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C:\Users\Admin\Desktop\D\ACEP\Energy Statistics local workspace\Energy Statistics Early Release\"/>
    </mc:Choice>
  </mc:AlternateContent>
  <xr:revisionPtr revIDLastSave="0" documentId="13_ncr:1_{F8022FC2-AB26-484D-BEE0-8DC25C03E6F8}" xr6:coauthVersionLast="47" xr6:coauthVersionMax="47" xr10:uidLastSave="{00000000-0000-0000-0000-000000000000}"/>
  <bookViews>
    <workbookView xWindow="-108" yWindow="492" windowWidth="23256" windowHeight="12576" tabRatio="905" xr2:uid="{00000000-000D-0000-FFFF-FFFF00000000}"/>
  </bookViews>
  <sheets>
    <sheet name="Read Me" sheetId="31" r:id="rId1"/>
    <sheet name="Figures" sheetId="25" r:id="rId2"/>
    <sheet name="Table 1.a" sheetId="4" r:id="rId3"/>
    <sheet name="Table 1.b" sheetId="5" r:id="rId4"/>
    <sheet name="Table 1.c" sheetId="6" r:id="rId5"/>
    <sheet name="Table 1.d (2021)"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Financial table notes" sheetId="35" state="hidden" r:id="rId21"/>
    <sheet name="Table 2.5c" sheetId="19" r:id="rId22"/>
    <sheet name="Installed Capacity (2021)" sheetId="26" r:id="rId23"/>
    <sheet name="Net Generation by Fuel Type" sheetId="27" r:id="rId24"/>
    <sheet name="Sales-Revenue-Customers" sheetId="29" r:id="rId25"/>
    <sheet name="Sales-Revenue-Rate_perCustomer" sheetId="30" r:id="rId26"/>
    <sheet name="LOOKUP Sales reporting 05242023" sheetId="37" state="hidden" r:id="rId27"/>
    <sheet name="LOOKUP PLANTS 05032023" sheetId="38" state="hidden" r:id="rId28"/>
    <sheet name="LOOKUP OPERATOR 05032023" sheetId="39" state="hidden" r:id="rId29"/>
    <sheet name="LOOKUP INTERTIES 08032020" sheetId="40" state="hidden" r:id="rId30"/>
    <sheet name="Read Me (2)" sheetId="36" state="hidden" r:id="rId31"/>
  </sheets>
  <externalReferences>
    <externalReference r:id="rId32"/>
    <externalReference r:id="rId33"/>
  </externalReferences>
  <definedNames>
    <definedName name="_xlnm._FilterDatabase" localSheetId="1" hidden="1">Figures!$S$4:$W$184</definedName>
    <definedName name="_xlnm._FilterDatabase" localSheetId="29" hidden="1">'LOOKUP INTERTIES 08032020'!$A$1:$H$206</definedName>
    <definedName name="_xlnm._FilterDatabase" localSheetId="28" hidden="1">'LOOKUP OPERATOR 05032023'!$A$1:$O$173</definedName>
    <definedName name="_xlnm._FilterDatabase" localSheetId="27" hidden="1">'LOOKUP PLANTS 05032023'!$A$1:$Y$315</definedName>
    <definedName name="_xlnm._FilterDatabase" localSheetId="26" hidden="1">'LOOKUP Sales reporting 05242023'!$A$1:$Q$216</definedName>
    <definedName name="_xlnm._FilterDatabase" localSheetId="12" hidden="1">'Table 2.1a'!$A$3:$P$266</definedName>
    <definedName name="_xlnm._FilterDatabase" localSheetId="13" hidden="1">'Table 2.2a'!$A$3:$T$199</definedName>
    <definedName name="_xlnm._FilterDatabase" localSheetId="14" hidden="1">'Table 2.3a'!$A$3:$R$294</definedName>
    <definedName name="_xlnm._FilterDatabase" localSheetId="15" hidden="1">'Table 2.3b'!$A$3:$U$242</definedName>
    <definedName name="_xlnm._FilterDatabase" localSheetId="16" hidden="1">'Table 2.3c'!$A$5:$T$414</definedName>
    <definedName name="_xlnm._FilterDatabase" localSheetId="17" hidden="1">'Table 2.4a'!$A$5:$U$306</definedName>
    <definedName name="_xlnm._FilterDatabase" localSheetId="18" hidden="1">'Table 2.5a'!$A$3:$AA$197</definedName>
    <definedName name="_xlnm._FilterDatabase" localSheetId="19" hidden="1">'Table 2.5b'!$A$3:$T$197</definedName>
    <definedName name="_xlnm._FilterDatabase" localSheetId="21" hidden="1">'Table 2.5c'!$A$3:$P$197</definedName>
    <definedName name="Btu_per_gallon">'[1]Conversion Factors-Assumptions'!$C$47</definedName>
    <definedName name="Btu_per_KWh">'[1]Conversion Factors-Assumptions'!$E$29</definedName>
    <definedName name="Btu_per_Mcf">'[1]Conversion Factors-Assumptions'!$E$28</definedName>
    <definedName name="Cert">'[2]Lookup CPCN'!$A$1:$E$401</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D">'[2]lookup pce utilities'!$C:$D,'[2]lookup pce utilities'!$G:$G</definedName>
    <definedName name="Internal_Combustion_Efficiency">'[1]Conversion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'[1]Conversion Factors-Assumptions'!$C$43</definedName>
    <definedName name="MMBtu_per_MWh">'[1]Conversion Factors-Assumptions'!$C$49</definedName>
    <definedName name="Natural_Gas_Efficiency">'[1]Conversion Factors-Assumptions'!$B$23</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82" i="27" l="1"/>
  <c r="T82" i="27"/>
  <c r="U81" i="27"/>
  <c r="T81" i="27"/>
  <c r="U80" i="27"/>
  <c r="T80" i="27"/>
  <c r="U79" i="27"/>
  <c r="T79" i="27"/>
  <c r="L60" i="27"/>
  <c r="J60" i="27"/>
  <c r="H60" i="27"/>
  <c r="F60" i="27"/>
  <c r="D60" i="27"/>
  <c r="C60" i="27"/>
  <c r="E55" i="29"/>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18" i="29"/>
  <c r="E17" i="29"/>
  <c r="E12" i="29"/>
  <c r="E11" i="29"/>
  <c r="E10" i="29"/>
  <c r="E9" i="29"/>
  <c r="E8" i="29"/>
  <c r="E7" i="29"/>
  <c r="E6" i="29"/>
  <c r="E5" i="29"/>
  <c r="H60" i="26" l="1"/>
  <c r="J60" i="26" l="1"/>
  <c r="P78" i="25" l="1"/>
  <c r="A72" i="25"/>
  <c r="T154" i="25"/>
  <c r="T13" i="25"/>
  <c r="T8" i="25"/>
  <c r="T12" i="25"/>
  <c r="T6" i="25"/>
  <c r="T7" i="25"/>
  <c r="T183" i="25"/>
  <c r="T21" i="25"/>
  <c r="T16" i="25"/>
  <c r="T18" i="25"/>
  <c r="T20" i="25"/>
  <c r="T19" i="25"/>
  <c r="T9" i="25"/>
  <c r="T42" i="25"/>
  <c r="T10" i="25"/>
  <c r="T11" i="25"/>
  <c r="T14" i="25"/>
  <c r="T15" i="25"/>
  <c r="T166" i="25"/>
  <c r="T25" i="25"/>
  <c r="T23" i="25"/>
  <c r="T39" i="25"/>
  <c r="T30" i="25"/>
  <c r="T26" i="25"/>
  <c r="T27" i="25"/>
  <c r="T28" i="25"/>
  <c r="T22" i="25"/>
  <c r="T29" i="25"/>
  <c r="T68" i="25"/>
  <c r="T44" i="25"/>
  <c r="T35" i="25"/>
  <c r="T24" i="25"/>
  <c r="T38" i="25"/>
  <c r="T53" i="25"/>
  <c r="T150" i="25"/>
  <c r="T40" i="25"/>
  <c r="T5" i="25"/>
  <c r="T33" i="25"/>
  <c r="T34" i="25"/>
  <c r="T45" i="25"/>
  <c r="T46" i="25"/>
  <c r="T36" i="25"/>
  <c r="T47" i="25"/>
  <c r="T37" i="25"/>
  <c r="T49" i="25"/>
  <c r="T54" i="25"/>
  <c r="T58" i="25"/>
  <c r="T31" i="25"/>
  <c r="T61" i="25"/>
  <c r="T59" i="25"/>
  <c r="T52" i="25"/>
  <c r="T82" i="25"/>
  <c r="T83" i="25"/>
  <c r="T55" i="25"/>
  <c r="T80" i="25"/>
  <c r="T57" i="25"/>
  <c r="T69" i="25"/>
  <c r="T78" i="25"/>
  <c r="T41" i="25"/>
  <c r="T51" i="25"/>
  <c r="T184" i="25"/>
  <c r="T32" i="25"/>
  <c r="T48" i="25"/>
  <c r="T79" i="25"/>
  <c r="T63" i="25"/>
  <c r="T129" i="25"/>
  <c r="T43" i="25"/>
  <c r="T72" i="25"/>
  <c r="T75" i="25"/>
  <c r="T76" i="25"/>
  <c r="T74" i="25"/>
  <c r="T124" i="25"/>
  <c r="T126" i="25"/>
  <c r="T127" i="25"/>
  <c r="T128" i="25"/>
  <c r="T125" i="25"/>
  <c r="T50" i="25"/>
  <c r="T156" i="25"/>
  <c r="T101" i="25"/>
  <c r="T138" i="25"/>
  <c r="T109" i="25"/>
  <c r="T65" i="25"/>
  <c r="T62" i="25"/>
  <c r="T100" i="25"/>
  <c r="T71" i="25"/>
  <c r="T56" i="25"/>
  <c r="T111" i="25"/>
  <c r="T143" i="25"/>
  <c r="T94" i="25"/>
  <c r="T84" i="25"/>
  <c r="T60" i="25"/>
  <c r="T64" i="25"/>
  <c r="T92" i="25"/>
  <c r="T88" i="25"/>
  <c r="T123" i="25"/>
  <c r="T96" i="25"/>
  <c r="T85" i="25"/>
  <c r="T87" i="25"/>
  <c r="T66" i="25"/>
  <c r="T77" i="25"/>
  <c r="T73" i="25"/>
  <c r="T81" i="25"/>
  <c r="T102" i="25"/>
  <c r="T93" i="25"/>
  <c r="T90" i="25"/>
  <c r="T70" i="25"/>
  <c r="T136" i="25"/>
  <c r="T134" i="25"/>
  <c r="T135" i="25"/>
  <c r="T67" i="25"/>
  <c r="T115" i="25"/>
  <c r="T110" i="25"/>
  <c r="T141" i="25"/>
  <c r="T95" i="25"/>
  <c r="T104" i="25"/>
  <c r="T97" i="25"/>
  <c r="T113" i="25"/>
  <c r="T114" i="25"/>
  <c r="T137" i="25"/>
  <c r="T91" i="25"/>
  <c r="T103" i="25"/>
  <c r="T105" i="25"/>
  <c r="T106" i="25"/>
  <c r="T98" i="25"/>
  <c r="T112" i="25"/>
  <c r="T116" i="25"/>
  <c r="T119" i="25"/>
  <c r="T117" i="25"/>
  <c r="T140" i="25"/>
  <c r="T86" i="25"/>
  <c r="T89" i="25"/>
  <c r="T131" i="25"/>
  <c r="T99" i="25"/>
  <c r="T17" i="25"/>
  <c r="T133" i="25"/>
  <c r="T144" i="25"/>
  <c r="T122" i="25"/>
  <c r="T157" i="25"/>
  <c r="T107" i="25"/>
  <c r="T108" i="25"/>
  <c r="T147" i="25"/>
  <c r="T118" i="25"/>
  <c r="T130" i="25"/>
  <c r="T120" i="25"/>
  <c r="T121" i="25"/>
  <c r="T152" i="25"/>
  <c r="T158" i="25"/>
  <c r="T153" i="25"/>
  <c r="T159" i="25"/>
  <c r="T146" i="25"/>
  <c r="T163" i="25"/>
  <c r="T139" i="25"/>
  <c r="T145" i="25"/>
  <c r="T149" i="25"/>
  <c r="T164" i="25"/>
  <c r="T151" i="25"/>
  <c r="T165" i="25"/>
  <c r="T160" i="25"/>
  <c r="T162" i="25"/>
  <c r="T142" i="25"/>
  <c r="T155" i="25"/>
  <c r="T168" i="25"/>
  <c r="T169" i="25"/>
  <c r="T171" i="25"/>
  <c r="T161" i="25"/>
  <c r="T175" i="25"/>
  <c r="T170" i="25"/>
  <c r="T174" i="25"/>
  <c r="T132" i="25"/>
  <c r="T172" i="25"/>
  <c r="T173" i="25"/>
  <c r="T148" i="25"/>
  <c r="T181" i="25"/>
  <c r="T177" i="25"/>
  <c r="T178" i="25"/>
  <c r="T176" i="25"/>
  <c r="T180" i="25"/>
  <c r="T179" i="25"/>
  <c r="T182" i="25"/>
  <c r="W154" i="25"/>
  <c r="W13" i="25"/>
  <c r="W8" i="25"/>
  <c r="W12" i="25"/>
  <c r="W6" i="25"/>
  <c r="W7" i="25"/>
  <c r="W183" i="25"/>
  <c r="W21" i="25"/>
  <c r="W16" i="25"/>
  <c r="W18" i="25"/>
  <c r="W20" i="25"/>
  <c r="W19" i="25"/>
  <c r="W9" i="25"/>
  <c r="W42" i="25"/>
  <c r="W10" i="25"/>
  <c r="W11" i="25"/>
  <c r="W14" i="25"/>
  <c r="W15" i="25"/>
  <c r="W166" i="25"/>
  <c r="W25" i="25"/>
  <c r="W23" i="25"/>
  <c r="W39" i="25"/>
  <c r="W30" i="25"/>
  <c r="W26" i="25"/>
  <c r="W27" i="25"/>
  <c r="W28" i="25"/>
  <c r="W22" i="25"/>
  <c r="W29" i="25"/>
  <c r="W68" i="25"/>
  <c r="W44" i="25"/>
  <c r="W35" i="25"/>
  <c r="W24" i="25"/>
  <c r="W38" i="25"/>
  <c r="W53" i="25"/>
  <c r="W150" i="25"/>
  <c r="W40" i="25"/>
  <c r="W5" i="25"/>
  <c r="W33" i="25"/>
  <c r="W34" i="25"/>
  <c r="W45" i="25"/>
  <c r="W46" i="25"/>
  <c r="W36" i="25"/>
  <c r="W47" i="25"/>
  <c r="W37" i="25"/>
  <c r="W49" i="25"/>
  <c r="W54" i="25"/>
  <c r="W58" i="25"/>
  <c r="W31" i="25"/>
  <c r="W61" i="25"/>
  <c r="W59" i="25"/>
  <c r="W52" i="25"/>
  <c r="W82" i="25"/>
  <c r="W83" i="25"/>
  <c r="W55" i="25"/>
  <c r="W80" i="25"/>
  <c r="W57" i="25"/>
  <c r="W69" i="25"/>
  <c r="W78" i="25"/>
  <c r="W41" i="25"/>
  <c r="W51" i="25"/>
  <c r="W184" i="25"/>
  <c r="W32" i="25"/>
  <c r="W48" i="25"/>
  <c r="W79" i="25"/>
  <c r="W63" i="25"/>
  <c r="W129" i="25"/>
  <c r="W43" i="25"/>
  <c r="W72" i="25"/>
  <c r="W75" i="25"/>
  <c r="W76" i="25"/>
  <c r="W74" i="25"/>
  <c r="W124" i="25"/>
  <c r="W126" i="25"/>
  <c r="W127" i="25"/>
  <c r="W128" i="25"/>
  <c r="W125" i="25"/>
  <c r="W50" i="25"/>
  <c r="W156" i="25"/>
  <c r="W101" i="25"/>
  <c r="W138" i="25"/>
  <c r="W109" i="25"/>
  <c r="W65" i="25"/>
  <c r="W62" i="25"/>
  <c r="W100" i="25"/>
  <c r="W71" i="25"/>
  <c r="W56" i="25"/>
  <c r="W111" i="25"/>
  <c r="W143" i="25"/>
  <c r="W94" i="25"/>
  <c r="W84" i="25"/>
  <c r="W60" i="25"/>
  <c r="W64" i="25"/>
  <c r="W92" i="25"/>
  <c r="W88" i="25"/>
  <c r="W123" i="25"/>
  <c r="W96" i="25"/>
  <c r="W85" i="25"/>
  <c r="W87" i="25"/>
  <c r="W66" i="25"/>
  <c r="W77" i="25"/>
  <c r="W73" i="25"/>
  <c r="W81" i="25"/>
  <c r="W102" i="25"/>
  <c r="W93" i="25"/>
  <c r="W90" i="25"/>
  <c r="W70" i="25"/>
  <c r="W136" i="25"/>
  <c r="W134" i="25"/>
  <c r="W135" i="25"/>
  <c r="W67" i="25"/>
  <c r="W115" i="25"/>
  <c r="W110" i="25"/>
  <c r="W141" i="25"/>
  <c r="W95" i="25"/>
  <c r="W104" i="25"/>
  <c r="W97" i="25"/>
  <c r="W113" i="25"/>
  <c r="W114" i="25"/>
  <c r="W137" i="25"/>
  <c r="W91" i="25"/>
  <c r="W103" i="25"/>
  <c r="W105" i="25"/>
  <c r="W106" i="25"/>
  <c r="W98" i="25"/>
  <c r="W112" i="25"/>
  <c r="W116" i="25"/>
  <c r="W119" i="25"/>
  <c r="W117" i="25"/>
  <c r="W140" i="25"/>
  <c r="W86" i="25"/>
  <c r="W89" i="25"/>
  <c r="W131" i="25"/>
  <c r="W99" i="25"/>
  <c r="W17" i="25"/>
  <c r="W133" i="25"/>
  <c r="W144" i="25"/>
  <c r="W122" i="25"/>
  <c r="W157" i="25"/>
  <c r="W107" i="25"/>
  <c r="W108" i="25"/>
  <c r="W147" i="25"/>
  <c r="W118" i="25"/>
  <c r="W130" i="25"/>
  <c r="W120" i="25"/>
  <c r="W121" i="25"/>
  <c r="W152" i="25"/>
  <c r="W158" i="25"/>
  <c r="W153" i="25"/>
  <c r="W159" i="25"/>
  <c r="W146" i="25"/>
  <c r="W163" i="25"/>
  <c r="W139" i="25"/>
  <c r="W145" i="25"/>
  <c r="W149" i="25"/>
  <c r="W164" i="25"/>
  <c r="W151" i="25"/>
  <c r="W165" i="25"/>
  <c r="W160" i="25"/>
  <c r="W162" i="25"/>
  <c r="W142" i="25"/>
  <c r="W155" i="25"/>
  <c r="W168" i="25"/>
  <c r="W169" i="25"/>
  <c r="W171" i="25"/>
  <c r="W161" i="25"/>
  <c r="W175" i="25"/>
  <c r="W170" i="25"/>
  <c r="W174" i="25"/>
  <c r="W132" i="25"/>
  <c r="W172" i="25"/>
  <c r="W173" i="25"/>
  <c r="W148" i="25"/>
  <c r="W181" i="25"/>
  <c r="W177" i="25"/>
  <c r="W178" i="25"/>
  <c r="W176" i="25"/>
  <c r="W180" i="25"/>
  <c r="W179" i="25"/>
  <c r="W182" i="25"/>
  <c r="W167" i="25"/>
  <c r="V154" i="25"/>
  <c r="V13" i="25"/>
  <c r="V8" i="25"/>
  <c r="V12" i="25"/>
  <c r="V6" i="25"/>
  <c r="V7" i="25"/>
  <c r="V183" i="25"/>
  <c r="V21" i="25"/>
  <c r="V16" i="25"/>
  <c r="V18" i="25"/>
  <c r="V20" i="25"/>
  <c r="V19" i="25"/>
  <c r="V9" i="25"/>
  <c r="V42" i="25"/>
  <c r="V10" i="25"/>
  <c r="V11" i="25"/>
  <c r="V14" i="25"/>
  <c r="V15" i="25"/>
  <c r="V166" i="25"/>
  <c r="V25" i="25"/>
  <c r="V23" i="25"/>
  <c r="V39" i="25"/>
  <c r="V30" i="25"/>
  <c r="V26" i="25"/>
  <c r="V27" i="25"/>
  <c r="V28" i="25"/>
  <c r="V22" i="25"/>
  <c r="V29" i="25"/>
  <c r="V68" i="25"/>
  <c r="V44" i="25"/>
  <c r="V35" i="25"/>
  <c r="V24" i="25"/>
  <c r="V38" i="25"/>
  <c r="V53" i="25"/>
  <c r="V150" i="25"/>
  <c r="V40" i="25"/>
  <c r="V5" i="25"/>
  <c r="V33" i="25"/>
  <c r="V34" i="25"/>
  <c r="V45" i="25"/>
  <c r="V46" i="25"/>
  <c r="V36" i="25"/>
  <c r="V47" i="25"/>
  <c r="V37" i="25"/>
  <c r="V49" i="25"/>
  <c r="V54" i="25"/>
  <c r="V58" i="25"/>
  <c r="V31" i="25"/>
  <c r="V61" i="25"/>
  <c r="V59" i="25"/>
  <c r="V52" i="25"/>
  <c r="V82" i="25"/>
  <c r="V83" i="25"/>
  <c r="V55" i="25"/>
  <c r="V80" i="25"/>
  <c r="V57" i="25"/>
  <c r="V69" i="25"/>
  <c r="V78" i="25"/>
  <c r="V41" i="25"/>
  <c r="V51" i="25"/>
  <c r="V184" i="25"/>
  <c r="V32" i="25"/>
  <c r="V48" i="25"/>
  <c r="V79" i="25"/>
  <c r="V63" i="25"/>
  <c r="V129" i="25"/>
  <c r="V43" i="25"/>
  <c r="V72" i="25"/>
  <c r="V75" i="25"/>
  <c r="V76" i="25"/>
  <c r="V74" i="25"/>
  <c r="V124" i="25"/>
  <c r="V126" i="25"/>
  <c r="V127" i="25"/>
  <c r="V128" i="25"/>
  <c r="V125" i="25"/>
  <c r="V50" i="25"/>
  <c r="V156" i="25"/>
  <c r="V101" i="25"/>
  <c r="V138" i="25"/>
  <c r="V109" i="25"/>
  <c r="V65" i="25"/>
  <c r="V62" i="25"/>
  <c r="V100" i="25"/>
  <c r="V71" i="25"/>
  <c r="V56" i="25"/>
  <c r="V111" i="25"/>
  <c r="V143" i="25"/>
  <c r="V94" i="25"/>
  <c r="V84" i="25"/>
  <c r="V60" i="25"/>
  <c r="V64" i="25"/>
  <c r="V92" i="25"/>
  <c r="V88" i="25"/>
  <c r="V123" i="25"/>
  <c r="V96" i="25"/>
  <c r="V85" i="25"/>
  <c r="V87" i="25"/>
  <c r="V66" i="25"/>
  <c r="V77" i="25"/>
  <c r="V73" i="25"/>
  <c r="V81" i="25"/>
  <c r="V102" i="25"/>
  <c r="V93" i="25"/>
  <c r="V90" i="25"/>
  <c r="V70" i="25"/>
  <c r="V136" i="25"/>
  <c r="V134" i="25"/>
  <c r="V135" i="25"/>
  <c r="V67" i="25"/>
  <c r="V115" i="25"/>
  <c r="V110" i="25"/>
  <c r="V141" i="25"/>
  <c r="V95" i="25"/>
  <c r="V104" i="25"/>
  <c r="V97" i="25"/>
  <c r="V113" i="25"/>
  <c r="V114" i="25"/>
  <c r="V137" i="25"/>
  <c r="V91" i="25"/>
  <c r="V103" i="25"/>
  <c r="V105" i="25"/>
  <c r="V106" i="25"/>
  <c r="V98" i="25"/>
  <c r="V112" i="25"/>
  <c r="V116" i="25"/>
  <c r="V119" i="25"/>
  <c r="V117" i="25"/>
  <c r="V140" i="25"/>
  <c r="V86" i="25"/>
  <c r="V89" i="25"/>
  <c r="V131" i="25"/>
  <c r="V99" i="25"/>
  <c r="V17" i="25"/>
  <c r="V133" i="25"/>
  <c r="V144" i="25"/>
  <c r="V122" i="25"/>
  <c r="V157" i="25"/>
  <c r="V107" i="25"/>
  <c r="V108" i="25"/>
  <c r="V147" i="25"/>
  <c r="V118" i="25"/>
  <c r="V130" i="25"/>
  <c r="V120" i="25"/>
  <c r="V121" i="25"/>
  <c r="V152" i="25"/>
  <c r="V158" i="25"/>
  <c r="V153" i="25"/>
  <c r="V159" i="25"/>
  <c r="V146" i="25"/>
  <c r="V163" i="25"/>
  <c r="V139" i="25"/>
  <c r="V145" i="25"/>
  <c r="V149" i="25"/>
  <c r="V164" i="25"/>
  <c r="V151" i="25"/>
  <c r="V165" i="25"/>
  <c r="V160" i="25"/>
  <c r="V162" i="25"/>
  <c r="V142" i="25"/>
  <c r="V155" i="25"/>
  <c r="V168" i="25"/>
  <c r="V169" i="25"/>
  <c r="V171" i="25"/>
  <c r="V161" i="25"/>
  <c r="V175" i="25"/>
  <c r="V170" i="25"/>
  <c r="V174" i="25"/>
  <c r="V132" i="25"/>
  <c r="V172" i="25"/>
  <c r="V173" i="25"/>
  <c r="V148" i="25"/>
  <c r="V181" i="25"/>
  <c r="V177" i="25"/>
  <c r="V178" i="25"/>
  <c r="V176" i="25"/>
  <c r="V180" i="25"/>
  <c r="V179" i="25"/>
  <c r="V182" i="25"/>
  <c r="V167" i="25"/>
  <c r="U10" i="25"/>
  <c r="U11" i="25"/>
  <c r="U14" i="25"/>
  <c r="U15" i="25"/>
  <c r="U166" i="25"/>
  <c r="U25" i="25"/>
  <c r="U23" i="25"/>
  <c r="U39" i="25"/>
  <c r="U30" i="25"/>
  <c r="U26" i="25"/>
  <c r="U27" i="25"/>
  <c r="U28" i="25"/>
  <c r="U22" i="25"/>
  <c r="U29" i="25"/>
  <c r="U68" i="25"/>
  <c r="U44" i="25"/>
  <c r="U35" i="25"/>
  <c r="U24" i="25"/>
  <c r="U38" i="25"/>
  <c r="U53" i="25"/>
  <c r="U150" i="25"/>
  <c r="U40" i="25"/>
  <c r="U5" i="25"/>
  <c r="U33" i="25"/>
  <c r="U34" i="25"/>
  <c r="U45" i="25"/>
  <c r="U46" i="25"/>
  <c r="U36" i="25"/>
  <c r="U47" i="25"/>
  <c r="U37" i="25"/>
  <c r="U49" i="25"/>
  <c r="U54" i="25"/>
  <c r="U58" i="25"/>
  <c r="U31" i="25"/>
  <c r="U61" i="25"/>
  <c r="U59" i="25"/>
  <c r="U52" i="25"/>
  <c r="U82" i="25"/>
  <c r="U83" i="25"/>
  <c r="U55" i="25"/>
  <c r="U80" i="25"/>
  <c r="U57" i="25"/>
  <c r="U69" i="25"/>
  <c r="U78" i="25"/>
  <c r="U41" i="25"/>
  <c r="U51" i="25"/>
  <c r="U184" i="25"/>
  <c r="U32" i="25"/>
  <c r="U48" i="25"/>
  <c r="U79" i="25"/>
  <c r="U63" i="25"/>
  <c r="U129" i="25"/>
  <c r="U43" i="25"/>
  <c r="U72" i="25"/>
  <c r="U75" i="25"/>
  <c r="U76" i="25"/>
  <c r="U74" i="25"/>
  <c r="U124" i="25"/>
  <c r="U126" i="25"/>
  <c r="U127" i="25"/>
  <c r="U128" i="25"/>
  <c r="U125" i="25"/>
  <c r="U50" i="25"/>
  <c r="U156" i="25"/>
  <c r="U101" i="25"/>
  <c r="U138" i="25"/>
  <c r="U109" i="25"/>
  <c r="U65" i="25"/>
  <c r="U62" i="25"/>
  <c r="U100" i="25"/>
  <c r="U71" i="25"/>
  <c r="U56" i="25"/>
  <c r="U111" i="25"/>
  <c r="U143" i="25"/>
  <c r="U94" i="25"/>
  <c r="U84" i="25"/>
  <c r="U60" i="25"/>
  <c r="U64" i="25"/>
  <c r="U92" i="25"/>
  <c r="U88" i="25"/>
  <c r="U123" i="25"/>
  <c r="U96" i="25"/>
  <c r="U85" i="25"/>
  <c r="U87" i="25"/>
  <c r="U66" i="25"/>
  <c r="U77" i="25"/>
  <c r="U73" i="25"/>
  <c r="U81" i="25"/>
  <c r="U102" i="25"/>
  <c r="U93" i="25"/>
  <c r="U90" i="25"/>
  <c r="U70" i="25"/>
  <c r="U136" i="25"/>
  <c r="U134" i="25"/>
  <c r="U135" i="25"/>
  <c r="U67" i="25"/>
  <c r="U115" i="25"/>
  <c r="U110" i="25"/>
  <c r="U141" i="25"/>
  <c r="U95" i="25"/>
  <c r="U104" i="25"/>
  <c r="U97" i="25"/>
  <c r="U113" i="25"/>
  <c r="U114" i="25"/>
  <c r="U137" i="25"/>
  <c r="U91" i="25"/>
  <c r="U103" i="25"/>
  <c r="U105" i="25"/>
  <c r="U106" i="25"/>
  <c r="U98" i="25"/>
  <c r="U112" i="25"/>
  <c r="U116" i="25"/>
  <c r="U119" i="25"/>
  <c r="U117" i="25"/>
  <c r="U140" i="25"/>
  <c r="U86" i="25"/>
  <c r="U89" i="25"/>
  <c r="U131" i="25"/>
  <c r="U99" i="25"/>
  <c r="U17" i="25"/>
  <c r="U133" i="25"/>
  <c r="U144" i="25"/>
  <c r="U122" i="25"/>
  <c r="U157" i="25"/>
  <c r="U107" i="25"/>
  <c r="U108" i="25"/>
  <c r="U147" i="25"/>
  <c r="U118" i="25"/>
  <c r="U130" i="25"/>
  <c r="U120" i="25"/>
  <c r="U121" i="25"/>
  <c r="U152" i="25"/>
  <c r="U158" i="25"/>
  <c r="U153" i="25"/>
  <c r="U159" i="25"/>
  <c r="U146" i="25"/>
  <c r="U163" i="25"/>
  <c r="U139" i="25"/>
  <c r="U145" i="25"/>
  <c r="U149" i="25"/>
  <c r="U164" i="25"/>
  <c r="U151" i="25"/>
  <c r="U165" i="25"/>
  <c r="U160" i="25"/>
  <c r="U162" i="25"/>
  <c r="U142" i="25"/>
  <c r="U155" i="25"/>
  <c r="U168" i="25"/>
  <c r="U169" i="25"/>
  <c r="U171" i="25"/>
  <c r="U161" i="25"/>
  <c r="U175" i="25"/>
  <c r="U170" i="25"/>
  <c r="U174" i="25"/>
  <c r="U132" i="25"/>
  <c r="U172" i="25"/>
  <c r="U173" i="25"/>
  <c r="U148" i="25"/>
  <c r="U181" i="25"/>
  <c r="U177" i="25"/>
  <c r="U178" i="25"/>
  <c r="U176" i="25"/>
  <c r="U180" i="25"/>
  <c r="U179" i="25"/>
  <c r="U182" i="25"/>
  <c r="U154" i="25"/>
  <c r="U13" i="25"/>
  <c r="U8" i="25"/>
  <c r="U12" i="25"/>
  <c r="U6" i="25"/>
  <c r="U7" i="25"/>
  <c r="U183" i="25"/>
  <c r="U21" i="25"/>
  <c r="U16" i="25"/>
  <c r="U18" i="25"/>
  <c r="U20" i="25"/>
  <c r="U19" i="25"/>
  <c r="U9" i="25"/>
  <c r="U42" i="25"/>
  <c r="U167" i="25"/>
  <c r="T167" i="25"/>
  <c r="P9" i="39" l="1"/>
  <c r="P3" i="39"/>
  <c r="P4" i="39"/>
  <c r="P5" i="39"/>
  <c r="P6" i="39"/>
  <c r="P7" i="39"/>
  <c r="P8" i="39"/>
  <c r="P10" i="39"/>
  <c r="Y25" i="38" s="1"/>
  <c r="P11" i="39"/>
  <c r="P12" i="39"/>
  <c r="P13" i="39"/>
  <c r="P14" i="39"/>
  <c r="P15" i="39"/>
  <c r="Y193" i="38" s="1"/>
  <c r="P16" i="39"/>
  <c r="P17" i="39"/>
  <c r="P18" i="39"/>
  <c r="Y4" i="38" s="1"/>
  <c r="P19" i="39"/>
  <c r="P20" i="39"/>
  <c r="P21" i="39"/>
  <c r="P22" i="39"/>
  <c r="Y9" i="38" s="1"/>
  <c r="P23" i="39"/>
  <c r="P24" i="39"/>
  <c r="Y10" i="38" s="1"/>
  <c r="P25" i="39"/>
  <c r="P26" i="39"/>
  <c r="P27" i="39"/>
  <c r="Y13" i="38" s="1"/>
  <c r="P28" i="39"/>
  <c r="P29" i="39"/>
  <c r="P30" i="39"/>
  <c r="Y16" i="38" s="1"/>
  <c r="P31" i="39"/>
  <c r="P32" i="39"/>
  <c r="P33" i="39"/>
  <c r="P34" i="39"/>
  <c r="Y18" i="38" s="1"/>
  <c r="P35" i="39"/>
  <c r="P36" i="39"/>
  <c r="P37" i="39"/>
  <c r="P38" i="39"/>
  <c r="Y20" i="38" s="1"/>
  <c r="P39" i="39"/>
  <c r="Y21" i="38" s="1"/>
  <c r="P40" i="39"/>
  <c r="P41" i="39"/>
  <c r="P42" i="39"/>
  <c r="Y24" i="38" s="1"/>
  <c r="P43" i="39"/>
  <c r="P44" i="39"/>
  <c r="P45" i="39"/>
  <c r="P46" i="39"/>
  <c r="P47" i="39"/>
  <c r="P48" i="39"/>
  <c r="P49" i="39"/>
  <c r="P50" i="39"/>
  <c r="Y38" i="38" s="1"/>
  <c r="P51" i="39"/>
  <c r="P52" i="39"/>
  <c r="P53" i="39"/>
  <c r="P54" i="39"/>
  <c r="P55" i="39"/>
  <c r="P56" i="39"/>
  <c r="P57" i="39"/>
  <c r="P58" i="39"/>
  <c r="P59" i="39"/>
  <c r="P60" i="39"/>
  <c r="P61" i="39"/>
  <c r="P62" i="39"/>
  <c r="Y52" i="38" s="1"/>
  <c r="P63" i="39"/>
  <c r="P64" i="39"/>
  <c r="P65" i="39"/>
  <c r="P66" i="39"/>
  <c r="P67" i="39"/>
  <c r="P68" i="39"/>
  <c r="P69" i="39"/>
  <c r="P70" i="39"/>
  <c r="Y64" i="38" s="1"/>
  <c r="P71" i="39"/>
  <c r="P72" i="39"/>
  <c r="P73" i="39"/>
  <c r="P74" i="39"/>
  <c r="Y73" i="38" s="1"/>
  <c r="P75" i="39"/>
  <c r="Y74" i="38" s="1"/>
  <c r="P76" i="39"/>
  <c r="P2" i="39"/>
  <c r="Y5" i="38"/>
  <c r="Y6" i="38"/>
  <c r="Y7" i="38"/>
  <c r="Y8" i="38"/>
  <c r="Y11" i="38"/>
  <c r="Y15" i="38"/>
  <c r="Y17" i="38"/>
  <c r="Y19" i="38"/>
  <c r="Y22" i="38"/>
  <c r="Y23" i="38"/>
  <c r="Y26" i="38"/>
  <c r="Y27" i="38"/>
  <c r="Y28" i="38"/>
  <c r="Y29" i="38"/>
  <c r="Y30" i="38"/>
  <c r="Y31" i="38"/>
  <c r="Y32" i="38"/>
  <c r="Y33" i="38"/>
  <c r="Y34" i="38"/>
  <c r="Y35" i="38"/>
  <c r="Y36" i="38"/>
  <c r="Y37" i="38"/>
  <c r="Y43" i="38"/>
  <c r="Y44" i="38"/>
  <c r="Y45" i="38"/>
  <c r="Y46" i="38"/>
  <c r="Y47" i="38"/>
  <c r="Y48" i="38"/>
  <c r="Y49" i="38"/>
  <c r="Y50" i="38"/>
  <c r="Y51" i="38"/>
  <c r="Y53" i="38"/>
  <c r="Y54" i="38"/>
  <c r="Y55" i="38"/>
  <c r="Y56" i="38"/>
  <c r="Y57" i="38"/>
  <c r="Y59" i="38"/>
  <c r="Y60" i="38"/>
  <c r="Y61" i="38"/>
  <c r="Y62" i="38"/>
  <c r="Y63" i="38"/>
  <c r="Y67" i="38"/>
  <c r="Y68" i="38"/>
  <c r="Y71" i="38"/>
  <c r="Y72" i="38"/>
  <c r="Y80" i="38"/>
  <c r="Y82" i="38"/>
  <c r="Y83" i="38"/>
  <c r="Y84" i="38"/>
  <c r="Y85" i="38"/>
  <c r="Y86" i="38"/>
  <c r="Y87" i="38"/>
  <c r="Y88" i="38"/>
  <c r="Y89" i="38"/>
  <c r="Y90" i="38"/>
  <c r="Y91" i="38"/>
  <c r="Y93" i="38"/>
  <c r="Y94" i="38"/>
  <c r="Y95" i="38"/>
  <c r="Y96" i="38"/>
  <c r="Y97" i="38"/>
  <c r="Y98" i="38"/>
  <c r="Y99" i="38"/>
  <c r="Y100" i="38"/>
  <c r="Y101" i="38"/>
  <c r="Y102" i="38"/>
  <c r="Y104" i="38"/>
  <c r="Y105" i="38"/>
  <c r="Y106" i="38"/>
  <c r="Y107" i="38"/>
  <c r="Y108" i="38"/>
  <c r="Y109" i="38"/>
  <c r="Y110" i="38"/>
  <c r="Y111" i="38"/>
  <c r="Y112" i="38"/>
  <c r="Y113" i="38"/>
  <c r="Y114" i="38"/>
  <c r="Y116" i="38"/>
  <c r="Y117" i="38"/>
  <c r="Y118" i="38"/>
  <c r="Y119" i="38"/>
  <c r="Y120" i="38"/>
  <c r="Y121" i="38"/>
  <c r="Y122" i="38"/>
  <c r="Y123" i="38"/>
  <c r="Y124" i="38"/>
  <c r="Y125" i="38"/>
  <c r="Y127" i="38"/>
  <c r="Y128" i="38"/>
  <c r="Y129" i="38"/>
  <c r="Y130" i="38"/>
  <c r="Y131" i="38"/>
  <c r="Y132" i="38"/>
  <c r="Y133" i="38"/>
  <c r="Y134" i="38"/>
  <c r="Y135" i="38"/>
  <c r="Y136" i="38"/>
  <c r="Y138" i="38"/>
  <c r="Y139" i="38"/>
  <c r="Y140" i="38"/>
  <c r="Y141" i="38"/>
  <c r="Y142" i="38"/>
  <c r="Y143" i="38"/>
  <c r="Y144" i="38"/>
  <c r="Y145" i="38"/>
  <c r="Y146" i="38"/>
  <c r="Y147" i="38"/>
  <c r="Y149" i="38"/>
  <c r="Y150" i="38"/>
  <c r="Y151" i="38"/>
  <c r="Y152" i="38"/>
  <c r="Y153" i="38"/>
  <c r="Y154" i="38"/>
  <c r="Y155" i="38"/>
  <c r="Y156" i="38"/>
  <c r="Y157" i="38"/>
  <c r="Y158" i="38"/>
  <c r="Y160" i="38"/>
  <c r="Y161" i="38"/>
  <c r="Y162" i="38"/>
  <c r="Y163" i="38"/>
  <c r="Y164" i="38"/>
  <c r="Y165" i="38"/>
  <c r="Y166" i="38"/>
  <c r="Y167" i="38"/>
  <c r="Y168" i="38"/>
  <c r="Y169" i="38"/>
  <c r="Y171" i="38"/>
  <c r="Y172" i="38"/>
  <c r="Y173" i="38"/>
  <c r="Y174" i="38"/>
  <c r="Y175" i="38"/>
  <c r="Y176" i="38"/>
  <c r="Y177" i="38"/>
  <c r="Y178" i="38"/>
  <c r="Y179" i="38"/>
  <c r="Y180" i="38"/>
  <c r="Y181" i="38"/>
  <c r="Y183" i="38"/>
  <c r="Y184" i="38"/>
  <c r="Y185" i="38"/>
  <c r="Y186" i="38"/>
  <c r="Y187" i="38"/>
  <c r="Y188" i="38"/>
  <c r="Y189" i="38"/>
  <c r="Y190" i="38"/>
  <c r="Y191" i="38"/>
  <c r="Y192" i="38"/>
  <c r="Y194" i="38"/>
  <c r="Y195" i="38"/>
  <c r="Y196" i="38"/>
  <c r="Y197" i="38"/>
  <c r="Y198" i="38"/>
  <c r="Y199" i="38"/>
  <c r="Y200" i="38"/>
  <c r="Y201" i="38"/>
  <c r="Y203" i="38"/>
  <c r="Y204" i="38"/>
  <c r="Y205" i="38"/>
  <c r="Y206" i="38"/>
  <c r="Y207" i="38"/>
  <c r="Y208" i="38"/>
  <c r="Y209" i="38"/>
  <c r="Y210" i="38"/>
  <c r="Y211" i="38"/>
  <c r="Y212" i="38"/>
  <c r="Y213" i="38"/>
  <c r="Y214" i="38"/>
  <c r="Y216" i="38"/>
  <c r="Y217" i="38"/>
  <c r="Y219" i="38"/>
  <c r="Y228" i="38"/>
  <c r="Y230"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2" i="38"/>
  <c r="Y12" i="38" l="1"/>
  <c r="Y215" i="38"/>
  <c r="Y226" i="38"/>
  <c r="Y202" i="38"/>
  <c r="Y70" i="38"/>
  <c r="Y58" i="38"/>
  <c r="Y225" i="38"/>
  <c r="Y81" i="38"/>
  <c r="Y69" i="38"/>
  <c r="Y224" i="38"/>
  <c r="Y92" i="38"/>
  <c r="Y235" i="38"/>
  <c r="Y223" i="38"/>
  <c r="Y115" i="38"/>
  <c r="Y103" i="38"/>
  <c r="Y79" i="38"/>
  <c r="Y234" i="38"/>
  <c r="Y222" i="38"/>
  <c r="Y126" i="38"/>
  <c r="Y78" i="38"/>
  <c r="Y66" i="38"/>
  <c r="Y42" i="38"/>
  <c r="Y233" i="38"/>
  <c r="Y221" i="38"/>
  <c r="Y137" i="38"/>
  <c r="Y77" i="38"/>
  <c r="Y65" i="38"/>
  <c r="Y41" i="38"/>
  <c r="Y227" i="38"/>
  <c r="Y232" i="38"/>
  <c r="Y220" i="38"/>
  <c r="Y148" i="38"/>
  <c r="Y76" i="38"/>
  <c r="Y40" i="38"/>
  <c r="Y231" i="38"/>
  <c r="Y159" i="38"/>
  <c r="Y75" i="38"/>
  <c r="Y39" i="38"/>
  <c r="Y3" i="38"/>
  <c r="Y218" i="38"/>
  <c r="Y182" i="38"/>
  <c r="Y170" i="38"/>
  <c r="Y14" i="38"/>
  <c r="Y229" i="38"/>
  <c r="A13" i="31" l="1"/>
  <c r="A227" i="25"/>
  <c r="L35" i="36" s="1"/>
  <c r="A204" i="25"/>
  <c r="L34" i="36" s="1"/>
  <c r="A179" i="25"/>
  <c r="L33" i="36" s="1"/>
  <c r="A160" i="25"/>
  <c r="L32" i="36" s="1"/>
  <c r="A138" i="25"/>
  <c r="L31" i="36" s="1"/>
  <c r="A117" i="25"/>
  <c r="L30" i="36" s="1"/>
  <c r="A96" i="25"/>
  <c r="L29" i="36" s="1"/>
  <c r="L28" i="36"/>
  <c r="B56" i="31"/>
  <c r="B55" i="31"/>
  <c r="B53" i="31"/>
  <c r="B51" i="31"/>
  <c r="B48" i="31"/>
  <c r="B47" i="31"/>
  <c r="B46" i="31"/>
  <c r="B41" i="31"/>
  <c r="B42" i="31"/>
  <c r="B43" i="31"/>
  <c r="B44" i="31"/>
  <c r="B40" i="31"/>
  <c r="B38" i="31"/>
  <c r="B27" i="31"/>
  <c r="B28" i="31"/>
  <c r="B29" i="31"/>
  <c r="B30" i="31"/>
  <c r="B31" i="31"/>
  <c r="B32" i="31"/>
  <c r="B33" i="31"/>
  <c r="B34" i="31"/>
  <c r="B35" i="31"/>
  <c r="B26" i="31"/>
  <c r="L27" i="36"/>
  <c r="L26" i="36"/>
  <c r="P77" i="25" l="1"/>
  <c r="I71" i="26" l="1"/>
  <c r="L63" i="26" s="1"/>
  <c r="Q207" i="25"/>
  <c r="P207" i="25"/>
  <c r="O207" i="25"/>
  <c r="Q206" i="25"/>
  <c r="P206" i="25"/>
  <c r="O206" i="25"/>
  <c r="Q205" i="25"/>
  <c r="P205" i="25"/>
  <c r="O205" i="25"/>
  <c r="Q77" i="25"/>
  <c r="P76" i="25"/>
  <c r="P75" i="25"/>
  <c r="P74" i="25"/>
  <c r="P73" i="25"/>
  <c r="L35" i="31"/>
  <c r="L34" i="31"/>
  <c r="L33" i="31"/>
  <c r="L32" i="31"/>
  <c r="L31" i="31"/>
  <c r="L30" i="31"/>
  <c r="L29" i="31"/>
  <c r="L28" i="31"/>
  <c r="L27" i="31"/>
  <c r="L26" i="31"/>
  <c r="Q74" i="25" l="1"/>
  <c r="Q76" i="25"/>
  <c r="R205" i="25"/>
  <c r="R206" i="25"/>
  <c r="R207" i="25"/>
  <c r="S193" i="25"/>
  <c r="Q75" i="25"/>
  <c r="U193" i="25"/>
  <c r="Q73" i="25"/>
  <c r="S192" i="25"/>
  <c r="U192" i="25"/>
  <c r="U191" i="25"/>
  <c r="S191" i="25"/>
</calcChain>
</file>

<file path=xl/sharedStrings.xml><?xml version="1.0" encoding="utf-8"?>
<sst xmlns="http://schemas.openxmlformats.org/spreadsheetml/2006/main" count="28980" uniqueCount="2214">
  <si>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</si>
  <si>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</si>
  <si>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</si>
  <si>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</si>
  <si>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</si>
  <si>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</si>
  <si>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</si>
  <si>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</si>
  <si>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</si>
  <si>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</si>
  <si>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</si>
  <si>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</si>
  <si>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</si>
  <si>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</si>
  <si>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</si>
  <si>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</si>
  <si>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</si>
  <si>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</si>
  <si>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</si>
  <si>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</si>
  <si>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</si>
  <si>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</si>
  <si>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</si>
  <si>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</si>
  <si>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</si>
  <si>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</si>
  <si>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</si>
  <si>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</si>
  <si>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</si>
  <si>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</si>
  <si>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</si>
  <si>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</si>
  <si>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</si>
  <si>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</si>
  <si>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</si>
  <si>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</si>
  <si>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</si>
  <si>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</si>
  <si>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</si>
  <si>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</si>
  <si>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</si>
  <si>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</si>
  <si>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</si>
  <si>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</si>
  <si>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</si>
  <si>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</si>
  <si>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</si>
  <si>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</si>
  <si>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</si>
  <si>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</si>
  <si>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</si>
  <si>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</si>
  <si>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</si>
  <si>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</si>
  <si>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</si>
  <si>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</si>
  <si>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Total Capacity</t>
  </si>
  <si>
    <t>Internal Combustion</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</si>
  <si>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</si>
  <si>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</si>
  <si>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</si>
  <si>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</si>
  <si>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</si>
  <si>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</si>
  <si>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</si>
  <si>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</si>
  <si>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</si>
  <si>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</si>
  <si>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</si>
  <si>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</si>
  <si>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</si>
  <si>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</si>
  <si>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</si>
  <si>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</si>
  <si>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</si>
  <si>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</si>
  <si>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</si>
  <si>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</si>
  <si>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</si>
  <si>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</si>
  <si>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</si>
  <si>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</si>
  <si>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</si>
  <si>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</si>
  <si>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</si>
  <si>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</si>
  <si>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</si>
  <si>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</si>
  <si>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</si>
  <si>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</si>
  <si>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</si>
  <si>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</si>
  <si>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</si>
  <si>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</si>
  <si>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</si>
  <si>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</si>
  <si>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</si>
  <si>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</si>
  <si>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</si>
  <si>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</si>
  <si>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</si>
  <si>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</si>
  <si>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</si>
  <si>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</si>
  <si>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</si>
  <si>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</si>
  <si>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</si>
  <si>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</si>
  <si>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</si>
  <si>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</si>
  <si>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</si>
  <si>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</si>
  <si>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</si>
  <si>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</si>
  <si>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</si>
  <si>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</si>
  <si>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</si>
  <si>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</si>
  <si>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</si>
  <si>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</si>
  <si>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</si>
  <si>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</si>
  <si>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</si>
  <si>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</si>
  <si>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</si>
  <si>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</si>
  <si>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</si>
  <si>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</si>
  <si>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</si>
  <si>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</si>
  <si>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</si>
  <si>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</si>
  <si>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</si>
  <si>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</si>
  <si>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</si>
  <si>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</si>
  <si>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</si>
  <si>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</si>
  <si>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</si>
  <si>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</si>
  <si>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</si>
  <si>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</si>
  <si>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</si>
  <si>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</si>
  <si>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</si>
  <si>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</si>
  <si>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</si>
  <si>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</si>
  <si>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</si>
  <si>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</si>
  <si>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</si>
  <si>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</si>
  <si>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</si>
  <si>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</si>
  <si>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</si>
  <si>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</si>
  <si>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</si>
  <si>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</si>
  <si>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</si>
  <si>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</si>
  <si>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</si>
  <si>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</si>
  <si>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</si>
  <si>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</si>
  <si>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</si>
  <si>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</si>
  <si>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</si>
  <si>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</si>
  <si>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</si>
  <si>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</si>
  <si>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</si>
  <si>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</si>
  <si>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</si>
  <si>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</si>
  <si>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</si>
  <si>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</si>
  <si>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</si>
  <si>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</si>
  <si>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</si>
  <si>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</si>
  <si>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</si>
  <si>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</si>
  <si>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</si>
  <si>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</si>
  <si>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</si>
  <si>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</si>
  <si>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</si>
  <si>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</si>
  <si>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</si>
  <si>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</si>
  <si>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</si>
  <si>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</si>
  <si>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</si>
  <si>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</si>
  <si>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</si>
  <si>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</si>
  <si>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</si>
  <si>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</si>
  <si>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</si>
  <si>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</si>
  <si>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</si>
  <si>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</si>
  <si>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</si>
  <si>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</si>
  <si>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</si>
  <si>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</si>
  <si>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</si>
  <si>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</si>
  <si>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</si>
  <si>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</si>
  <si>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</si>
  <si>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</si>
  <si>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</si>
  <si>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</si>
  <si>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</si>
  <si>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</si>
  <si>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</si>
  <si>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</si>
  <si>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</si>
  <si>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</si>
  <si>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</si>
  <si>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</si>
  <si>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</si>
  <si>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</si>
  <si>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</si>
  <si>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</si>
  <si>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</si>
  <si>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</si>
  <si>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</si>
  <si>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</si>
  <si>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</si>
  <si>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</si>
  <si>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</si>
  <si>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</si>
  <si>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</si>
  <si>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</si>
  <si>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</si>
  <si>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</si>
  <si>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</si>
  <si>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</si>
  <si>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</si>
  <si>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</si>
  <si>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</si>
  <si>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</si>
  <si>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</si>
  <si>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</si>
  <si>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</si>
  <si>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</si>
  <si>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</si>
  <si>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</si>
  <si>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</si>
  <si>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</si>
  <si>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</si>
  <si>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</si>
  <si>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</si>
  <si>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</si>
  <si>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</si>
  <si>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</si>
  <si>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</si>
  <si>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</si>
  <si>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</si>
  <si>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</si>
  <si>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</si>
  <si>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</si>
  <si>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</si>
  <si>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</si>
  <si>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</si>
  <si>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</si>
  <si>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</si>
  <si>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</si>
  <si>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</si>
  <si>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</si>
  <si>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</si>
  <si>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</si>
  <si>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</si>
  <si>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</si>
  <si>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</si>
  <si>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</si>
  <si>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</si>
  <si>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</si>
  <si>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</si>
  <si>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</si>
  <si>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</si>
  <si>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</si>
  <si>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</si>
  <si>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</si>
  <si>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</si>
  <si>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</si>
  <si>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</si>
  <si>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</si>
  <si>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</si>
  <si>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</si>
  <si>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</si>
  <si>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</si>
  <si>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</si>
  <si>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</si>
  <si>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</si>
  <si>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</si>
  <si>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</si>
  <si>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</si>
  <si>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</si>
  <si>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</si>
  <si>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</si>
  <si>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</si>
  <si>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</si>
  <si>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</si>
  <si>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</si>
  <si>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</si>
  <si>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</si>
  <si>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</si>
  <si>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</si>
  <si>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</si>
  <si>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</si>
  <si>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</si>
  <si>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</si>
  <si>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</si>
  <si>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</si>
  <si>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</si>
  <si>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</si>
  <si>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</si>
  <si>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</si>
  <si>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</si>
  <si>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</si>
  <si>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</si>
  <si>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</si>
  <si>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</si>
  <si>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</si>
  <si>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</si>
  <si>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</si>
  <si>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</si>
  <si>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</si>
  <si>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</si>
  <si>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</si>
  <si>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</si>
  <si>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</si>
  <si>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</si>
  <si>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</si>
  <si>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</si>
  <si>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</si>
  <si>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</si>
  <si>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</si>
  <si>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</si>
  <si>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</si>
  <si>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</si>
  <si>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</si>
  <si>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</si>
  <si>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</si>
  <si>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</si>
  <si>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</si>
  <si>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</si>
  <si>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</si>
  <si>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</si>
  <si>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</si>
  <si>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</si>
  <si>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</si>
  <si>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</si>
  <si>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</si>
  <si>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</si>
  <si>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</si>
  <si>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</si>
  <si>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</si>
  <si>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</si>
  <si>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</si>
  <si>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</si>
  <si>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</si>
  <si>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</si>
  <si>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</si>
  <si>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</si>
  <si>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</si>
  <si>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</si>
  <si>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</si>
  <si>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</si>
  <si>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</si>
  <si>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</si>
  <si>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</si>
  <si>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</si>
  <si>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</si>
  <si>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</si>
  <si>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</si>
  <si>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</si>
  <si>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</si>
  <si>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</si>
  <si>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</si>
  <si>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</si>
  <si>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</si>
  <si>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</si>
  <si>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</si>
  <si>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</si>
  <si>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</si>
  <si>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Total Disposition</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</si>
  <si>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</si>
  <si>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</si>
  <si>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</si>
  <si>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</si>
  <si>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</si>
  <si>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</si>
  <si>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</si>
  <si>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</si>
  <si>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</si>
  <si>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</si>
  <si>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</si>
  <si>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</si>
  <si>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</si>
  <si>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</si>
  <si>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</si>
  <si>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</si>
  <si>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</si>
  <si>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</si>
  <si>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</si>
  <si>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</si>
  <si>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</si>
  <si>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</si>
  <si>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</si>
  <si>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Total Net Generation</t>
  </si>
  <si>
    <t>Thorne Bay</t>
  </si>
  <si>
    <t>Oil (gallons)</t>
  </si>
  <si>
    <t>Gas (mcf)</t>
  </si>
  <si>
    <t>Coal (short tons)</t>
  </si>
  <si>
    <t>Fuel Type</t>
  </si>
  <si>
    <t>Prime Mover</t>
  </si>
  <si>
    <t>Net Generation MWh</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</si>
  <si>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</si>
  <si>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</si>
  <si>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</si>
  <si>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</si>
  <si>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</si>
  <si>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</si>
  <si>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</si>
  <si>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</si>
  <si>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</si>
  <si>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</si>
  <si>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</si>
  <si>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</si>
  <si>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</si>
  <si>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</si>
  <si>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</si>
  <si>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</si>
  <si>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SUB</t>
  </si>
  <si>
    <t>ST</t>
  </si>
  <si>
    <t>JF</t>
  </si>
  <si>
    <t>WC</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</si>
  <si>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</si>
  <si>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</si>
  <si>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</si>
  <si>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</si>
  <si>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</si>
  <si>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</si>
  <si>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</si>
  <si>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</si>
  <si>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</si>
  <si>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</si>
  <si>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</si>
  <si>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</si>
  <si>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</si>
  <si>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</si>
  <si>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</si>
  <si>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</si>
  <si>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</si>
  <si>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</si>
  <si>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</si>
  <si>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</si>
  <si>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</si>
  <si>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</si>
  <si>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</si>
  <si>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</si>
  <si>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</si>
  <si>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</si>
  <si>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</si>
  <si>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</si>
  <si>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</si>
  <si>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</si>
  <si>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</si>
  <si>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</si>
  <si>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</si>
  <si>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</si>
  <si>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</si>
  <si>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</si>
  <si>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</si>
  <si>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</si>
  <si>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</si>
  <si>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</si>
  <si>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</si>
  <si>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</si>
  <si>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</si>
  <si>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</si>
  <si>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</si>
  <si>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</si>
  <si>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</si>
  <si>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</si>
  <si>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</si>
  <si>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</si>
  <si>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</si>
  <si>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</si>
  <si>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</si>
  <si>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</si>
  <si>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</si>
  <si>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</si>
  <si>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</si>
  <si>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</si>
  <si>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</si>
  <si>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</si>
  <si>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</si>
  <si>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</si>
  <si>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</si>
  <si>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</si>
  <si>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</si>
  <si>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</si>
  <si>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</si>
  <si>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</si>
  <si>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</si>
  <si>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</si>
  <si>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</si>
  <si>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</si>
  <si>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</si>
  <si>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</si>
  <si>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</si>
  <si>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</si>
  <si>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</si>
  <si>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</si>
  <si>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</si>
  <si>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</si>
  <si>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</si>
  <si>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</si>
  <si>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</si>
  <si>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</si>
  <si>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</si>
  <si>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</si>
  <si>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</si>
  <si>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</si>
  <si>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</si>
  <si>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</si>
  <si>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</si>
  <si>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</si>
  <si>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</si>
  <si>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</si>
  <si>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</si>
  <si>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</si>
  <si>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</si>
  <si>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</si>
  <si>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</si>
  <si>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</si>
  <si>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</si>
  <si>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</si>
  <si>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</si>
  <si>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</si>
  <si>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</si>
  <si>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</si>
  <si>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</si>
  <si>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</si>
  <si>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</si>
  <si>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</si>
  <si>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</si>
  <si>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</si>
  <si>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</si>
  <si>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</si>
  <si>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</si>
  <si>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</si>
  <si>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</si>
  <si>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</si>
  <si>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</si>
  <si>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</si>
  <si>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</si>
  <si>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</si>
  <si>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</si>
  <si>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</si>
  <si>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</si>
  <si>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</si>
  <si>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</si>
  <si>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</si>
  <si>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</si>
  <si>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</si>
  <si>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</si>
  <si>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</si>
  <si>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</si>
  <si>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</si>
  <si>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</si>
  <si>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</si>
  <si>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</si>
  <si>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</si>
  <si>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</si>
  <si>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</si>
  <si>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</si>
  <si>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</si>
  <si>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</si>
  <si>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</si>
  <si>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</si>
  <si>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</si>
  <si>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</si>
  <si>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</si>
  <si>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</si>
  <si>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</si>
  <si>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</si>
  <si>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</si>
  <si>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</si>
  <si>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</si>
  <si>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</si>
  <si>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</si>
  <si>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</si>
  <si>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</si>
  <si>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</si>
  <si>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</si>
  <si>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</si>
  <si>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</si>
  <si>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</si>
  <si>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</si>
  <si>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</si>
  <si>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</si>
  <si>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</si>
  <si>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</si>
  <si>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</si>
  <si>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</si>
  <si>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</si>
  <si>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</si>
  <si>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</si>
  <si>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</si>
  <si>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</si>
  <si>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</si>
  <si>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</si>
  <si>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</si>
  <si>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</si>
  <si>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</si>
  <si>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</si>
  <si>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</si>
  <si>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</si>
  <si>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</si>
  <si>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</si>
  <si>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</si>
  <si>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</si>
  <si>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</si>
  <si>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</si>
  <si>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</si>
  <si>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</si>
  <si>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</si>
  <si>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</si>
  <si>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</si>
  <si>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</si>
  <si>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</si>
  <si>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</si>
  <si>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</si>
  <si>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</si>
  <si>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</si>
  <si>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</si>
  <si>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</si>
  <si>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</si>
  <si>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</si>
  <si>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</si>
  <si>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</si>
  <si>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</si>
  <si>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</si>
  <si>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</si>
  <si>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</si>
  <si>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</si>
  <si>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</si>
  <si>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</si>
  <si>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</si>
  <si>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</si>
  <si>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</si>
  <si>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</si>
  <si>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</si>
  <si>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</si>
  <si>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</si>
  <si>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</si>
  <si>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</si>
  <si>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</si>
  <si>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</si>
  <si>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</si>
  <si>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</si>
  <si>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</si>
  <si>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</si>
  <si>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</si>
  <si>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</si>
  <si>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</si>
  <si>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</si>
  <si>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</si>
  <si>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</si>
  <si>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</si>
  <si>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</si>
  <si>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</si>
  <si>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</si>
  <si>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</si>
  <si>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</si>
  <si>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</si>
  <si>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</si>
  <si>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</si>
  <si>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</si>
  <si>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</si>
  <si>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</si>
  <si>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</si>
  <si>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</si>
  <si>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</si>
  <si>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</si>
  <si>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</si>
  <si>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</si>
  <si>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</si>
  <si>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</si>
  <si>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</si>
  <si>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</si>
  <si>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</si>
  <si>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</si>
  <si>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</si>
  <si>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</si>
  <si>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</si>
  <si>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</si>
  <si>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</si>
  <si>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</si>
  <si>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</si>
  <si>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</si>
  <si>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</si>
  <si>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</si>
  <si>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</si>
  <si>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</si>
  <si>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</si>
  <si>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</si>
  <si>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</si>
  <si>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</si>
  <si>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</si>
  <si>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</si>
  <si>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</si>
  <si>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</si>
  <si>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</si>
  <si>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</si>
  <si>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</si>
  <si>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</si>
  <si>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</si>
  <si>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</si>
  <si>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</si>
  <si>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</si>
  <si>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</si>
  <si>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</si>
  <si>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</si>
  <si>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</si>
  <si>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</si>
  <si>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</si>
  <si>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</si>
  <si>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</si>
  <si>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</si>
  <si>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</si>
  <si>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</si>
  <si>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</si>
  <si>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</si>
  <si>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</si>
  <si>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</si>
  <si>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</si>
  <si>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</si>
  <si>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</si>
  <si>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</si>
  <si>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</si>
  <si>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</si>
  <si>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</si>
  <si>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</si>
  <si>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</si>
  <si>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</si>
  <si>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</si>
  <si>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</si>
  <si>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</si>
  <si>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</si>
  <si>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</si>
  <si>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</si>
  <si>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</si>
  <si>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</si>
  <si>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</si>
  <si>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</si>
  <si>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</si>
  <si>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</si>
  <si>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</si>
  <si>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</si>
  <si>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</si>
  <si>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</si>
  <si>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</si>
  <si>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</si>
  <si>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</si>
  <si>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</si>
  <si>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</si>
  <si>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</si>
  <si>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</si>
  <si>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</si>
  <si>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</si>
  <si>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</si>
  <si>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</si>
  <si>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</si>
  <si>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</si>
  <si>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</si>
  <si>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</si>
  <si>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</si>
  <si>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</si>
  <si>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</si>
  <si>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</si>
  <si>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</si>
  <si>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</si>
  <si>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</si>
  <si>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</si>
  <si>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</si>
  <si>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</si>
  <si>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</si>
  <si>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</si>
  <si>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</si>
  <si>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</si>
  <si>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</si>
  <si>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</si>
  <si>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</si>
  <si>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</si>
  <si>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</si>
  <si>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</si>
  <si>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</si>
  <si>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</si>
  <si>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</si>
  <si>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</si>
  <si>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</si>
  <si>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</si>
  <si>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</si>
  <si>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</si>
  <si>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</si>
  <si>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</si>
  <si>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</si>
  <si>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</si>
  <si>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</si>
  <si>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</si>
  <si>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</si>
  <si>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</si>
  <si>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</si>
  <si>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</si>
  <si>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</si>
  <si>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</si>
  <si>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</si>
  <si>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</si>
  <si>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</si>
  <si>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</si>
  <si>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</si>
  <si>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</si>
  <si>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</si>
  <si>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</si>
  <si>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</si>
  <si>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</si>
  <si>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</si>
  <si>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</si>
  <si>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</si>
  <si>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</si>
  <si>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</si>
  <si>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</si>
  <si>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</si>
  <si>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</si>
  <si>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</si>
  <si>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</si>
  <si>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</si>
  <si>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</si>
  <si>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</si>
  <si>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</si>
  <si>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</si>
  <si>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</si>
  <si>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</si>
  <si>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</si>
  <si>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</si>
  <si>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</si>
  <si>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</si>
  <si>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</si>
  <si>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</si>
  <si>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</si>
  <si>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</si>
  <si>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</si>
  <si>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</si>
  <si>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</si>
  <si>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</si>
  <si>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</si>
  <si>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</si>
  <si>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</si>
  <si>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</si>
  <si>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</si>
  <si>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</si>
  <si>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</si>
  <si>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</si>
  <si>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</si>
  <si>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</si>
  <si>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</si>
  <si>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</si>
  <si>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</si>
  <si>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</si>
  <si>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</si>
  <si>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</si>
  <si>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</si>
  <si>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</si>
  <si>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</si>
  <si>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</si>
  <si>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</si>
  <si>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</si>
  <si>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</si>
  <si>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</si>
  <si>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</si>
  <si>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</si>
  <si>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</si>
  <si>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</si>
  <si>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</si>
  <si>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</si>
  <si>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</si>
  <si>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</si>
  <si>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</si>
  <si>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</si>
  <si>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</si>
  <si>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</si>
  <si>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</si>
  <si>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</si>
  <si>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</si>
  <si>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</si>
  <si>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</si>
  <si>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</si>
  <si>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</si>
  <si>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</si>
  <si>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</si>
  <si>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</si>
  <si>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</si>
  <si>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</si>
  <si>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</si>
  <si>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</si>
  <si>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</si>
  <si>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</si>
  <si>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</si>
  <si>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</si>
  <si>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</si>
  <si>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</si>
  <si>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</si>
  <si>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</si>
  <si>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</si>
  <si>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</si>
  <si>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</si>
  <si>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</si>
  <si>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</si>
  <si>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</si>
  <si>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</si>
  <si>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</si>
  <si>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</si>
  <si>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</si>
  <si>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</si>
  <si>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</si>
  <si>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</si>
  <si>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</si>
  <si>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</si>
  <si>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</si>
  <si>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</si>
  <si>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</si>
  <si>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</si>
  <si>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</si>
  <si>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</si>
  <si>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</si>
  <si>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</si>
  <si>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</si>
  <si>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</si>
  <si>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</si>
  <si>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</si>
  <si>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</si>
  <si>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</si>
  <si>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</si>
  <si>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</si>
  <si>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</si>
  <si>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</si>
  <si>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</si>
  <si>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</si>
  <si>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</si>
  <si>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</si>
  <si>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</si>
  <si>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</si>
  <si>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</si>
  <si>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</si>
  <si>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</si>
  <si>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</si>
  <si>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</si>
  <si>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</si>
  <si>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</si>
  <si>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</si>
  <si>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</si>
  <si>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</si>
  <si>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</si>
  <si>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</si>
  <si>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</si>
  <si>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</si>
  <si>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</si>
  <si>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</si>
  <si>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</si>
  <si>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</si>
  <si>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</si>
  <si>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</si>
  <si>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</si>
  <si>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</si>
  <si>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</si>
  <si>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</si>
  <si>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</si>
  <si>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</si>
  <si>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</si>
  <si>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</si>
  <si>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</si>
  <si>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</si>
  <si>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</si>
  <si>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</si>
  <si>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</si>
  <si>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</si>
  <si>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</si>
  <si>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</si>
  <si>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</si>
  <si>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</si>
  <si>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</si>
  <si>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</si>
  <si>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</si>
  <si>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</si>
  <si>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</si>
  <si>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</si>
  <si>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</si>
  <si>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</si>
  <si>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</si>
  <si>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</si>
  <si>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</si>
  <si>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</si>
  <si>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</si>
  <si>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</si>
  <si>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</si>
  <si>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</si>
  <si>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</si>
  <si>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</si>
  <si>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</si>
  <si>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</si>
  <si>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</si>
  <si>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</si>
  <si>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</si>
  <si>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</si>
  <si>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</si>
  <si>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</si>
  <si>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</si>
  <si>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</si>
  <si>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</si>
  <si>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</si>
  <si>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</si>
  <si>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</si>
  <si>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</si>
  <si>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</si>
  <si>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</si>
  <si>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</si>
  <si>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</si>
  <si>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</si>
  <si>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</si>
  <si>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</si>
  <si>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</si>
  <si>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</si>
  <si>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</si>
  <si>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</si>
  <si>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</si>
  <si>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</si>
  <si>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</si>
  <si>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</si>
  <si>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</si>
  <si>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</si>
  <si>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</si>
  <si>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</si>
  <si>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</si>
  <si>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</si>
  <si>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</si>
  <si>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</si>
  <si>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</si>
  <si>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Plant 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</si>
  <si>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</si>
  <si>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</si>
  <si>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</si>
  <si>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</si>
  <si>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</si>
  <si>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</si>
  <si>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</si>
  <si>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</si>
  <si>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</si>
  <si>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</si>
  <si>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</si>
  <si>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LIG</t>
  </si>
  <si>
    <t>FW</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</si>
  <si>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</si>
  <si>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</si>
  <si>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</si>
  <si>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</si>
  <si>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</si>
  <si>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</si>
  <si>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</si>
  <si>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</si>
  <si>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</si>
  <si>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</si>
  <si>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</si>
  <si>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</si>
  <si>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</si>
  <si>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</si>
  <si>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</si>
  <si>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</si>
  <si>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</si>
  <si>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</si>
  <si>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</si>
  <si>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</si>
  <si>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</si>
  <si>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</si>
  <si>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</si>
  <si>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</si>
  <si>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</si>
  <si>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</si>
  <si>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</si>
  <si>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</si>
  <si>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</si>
  <si>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</si>
  <si>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</si>
  <si>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</si>
  <si>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</si>
  <si>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</si>
  <si>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</si>
  <si>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</si>
  <si>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</si>
  <si>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</si>
  <si>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</si>
  <si>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</si>
  <si>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</si>
  <si>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</si>
  <si>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</si>
  <si>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</si>
  <si>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</si>
  <si>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</si>
  <si>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</si>
  <si>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</si>
  <si>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</si>
  <si>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</si>
  <si>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</si>
  <si>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</si>
  <si>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</si>
  <si>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</si>
  <si>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</si>
  <si>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</si>
  <si>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</si>
  <si>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</si>
  <si>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</si>
  <si>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</si>
  <si>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</si>
  <si>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</si>
  <si>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</si>
  <si>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</si>
  <si>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</si>
  <si>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</si>
  <si>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</si>
  <si>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</si>
  <si>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</si>
  <si>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</si>
  <si>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</si>
  <si>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</si>
  <si>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</si>
  <si>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</si>
  <si>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</si>
  <si>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</si>
  <si>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</si>
  <si>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</si>
  <si>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</si>
  <si>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</si>
  <si>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</si>
  <si>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</si>
  <si>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</si>
  <si>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</si>
  <si>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</si>
  <si>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</si>
  <si>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</si>
  <si>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</si>
  <si>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</si>
  <si>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</si>
  <si>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</si>
  <si>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</si>
  <si>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</si>
  <si>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</si>
  <si>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</si>
  <si>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</si>
  <si>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</si>
  <si>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</si>
  <si>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</si>
  <si>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</si>
  <si>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</si>
  <si>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</si>
  <si>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</si>
  <si>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</si>
  <si>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</si>
  <si>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</si>
  <si>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</si>
  <si>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</si>
  <si>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</si>
  <si>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</si>
  <si>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</si>
  <si>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</si>
  <si>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</si>
  <si>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</si>
  <si>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</si>
  <si>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</si>
  <si>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</si>
  <si>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</si>
  <si>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</si>
  <si>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</si>
  <si>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</si>
  <si>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</si>
  <si>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</si>
  <si>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</si>
  <si>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</si>
  <si>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</si>
  <si>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</si>
  <si>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</si>
  <si>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</si>
  <si>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</si>
  <si>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</si>
  <si>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</si>
  <si>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</si>
  <si>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</si>
  <si>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</si>
  <si>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</si>
  <si>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</si>
  <si>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</si>
  <si>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</si>
  <si>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</si>
  <si>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</si>
  <si>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</si>
  <si>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</si>
  <si>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</si>
  <si>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</si>
  <si>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</si>
  <si>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</si>
  <si>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</si>
  <si>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</si>
  <si>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</si>
  <si>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</si>
  <si>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</si>
  <si>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</si>
  <si>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</si>
  <si>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</si>
  <si>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</si>
  <si>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</si>
  <si>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</si>
  <si>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</si>
  <si>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</si>
  <si>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</si>
  <si>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</si>
  <si>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</si>
  <si>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</si>
  <si>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</si>
  <si>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</si>
  <si>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</si>
  <si>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</si>
  <si>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</si>
  <si>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</si>
  <si>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</si>
  <si>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</si>
  <si>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</si>
  <si>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</si>
  <si>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</si>
  <si>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</si>
  <si>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</si>
  <si>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</si>
  <si>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</si>
  <si>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</si>
  <si>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</si>
  <si>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</si>
  <si>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</si>
  <si>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</si>
  <si>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</si>
  <si>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</si>
  <si>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</si>
  <si>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</si>
  <si>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</si>
  <si>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</si>
  <si>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</si>
  <si>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</si>
  <si>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</si>
  <si>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</si>
  <si>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</si>
  <si>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</si>
  <si>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</si>
  <si>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</si>
  <si>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</si>
  <si>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</si>
  <si>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</si>
  <si>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</si>
  <si>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</si>
  <si>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</si>
  <si>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</si>
  <si>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</si>
  <si>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</si>
  <si>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</si>
  <si>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</si>
  <si>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</si>
  <si>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</si>
  <si>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</si>
  <si>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</si>
  <si>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</si>
  <si>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</si>
  <si>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</si>
  <si>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</si>
  <si>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</si>
  <si>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</si>
  <si>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</si>
  <si>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</si>
  <si>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</si>
  <si>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</si>
  <si>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</si>
  <si>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</si>
  <si>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</si>
  <si>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</si>
  <si>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</si>
  <si>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</si>
  <si>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Reporter ID</t>
  </si>
  <si>
    <t>PCE Community
(Y/N)</t>
  </si>
  <si>
    <t>Batteries</t>
  </si>
  <si>
    <t>Flywheels</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</si>
  <si>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</si>
  <si>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</si>
  <si>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</si>
  <si>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</si>
  <si>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</si>
  <si>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</si>
  <si>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</si>
  <si>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</si>
  <si>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</si>
  <si>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</si>
  <si>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</si>
  <si>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</si>
  <si>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</si>
  <si>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</si>
  <si>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</si>
  <si>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</si>
  <si>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</si>
  <si>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</si>
  <si>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</si>
  <si>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</si>
  <si>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</si>
  <si>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</si>
  <si>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</si>
  <si>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</si>
  <si>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</si>
  <si>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</si>
  <si>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</si>
  <si>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Chugach Storage</t>
  </si>
  <si>
    <t>TDX Saint Paul Wind</t>
  </si>
  <si>
    <t>P32</t>
  </si>
  <si>
    <t>P33</t>
  </si>
  <si>
    <t>P37</t>
  </si>
  <si>
    <t>P41</t>
  </si>
  <si>
    <t>Dewey Lakes </t>
  </si>
  <si>
    <t>P42</t>
  </si>
  <si>
    <t>Lutak</t>
  </si>
  <si>
    <t>Alakanuk_grid</t>
  </si>
  <si>
    <t>P64</t>
  </si>
  <si>
    <t>P73</t>
  </si>
  <si>
    <t>P81</t>
  </si>
  <si>
    <t>Ekwok_grid</t>
  </si>
  <si>
    <t>P89</t>
  </si>
  <si>
    <t>P97</t>
  </si>
  <si>
    <t>AEA</t>
  </si>
  <si>
    <t>Neil McMahon, DOWL</t>
  </si>
  <si>
    <t>EIA860</t>
  </si>
  <si>
    <t>AEA PH Assessment</t>
  </si>
  <si>
    <t>Haida Energy, Inc.</t>
  </si>
  <si>
    <t>Hiilangaay Hydro</t>
  </si>
  <si>
    <t>Port Lions Microgrid</t>
  </si>
  <si>
    <t xml:space="preserve">Slana Generating Station </t>
  </si>
  <si>
    <t>P131</t>
  </si>
  <si>
    <t>Eyak Service Center BESS</t>
  </si>
  <si>
    <t>P278</t>
  </si>
  <si>
    <t>Inside Passage Elec Coop, Inc</t>
  </si>
  <si>
    <t>P296</t>
  </si>
  <si>
    <t>P297</t>
  </si>
  <si>
    <t>P298</t>
  </si>
  <si>
    <t>Juniper Creek Hydroetlectric</t>
  </si>
  <si>
    <t>Juniper Creek Hydroelectric Project</t>
  </si>
  <si>
    <t>ADN</t>
  </si>
  <si>
    <t>P43</t>
  </si>
  <si>
    <t>May 2023</t>
  </si>
  <si>
    <t>Power Cost Equalization Program Data , Calendar Year 2020</t>
  </si>
  <si>
    <t>DRAFT</t>
  </si>
  <si>
    <t>Alaska Energy Statistics</t>
  </si>
  <si>
    <t xml:space="preserve">Table 1.a   Communities Participating in Power Cost Equalization Program, </t>
  </si>
  <si>
    <t xml:space="preserve">Table 1.b   Communities and Rates ($/kWh), </t>
  </si>
  <si>
    <t xml:space="preserve">Table 1.c   Average Consumption per Residential Customer per Month in PCE communities, </t>
  </si>
  <si>
    <t xml:space="preserve">Table 1.d   Installed Capacity by Certified Utilities (kW), </t>
  </si>
  <si>
    <t xml:space="preserve">Table 1.e   Net Generation by Certified Utilities (MWh), </t>
  </si>
  <si>
    <t xml:space="preserve">Table 1.f   Net Generation by Fuel Type by Certified Utilities (MWh), </t>
  </si>
  <si>
    <t xml:space="preserve">Table 1.g   Fuel Use for Power Generation by Certified Utilities, </t>
  </si>
  <si>
    <t xml:space="preserve">Table 1.h   Electricity Sales by Certified Utilities (MWh), </t>
  </si>
  <si>
    <t xml:space="preserve">Table 1.i   Revenue by Certified Utilities ($000), </t>
  </si>
  <si>
    <t xml:space="preserve">Table 1.j   Customers by Certified Utilities (Accounts), </t>
  </si>
  <si>
    <t xml:space="preserve">Table 2.1a  Installed Capacity by Prime Mover by Plant by Certified Utilities (kW), </t>
  </si>
  <si>
    <t xml:space="preserve">Table 2.2a  Net Generation and Total Disposition by Certified Utilities (MWh), </t>
  </si>
  <si>
    <t xml:space="preserve">Table 2.3a  Net Generation by Prime Mover by Certified Utilities (MWh), </t>
  </si>
  <si>
    <t xml:space="preserve">Table 2.3b  Net Generation by Fuel Type by Certified Utilities (MWh), </t>
  </si>
  <si>
    <t xml:space="preserve">Table 2.3c  Net Generation, Fuel Use, Fuel Cost and Efficiency by Certified Utilities,  </t>
  </si>
  <si>
    <t xml:space="preserve">Table 2.4a  Net Generation, Fuel Type, Emissions, Efficiency by Certified Utilities, </t>
  </si>
  <si>
    <t xml:space="preserve">Table 2.5a   Revenue, Sales and Customers by Customer Type by Certified Utilities ($000, MWh, Accounts), </t>
  </si>
  <si>
    <t xml:space="preserve">Table 2.5b  Average Annual Energy Use and Rates by Customer Type by Certified Utilities, (kWh/Customer, $/Customer, $/kWh), </t>
  </si>
  <si>
    <t xml:space="preserve">Table 2.5c  Average Residential Rates and PCE Payments ($/kWh), </t>
  </si>
  <si>
    <t>Installed Capacity by Prime Mover by Certified Utilities in Alaska (kW, %), 1960-</t>
  </si>
  <si>
    <t>Sales, Revenue, and Customers by Customer Type by Certified Utilities in Alaska (MWh, $000, Accounts), 1962-</t>
  </si>
  <si>
    <t>Average Annual Energy Use and Rates by Customer Type by Certified Utilities in Alaska (kWh/Customer, $/Customer, $/kWh), 1962-</t>
  </si>
  <si>
    <t>Net Generation by Fuel Type by Certified Utilities in Alaska (GWh), 1962-</t>
  </si>
  <si>
    <t>Less than 0.20</t>
  </si>
  <si>
    <t>Storage</t>
  </si>
  <si>
    <t>CPCN</t>
  </si>
  <si>
    <t>Craig; Klawock; Thorne Bay, Kasaan; Hollis; Hydaburg; Coffman Cove; Naukati Bay</t>
  </si>
  <si>
    <t>Part of the Alaska Power Company's grid in the Upper Lynn Canal service area.Haines, Covenant Life; Klukwan; Chilkat Valley; Skagway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</si>
  <si>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</si>
  <si>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</si>
  <si>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</si>
  <si>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</si>
  <si>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</si>
  <si>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</si>
  <si>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</si>
  <si>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</si>
  <si>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</si>
  <si>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</si>
  <si>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Receives power from (Upper) Kalskag via intertie. Refer to (Upper) Kalskag for fuel use and cost data.Kalskag; Lower Kalskag</t>
  </si>
  <si>
    <t>Bethel, Oscarville; Napakiak</t>
  </si>
  <si>
    <t>Provides power to GVEA</t>
  </si>
  <si>
    <t>Provides power to JBER/CEA</t>
  </si>
  <si>
    <t>Provides power to CEA</t>
  </si>
  <si>
    <t>Provides power to all Railbelt utilities</t>
  </si>
  <si>
    <t>Provides power to the City of Saint Paul</t>
  </si>
  <si>
    <t>RCA CPCN</t>
  </si>
  <si>
    <t>Index Community</t>
  </si>
  <si>
    <t>Saint Paul Public Electric Utility Electric</t>
  </si>
  <si>
    <t>U S Army-Ft Wainwright</t>
  </si>
  <si>
    <t>Paxson</t>
  </si>
  <si>
    <t>AK PLANT ID</t>
  </si>
  <si>
    <t>P104</t>
  </si>
  <si>
    <t>Haines, Covenant Life; Klukwan; Chilkat Valley</t>
  </si>
  <si>
    <t>P167</t>
  </si>
  <si>
    <t>P168</t>
  </si>
  <si>
    <t>P170</t>
  </si>
  <si>
    <t>P226</t>
  </si>
  <si>
    <t>P245</t>
  </si>
  <si>
    <t>P269</t>
  </si>
  <si>
    <t>P274</t>
  </si>
  <si>
    <t>P277</t>
  </si>
  <si>
    <t>P279</t>
  </si>
  <si>
    <t>P280</t>
  </si>
  <si>
    <t>P281</t>
  </si>
  <si>
    <t>P282</t>
  </si>
  <si>
    <t>P283</t>
  </si>
  <si>
    <t>P284</t>
  </si>
  <si>
    <t>P285</t>
  </si>
  <si>
    <t>P286</t>
  </si>
  <si>
    <t>P287</t>
  </si>
  <si>
    <t>P288</t>
  </si>
  <si>
    <t>P289</t>
  </si>
  <si>
    <t>P290</t>
  </si>
  <si>
    <t>P291</t>
  </si>
  <si>
    <t>P292</t>
  </si>
  <si>
    <t>P38</t>
  </si>
  <si>
    <t>P39</t>
  </si>
  <si>
    <t>P44</t>
  </si>
  <si>
    <t>New Stuyahok; Ekwok</t>
  </si>
  <si>
    <t>P92</t>
  </si>
  <si>
    <t>P99</t>
  </si>
  <si>
    <t>AK Plant ID</t>
  </si>
  <si>
    <t>Storage (MWH)</t>
  </si>
  <si>
    <t>gallons</t>
  </si>
  <si>
    <t>WDS</t>
  </si>
  <si>
    <t>BIT</t>
  </si>
  <si>
    <t>RFO</t>
  </si>
  <si>
    <t>OT</t>
  </si>
  <si>
    <t>OG</t>
  </si>
  <si>
    <t>Generation MMBtu</t>
  </si>
  <si>
    <t xml:space="preserve"> Generation MWh</t>
  </si>
  <si>
    <t>Fuel Units</t>
  </si>
  <si>
    <t>N/A</t>
  </si>
  <si>
    <t>AK sales reporting ID</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</si>
  <si>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</si>
  <si>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</si>
  <si>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</si>
  <si>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</si>
  <si>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</si>
  <si>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</si>
  <si>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</si>
  <si>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</si>
  <si>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</si>
  <si>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</si>
  <si>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</si>
  <si>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</si>
  <si>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</si>
  <si>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</si>
  <si>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</si>
  <si>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</si>
  <si>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</si>
  <si>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</si>
  <si>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</si>
  <si>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</si>
  <si>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</si>
  <si>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</si>
  <si>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</si>
  <si>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</si>
  <si>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</si>
  <si>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</si>
  <si>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</si>
  <si>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</si>
  <si>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</si>
  <si>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</si>
  <si>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</si>
  <si>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</si>
  <si>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</si>
  <si>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</si>
  <si>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</si>
  <si>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</si>
  <si>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</si>
  <si>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</si>
  <si>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</si>
  <si>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</si>
  <si>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</si>
  <si>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</si>
  <si>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</si>
  <si>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</si>
  <si>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</si>
  <si>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</si>
  <si>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</si>
  <si>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</si>
  <si>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</si>
  <si>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</si>
  <si>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</si>
  <si>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</si>
  <si>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</si>
  <si>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</si>
  <si>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</si>
  <si>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</si>
  <si>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</si>
  <si>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</si>
  <si>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</si>
  <si>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</si>
  <si>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</si>
  <si>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</si>
  <si>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</si>
  <si>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</si>
  <si>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</si>
  <si>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</si>
  <si>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</si>
  <si>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</si>
  <si>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</si>
  <si>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</si>
  <si>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</si>
  <si>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</si>
  <si>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</si>
  <si>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</si>
  <si>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</si>
  <si>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</si>
  <si>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</si>
  <si>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</si>
  <si>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</si>
  <si>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</si>
  <si>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</si>
  <si>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</si>
  <si>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</si>
  <si>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</si>
  <si>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</si>
  <si>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</si>
  <si>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</si>
  <si>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</si>
  <si>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</si>
  <si>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</si>
  <si>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</si>
  <si>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</si>
  <si>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</si>
  <si>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</si>
  <si>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</si>
  <si>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</si>
  <si>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</si>
  <si>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</si>
  <si>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</si>
  <si>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</si>
  <si>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</si>
  <si>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</si>
  <si>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</si>
  <si>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</si>
  <si>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</si>
  <si>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</si>
  <si>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</si>
  <si>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</si>
  <si>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</si>
  <si>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</si>
  <si>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</si>
  <si>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</si>
  <si>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</si>
  <si>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</si>
  <si>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</si>
  <si>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</si>
  <si>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</si>
  <si>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</si>
  <si>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</si>
  <si>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</si>
  <si>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</si>
  <si>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</si>
  <si>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</si>
  <si>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</si>
  <si>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</si>
  <si>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</si>
  <si>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</si>
  <si>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</si>
  <si>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</si>
  <si>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</si>
  <si>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</si>
  <si>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</si>
  <si>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</si>
  <si>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</si>
  <si>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</si>
  <si>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</si>
  <si>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</si>
  <si>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</si>
  <si>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</si>
  <si>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</si>
  <si>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</si>
  <si>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</si>
  <si>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</si>
  <si>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</si>
  <si>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</si>
  <si>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</si>
  <si>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</si>
  <si>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</si>
  <si>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</si>
  <si>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</si>
  <si>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</si>
  <si>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</si>
  <si>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</si>
  <si>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</si>
  <si>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</si>
  <si>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</si>
  <si>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</si>
  <si>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</si>
  <si>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</si>
  <si>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</si>
  <si>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</si>
  <si>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</si>
  <si>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</si>
  <si>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</si>
  <si>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</si>
  <si>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</si>
  <si>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</si>
  <si>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</si>
  <si>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</si>
  <si>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</si>
  <si>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</si>
  <si>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</si>
  <si>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</si>
  <si>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</si>
  <si>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</si>
  <si>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</si>
  <si>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</si>
  <si>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</si>
  <si>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</si>
  <si>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</si>
  <si>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</si>
  <si>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</si>
  <si>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</si>
  <si>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</si>
  <si>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</si>
  <si>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</si>
  <si>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</si>
  <si>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</si>
  <si>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</si>
  <si>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</si>
  <si>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</si>
  <si>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</si>
  <si>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</si>
  <si>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</si>
  <si>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</si>
  <si>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</si>
  <si>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</si>
  <si>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</si>
  <si>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</si>
  <si>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</si>
  <si>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</si>
  <si>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</si>
  <si>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</si>
  <si>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</si>
  <si>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</si>
  <si>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</si>
  <si>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</si>
  <si>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</si>
  <si>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</si>
  <si>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</si>
  <si>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</si>
  <si>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</si>
  <si>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</si>
  <si>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</si>
  <si>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</si>
  <si>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</si>
  <si>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</si>
  <si>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</si>
  <si>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</si>
  <si>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</si>
  <si>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</si>
  <si>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</si>
  <si>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</si>
  <si>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</si>
  <si>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</si>
  <si>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</si>
  <si>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</si>
  <si>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</si>
  <si>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</si>
  <si>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</si>
  <si>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</si>
  <si>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</si>
  <si>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</si>
  <si>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</si>
  <si>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</si>
  <si>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</si>
  <si>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</si>
  <si>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</si>
  <si>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</si>
  <si>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</si>
  <si>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</si>
  <si>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</si>
  <si>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</si>
  <si>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</si>
  <si>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</si>
  <si>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</si>
  <si>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</si>
  <si>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</si>
  <si>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</si>
  <si>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</si>
  <si>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</si>
  <si>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</si>
  <si>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</si>
  <si>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</si>
  <si>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</si>
  <si>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</si>
  <si>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</si>
  <si>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</si>
  <si>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</si>
  <si>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</si>
  <si>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</si>
  <si>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</si>
  <si>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</si>
  <si>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</si>
  <si>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</si>
  <si>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</si>
  <si>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</si>
  <si>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</si>
  <si>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</si>
  <si>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</si>
  <si>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</si>
  <si>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</si>
  <si>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</si>
  <si>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</si>
  <si>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</si>
  <si>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</si>
  <si>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</si>
  <si>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</si>
  <si>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</si>
  <si>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</si>
  <si>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</si>
  <si>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</si>
  <si>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</si>
  <si>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</si>
  <si>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</si>
  <si>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</si>
  <si>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</si>
  <si>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</si>
  <si>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</si>
  <si>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</si>
  <si>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</si>
  <si>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</si>
  <si>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</si>
  <si>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</si>
  <si>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</si>
  <si>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</si>
  <si>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</si>
  <si>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</si>
  <si>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</si>
  <si>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</si>
  <si>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</si>
  <si>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</si>
  <si>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</si>
  <si>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</si>
  <si>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</si>
  <si>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</si>
  <si>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</si>
  <si>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</si>
  <si>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</si>
  <si>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</si>
  <si>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</si>
  <si>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</si>
  <si>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</si>
  <si>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</si>
  <si>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</si>
  <si>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</si>
  <si>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</si>
  <si>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</si>
  <si>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</si>
  <si>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</si>
  <si>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</si>
  <si>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</si>
  <si>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</si>
  <si>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</si>
  <si>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</si>
  <si>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</si>
  <si>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</si>
  <si>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</si>
  <si>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</si>
  <si>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</si>
  <si>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</si>
  <si>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</si>
  <si>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</si>
  <si>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</si>
  <si>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</si>
  <si>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</si>
  <si>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</si>
  <si>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</si>
  <si>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</si>
  <si>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</si>
  <si>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</si>
  <si>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</si>
  <si>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</si>
  <si>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</si>
  <si>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</si>
  <si>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</si>
  <si>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</si>
  <si>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</si>
  <si>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</si>
  <si>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</si>
  <si>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</si>
  <si>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</si>
  <si>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</si>
  <si>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</si>
  <si>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</si>
  <si>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</si>
  <si>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</si>
  <si>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</si>
  <si>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</si>
  <si>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</si>
  <si>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</si>
  <si>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</si>
  <si>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</si>
  <si>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</si>
  <si>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</si>
  <si>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</si>
  <si>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</si>
  <si>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</si>
  <si>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</si>
  <si>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</si>
  <si>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</si>
  <si>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</si>
  <si>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</si>
  <si>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</si>
  <si>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</si>
  <si>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</si>
  <si>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</si>
  <si>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</si>
  <si>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</si>
  <si>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</si>
  <si>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</si>
  <si>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</si>
  <si>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</si>
  <si>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</si>
  <si>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</si>
  <si>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</si>
  <si>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</si>
  <si>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</si>
  <si>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</si>
  <si>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</si>
  <si>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</si>
  <si>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</si>
  <si>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</si>
  <si>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</si>
  <si>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</si>
  <si>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</si>
  <si>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</si>
  <si>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</si>
  <si>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</si>
  <si>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</si>
  <si>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</si>
  <si>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</si>
  <si>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</si>
  <si>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</si>
  <si>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</si>
  <si>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</si>
  <si>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</si>
  <si>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</si>
  <si>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</si>
  <si>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</si>
  <si>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</si>
  <si>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</si>
  <si>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</si>
  <si>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</si>
  <si>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</si>
  <si>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</si>
  <si>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</si>
  <si>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</si>
  <si>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</si>
  <si>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</si>
  <si>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</si>
  <si>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</si>
  <si>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</si>
  <si>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</si>
  <si>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</si>
  <si>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</si>
  <si>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</si>
  <si>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</si>
  <si>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</si>
  <si>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</si>
  <si>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</si>
  <si>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</si>
  <si>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</si>
  <si>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</si>
  <si>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</si>
  <si>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</si>
  <si>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</si>
  <si>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</si>
  <si>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</si>
  <si>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</si>
  <si>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</si>
  <si>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</si>
  <si>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</si>
  <si>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</si>
  <si>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</si>
  <si>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</si>
  <si>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</si>
  <si>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</si>
  <si>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</si>
  <si>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</si>
  <si>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</si>
  <si>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</si>
  <si>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</si>
  <si>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</si>
  <si>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</si>
  <si>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</si>
  <si>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</si>
  <si>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</si>
  <si>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</si>
  <si>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</si>
  <si>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</si>
  <si>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</si>
  <si>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</si>
  <si>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</si>
  <si>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</si>
  <si>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</si>
  <si>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</si>
  <si>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</si>
  <si>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</si>
  <si>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</si>
  <si>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</si>
  <si>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</si>
  <si>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</si>
  <si>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</si>
  <si>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</si>
  <si>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</si>
  <si>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</si>
  <si>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</si>
  <si>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</si>
  <si>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</si>
  <si>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</si>
  <si>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</si>
  <si>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</si>
  <si>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</si>
  <si>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</si>
  <si>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</si>
  <si>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</si>
  <si>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</si>
  <si>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</si>
  <si>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</si>
  <si>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</si>
  <si>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</si>
  <si>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</si>
  <si>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</si>
  <si>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</si>
  <si>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</si>
  <si>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</si>
  <si>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</si>
  <si>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</si>
  <si>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</si>
  <si>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</si>
  <si>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</si>
  <si>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</si>
  <si>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</si>
  <si>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</si>
  <si>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</si>
  <si>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</si>
  <si>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</si>
  <si>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</si>
  <si>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</si>
  <si>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</si>
  <si>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</si>
  <si>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</si>
  <si>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</si>
  <si>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</si>
  <si>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</si>
  <si>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</si>
  <si>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</si>
  <si>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</si>
  <si>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</si>
  <si>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</si>
  <si>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</si>
  <si>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</si>
  <si>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</si>
  <si>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</si>
  <si>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</si>
  <si>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</si>
  <si>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</si>
  <si>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</si>
  <si>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</si>
  <si>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</si>
  <si>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</si>
  <si>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</si>
  <si>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</si>
  <si>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</si>
  <si>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</si>
  <si>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</si>
  <si>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</si>
  <si>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</si>
  <si>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</si>
  <si>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</si>
  <si>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</si>
  <si>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</si>
  <si>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</si>
  <si>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</si>
  <si>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</si>
  <si>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</si>
  <si>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</si>
  <si>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</si>
  <si>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</si>
  <si>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</si>
  <si>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</si>
  <si>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</si>
  <si>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</si>
  <si>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</si>
  <si>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</si>
  <si>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</si>
  <si>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</si>
  <si>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</si>
  <si>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</si>
  <si>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</si>
  <si>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</si>
  <si>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</si>
  <si>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</si>
  <si>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</si>
  <si>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</si>
  <si>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</si>
  <si>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</si>
  <si>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</si>
  <si>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</si>
  <si>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</si>
  <si>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</si>
  <si>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</si>
  <si>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</si>
  <si>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</si>
  <si>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</si>
  <si>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</si>
  <si>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</si>
  <si>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</si>
  <si>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</si>
  <si>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</si>
  <si>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</si>
  <si>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</si>
  <si>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</si>
  <si>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</si>
  <si>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</si>
  <si>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</si>
  <si>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</si>
  <si>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</si>
  <si>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</si>
  <si>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</si>
  <si>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</si>
  <si>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</si>
  <si>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</si>
  <si>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</si>
  <si>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</si>
  <si>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</si>
  <si>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</si>
  <si>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</si>
  <si>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</si>
  <si>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</si>
  <si>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</si>
  <si>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</si>
  <si>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</si>
  <si>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</si>
  <si>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</si>
  <si>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</si>
  <si>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</si>
  <si>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</si>
  <si>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</si>
  <si>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</si>
  <si>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</si>
  <si>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</si>
  <si>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</si>
  <si>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</si>
  <si>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</si>
  <si>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</si>
  <si>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</si>
  <si>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</si>
  <si>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</si>
  <si>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</si>
  <si>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</si>
  <si>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</si>
  <si>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</si>
  <si>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</si>
  <si>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</si>
  <si>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</si>
  <si>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</si>
  <si>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</si>
  <si>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</si>
  <si>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</si>
  <si>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</si>
  <si>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</si>
  <si>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</si>
  <si>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</si>
  <si>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</si>
  <si>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</si>
  <si>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</si>
  <si>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</si>
  <si>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</si>
  <si>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</si>
  <si>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</si>
  <si>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</si>
  <si>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</si>
  <si>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</si>
  <si>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</si>
  <si>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</si>
  <si>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</si>
  <si>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</si>
  <si>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</si>
  <si>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</si>
  <si>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</si>
  <si>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</si>
  <si>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</si>
  <si>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</si>
  <si>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</si>
  <si>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</si>
  <si>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</si>
  <si>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</si>
  <si>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</si>
  <si>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</si>
  <si>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</si>
  <si>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</si>
  <si>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</si>
  <si>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</si>
  <si>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</si>
  <si>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</si>
  <si>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</si>
  <si>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</si>
  <si>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</si>
  <si>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</si>
  <si>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</si>
  <si>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</si>
  <si>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</si>
  <si>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</si>
  <si>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</si>
  <si>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</si>
  <si>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</si>
  <si>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</si>
  <si>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</si>
  <si>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</si>
  <si>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</si>
  <si>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</si>
  <si>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</si>
  <si>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</si>
  <si>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</si>
  <si>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</si>
  <si>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</si>
  <si>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</si>
  <si>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</si>
  <si>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</si>
  <si>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</si>
  <si>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</si>
  <si>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</si>
  <si>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</si>
  <si>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</si>
  <si>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</si>
  <si>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</si>
  <si>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</si>
  <si>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</si>
  <si>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</si>
  <si>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</si>
  <si>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</si>
  <si>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</si>
  <si>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</si>
  <si>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</si>
  <si>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Installed Capacity by Prime Mover by Plant (MW), 2021</t>
  </si>
  <si>
    <t>City of Unalaska</t>
  </si>
  <si>
    <t>DOE</t>
  </si>
  <si>
    <t>NWAB</t>
  </si>
  <si>
    <t>EIA-860</t>
  </si>
  <si>
    <t>IES website</t>
  </si>
  <si>
    <t>Installed Capacity by Operators/Utilities (MW) by AEA Energy Regions, 2021</t>
  </si>
  <si>
    <t>Average Annual Energy Use and Rates by Customer Type by Operators/Utilities in Alaska (kWh/Customer, $/Customer, $/kWh), 1963-2021</t>
  </si>
  <si>
    <t>Sales, Revenue, and Customers by Customer Type by Operators/Utilities in Alaska (MWh, $000, Accounts), 1963-2021</t>
  </si>
  <si>
    <t>Net Generation by Fuel Type by Operators/Utilities in Alaska (GWh), 1963-2021</t>
  </si>
  <si>
    <t>Installed Capacity by Prime Mover by Operators/Utilities in Alaska (kW, %), 1963-2021</t>
  </si>
  <si>
    <t>Funding Provided by:</t>
  </si>
  <si>
    <t>University of Alaska Fairbanks, Alaska Center for Energy and Power</t>
  </si>
  <si>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</si>
  <si>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Region Total</t>
    </r>
    <r>
      <rPr>
        <b/>
        <vertAlign val="superscript"/>
        <sz val="11"/>
        <color theme="0"/>
        <rFont val="Calibri"/>
        <family val="2"/>
        <scheme val="minor"/>
      </rPr>
      <t>a</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</si>
  <si>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</si>
  <si>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</si>
  <si>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as reported to PCE</t>
  </si>
  <si>
    <t>No Data</t>
  </si>
  <si>
    <t>Anchorage Public Electric Utility Light and Power</t>
  </si>
  <si>
    <t>(blank)</t>
  </si>
  <si>
    <r>
      <t>Commercial</t>
    </r>
    <r>
      <rPr>
        <b/>
        <vertAlign val="superscript"/>
        <sz val="11"/>
        <color theme="0"/>
        <rFont val="Calibri"/>
        <family val="2"/>
        <scheme val="minor"/>
      </rPr>
      <t>b</t>
    </r>
  </si>
  <si>
    <r>
      <t>Other</t>
    </r>
    <r>
      <rPr>
        <b/>
        <vertAlign val="superscript"/>
        <sz val="11"/>
        <color theme="0"/>
        <rFont val="Calibri"/>
        <family val="2"/>
        <scheme val="minor"/>
      </rPr>
      <t>b</t>
    </r>
  </si>
  <si>
    <t>Golden Valley Electric Assn Inc</t>
  </si>
  <si>
    <t>Sitka City &amp; Borough of</t>
  </si>
  <si>
    <t>PCE/EIA861</t>
  </si>
  <si>
    <t>Electricity Sales by Operators/Utilities (MWh) by AEA Energy Regions, 2015</t>
  </si>
  <si>
    <t>Revenue by  Operators/Utilities ($000) by AEA Energy Regions, 2015</t>
  </si>
  <si>
    <t>Customers by Operators/Utilities (Accounts) by AEA Energy Regions, 2015</t>
  </si>
  <si>
    <t>Table 2.5a Revenue, Sales and Customers by Customer Type by Operators/Utilities ($000, MWh, Accounts), 2015</t>
  </si>
  <si>
    <t>Table 2.5b  Average Annual Energy Use and Rates by Customer Type by Operators/Utilities, (kWh/Customer, $/Customer, $/kWh), 2015</t>
  </si>
  <si>
    <t>Table 2.5c  Average Residential Rates and PCE Payments ($/kWh), 2015</t>
  </si>
  <si>
    <t>Greenhouse Gas Emissions by Fuel Type by Operators/Utilities (Tons) by AEA Energy Regions, 2015</t>
  </si>
  <si>
    <t>Net Generation by Fuel Type by Operators/Utilities (MWh) by AEA Energy Regions, 2015</t>
  </si>
  <si>
    <t>Operators/Utilities Net Generation and Total Disposition (MWh), 2015</t>
  </si>
  <si>
    <t>Net Generation by Prime Mover by Operators/Utilities (MWh), 2015</t>
  </si>
  <si>
    <t>Operators/Utilities Net Generation by Fuel Type (MWh), 2015</t>
  </si>
  <si>
    <t>Operators/Utilities Net Generation, Fuel Use, Fuel Cost, and Efficiency, 2015</t>
  </si>
  <si>
    <t>Net Generation, Fuel Type, Emissions, Efficiency by Operators/Utilities, 2015</t>
  </si>
  <si>
    <t>Communities Participating in Power Cost Equalization Program by AEA Energy Regions, 2015</t>
  </si>
  <si>
    <t>Communities and rates ($/kWh), 2015</t>
  </si>
  <si>
    <t>Average Consumption per Residential Customer per Month in PCE communities, 2015</t>
  </si>
  <si>
    <t>Summer 2015 (April - September)</t>
  </si>
  <si>
    <t>Winter 2015 (October - March)</t>
  </si>
  <si>
    <t>Fuel Use for Power Generation by Operators/Utilities by AEA Energy Regions, 2015</t>
  </si>
  <si>
    <t>Early Release, Subject to Revision</t>
  </si>
  <si>
    <t>25Aug2023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</si>
</sst>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s>
  <fonts count="8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s>
  <fills count="66">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rgb="FFFF0000"/>
        <bgColor indexed="64"/>
      </patternFill>
    </fill>
  </fills>
  <borders count="46">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80" fillId="0" borderId="0"/>
  </cellStyleXfs>
  <cellXfs count="381">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1" fillId="0" borderId="0" xfId="0" applyFont="1"/>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49" fontId="75"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5" fillId="56" borderId="0" xfId="0" applyNumberFormat="1" applyFont="1" applyFill="1" applyAlignment="1">
      <alignment horizontal="left"/>
    </xf>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9" fontId="25" fillId="0" borderId="0" xfId="3" applyFont="1" applyBorder="1" applyAlignment="1">
      <alignment horizontal="center"/>
    </xf>
    <xf numFmtId="3" fontId="3" fillId="0" borderId="0" xfId="0" applyNumberFormat="1" applyFont="1"/>
    <xf numFmtId="0" fontId="25" fillId="0" borderId="0" xfId="605" applyFont="1"/>
    <xf numFmtId="0" fontId="26" fillId="0" borderId="0" xfId="605" applyFont="1" applyAlignment="1">
      <alignment horizontal="center"/>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0" fontId="0" fillId="0" borderId="0" xfId="0" applyAlignment="1">
      <alignment wrapText="1"/>
    </xf>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167" fontId="0" fillId="0" borderId="0" xfId="0" applyNumberFormat="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5" xfId="0"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4" fontId="4" fillId="0" borderId="38" xfId="605" applyNumberFormat="1" applyFont="1" applyBorder="1" applyAlignment="1">
      <alignment horizontal="center"/>
    </xf>
    <xf numFmtId="0" fontId="4" fillId="0" borderId="39" xfId="605" applyFont="1" applyBorder="1" applyAlignment="1">
      <alignment horizontal="center"/>
    </xf>
    <xf numFmtId="3" fontId="4" fillId="0" borderId="39" xfId="605" applyNumberFormat="1" applyFont="1" applyBorder="1" applyAlignment="1">
      <alignment horizontal="center"/>
    </xf>
    <xf numFmtId="3" fontId="4" fillId="0" borderId="40" xfId="605" applyNumberFormat="1" applyFont="1" applyBorder="1" applyAlignment="1">
      <alignment horizontal="center" wrapText="1"/>
    </xf>
    <xf numFmtId="5" fontId="4" fillId="0" borderId="40"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40" xfId="605" applyNumberFormat="1" applyFont="1" applyBorder="1" applyAlignment="1">
      <alignment horizontal="right"/>
    </xf>
    <xf numFmtId="3" fontId="0" fillId="0" borderId="40" xfId="0" applyNumberFormat="1" applyBorder="1"/>
    <xf numFmtId="0" fontId="5" fillId="0" borderId="41" xfId="0" applyFont="1" applyBorder="1" applyAlignment="1">
      <alignment horizontal="center"/>
    </xf>
    <xf numFmtId="165" fontId="4" fillId="0" borderId="40" xfId="1" applyNumberFormat="1" applyFont="1" applyBorder="1" applyAlignment="1">
      <alignment horizontal="center"/>
    </xf>
    <xf numFmtId="43" fontId="0" fillId="0" borderId="0" xfId="1" applyFont="1"/>
    <xf numFmtId="43" fontId="1" fillId="62" borderId="0" xfId="1" applyFont="1" applyFill="1" applyAlignment="1">
      <alignment horizontal="center"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1" fontId="1" fillId="62" borderId="0" xfId="1" applyNumberFormat="1" applyFont="1" applyFill="1" applyAlignment="1">
      <alignment horizontal="center" wrapText="1"/>
    </xf>
    <xf numFmtId="172" fontId="0" fillId="0" borderId="0" xfId="1" applyNumberFormat="1" applyFont="1" applyAlignment="1">
      <alignment horizontal="center"/>
    </xf>
    <xf numFmtId="168" fontId="0" fillId="0" borderId="0" xfId="1" applyNumberFormat="1" applyFont="1" applyFill="1" applyAlignment="1">
      <alignment horizontal="center"/>
    </xf>
    <xf numFmtId="165" fontId="0" fillId="0" borderId="0" xfId="1" applyNumberFormat="1" applyFont="1" applyFill="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1" fillId="2" borderId="0" xfId="0" applyFont="1" applyFill="1" applyAlignment="1">
      <alignment horizontal="center"/>
    </xf>
    <xf numFmtId="2" fontId="1" fillId="2" borderId="0" xfId="0" applyNumberFormat="1" applyFont="1" applyFill="1" applyAlignment="1">
      <alignment horizontal="center" wrapText="1"/>
    </xf>
    <xf numFmtId="3" fontId="1" fillId="2" borderId="0" xfId="0" applyNumberFormat="1" applyFont="1" applyFill="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40" xfId="605" applyNumberFormat="1" applyFont="1" applyBorder="1" applyAlignment="1">
      <alignment horizontal="right"/>
    </xf>
    <xf numFmtId="0" fontId="5" fillId="0" borderId="38" xfId="0" applyFont="1" applyBorder="1" applyAlignment="1">
      <alignment horizontal="center"/>
    </xf>
    <xf numFmtId="165" fontId="4" fillId="0" borderId="38" xfId="1" applyNumberFormat="1" applyFont="1" applyBorder="1" applyAlignment="1">
      <alignment horizontal="center"/>
    </xf>
    <xf numFmtId="165" fontId="4" fillId="0" borderId="43" xfId="1" applyNumberFormat="1" applyFont="1" applyBorder="1" applyAlignment="1">
      <alignment horizontal="center"/>
    </xf>
    <xf numFmtId="0" fontId="79"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1" fillId="0" borderId="0" xfId="0" applyNumberFormat="1" applyFont="1" applyAlignment="1">
      <alignment horizontal="center" wrapText="1"/>
    </xf>
    <xf numFmtId="0" fontId="81" fillId="0" borderId="0" xfId="0" applyFont="1" applyAlignment="1">
      <alignment horizontal="left" wrapText="1"/>
    </xf>
    <xf numFmtId="0" fontId="81" fillId="0" borderId="0" xfId="0" applyFont="1" applyAlignment="1">
      <alignment horizontal="center" wrapText="1"/>
    </xf>
    <xf numFmtId="2" fontId="81" fillId="0" borderId="0" xfId="0" applyNumberFormat="1" applyFont="1" applyAlignment="1">
      <alignment horizontal="right" wrapText="1"/>
    </xf>
    <xf numFmtId="173" fontId="81" fillId="0" borderId="0" xfId="0" applyNumberFormat="1" applyFont="1" applyAlignment="1">
      <alignment horizontal="right" wrapText="1"/>
    </xf>
    <xf numFmtId="0" fontId="17" fillId="0" borderId="0" xfId="0" applyFont="1"/>
    <xf numFmtId="1" fontId="81" fillId="61" borderId="0" xfId="0" applyNumberFormat="1" applyFont="1" applyFill="1" applyAlignment="1">
      <alignment horizontal="center" wrapText="1"/>
    </xf>
    <xf numFmtId="0" fontId="81" fillId="61" borderId="0" xfId="0" applyFont="1" applyFill="1" applyAlignment="1">
      <alignment horizontal="left" wrapText="1"/>
    </xf>
    <xf numFmtId="2" fontId="81" fillId="61" borderId="0" xfId="0" applyNumberFormat="1" applyFont="1" applyFill="1" applyAlignment="1">
      <alignment horizontal="right" wrapText="1"/>
    </xf>
    <xf numFmtId="173" fontId="81"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0" xfId="0" applyFont="1" applyAlignment="1">
      <alignment wrapText="1"/>
    </xf>
    <xf numFmtId="0" fontId="2" fillId="0" borderId="45"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2" fillId="0" borderId="0" xfId="0" applyFont="1" applyAlignment="1">
      <alignment horizontal="center" vertical="center" wrapText="1"/>
    </xf>
    <xf numFmtId="1" fontId="83" fillId="0" borderId="0" xfId="0" applyNumberFormat="1" applyFont="1" applyAlignment="1">
      <alignment horizontal="center" wrapText="1"/>
    </xf>
    <xf numFmtId="0" fontId="83" fillId="0" borderId="0" xfId="0" applyFont="1" applyAlignment="1">
      <alignment horizontal="left" wrapText="1"/>
    </xf>
    <xf numFmtId="171" fontId="0" fillId="0" borderId="0" xfId="0" applyNumberFormat="1" applyAlignment="1">
      <alignment horizontal="center"/>
    </xf>
    <xf numFmtId="44" fontId="0" fillId="0" borderId="0" xfId="2" applyFont="1" applyAlignment="1">
      <alignment horizontal="center" wrapText="1"/>
    </xf>
    <xf numFmtId="44" fontId="1" fillId="2" borderId="0" xfId="2" applyFont="1" applyFill="1" applyAlignment="1">
      <alignment wrapText="1"/>
    </xf>
    <xf numFmtId="44" fontId="0" fillId="0" borderId="0" xfId="2" applyFont="1" applyFill="1" applyAlignment="1">
      <alignment horizontal="center"/>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0" fontId="1" fillId="2" borderId="0" xfId="0" applyFont="1" applyFill="1" applyAlignment="1">
      <alignment horizontal="left"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171" fontId="0" fillId="0" borderId="0" xfId="0" applyNumberFormat="1" applyAlignment="1">
      <alignment wrapText="1"/>
    </xf>
    <xf numFmtId="3" fontId="1" fillId="0" borderId="0" xfId="0" applyNumberFormat="1" applyFont="1" applyAlignment="1">
      <alignment horizontal="center" wrapText="1"/>
    </xf>
    <xf numFmtId="165" fontId="1" fillId="2" borderId="0" xfId="1" applyNumberFormat="1" applyFont="1" applyFill="1" applyAlignment="1">
      <alignment wrapText="1"/>
    </xf>
    <xf numFmtId="1" fontId="1" fillId="2" borderId="0" xfId="1" applyNumberFormat="1" applyFont="1" applyFill="1" applyAlignment="1">
      <alignment wrapText="1"/>
    </xf>
    <xf numFmtId="171" fontId="1" fillId="2" borderId="0" xfId="0" applyNumberFormat="1" applyFont="1" applyFill="1" applyAlignment="1">
      <alignment wrapText="1"/>
    </xf>
    <xf numFmtId="3" fontId="1" fillId="2" borderId="0" xfId="0" applyNumberFormat="1" applyFont="1" applyFill="1" applyAlignment="1">
      <alignment wrapText="1"/>
    </xf>
    <xf numFmtId="4" fontId="1" fillId="2" borderId="0" xfId="0" applyNumberFormat="1" applyFont="1" applyFill="1" applyAlignment="1">
      <alignment wrapText="1"/>
    </xf>
    <xf numFmtId="44" fontId="0" fillId="0" borderId="0" xfId="2" applyFont="1" applyFill="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43" fontId="0" fillId="0" borderId="0" xfId="1" applyFont="1" applyFill="1" applyAlignment="1">
      <alignment horizontal="center"/>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1" fillId="2" borderId="0" xfId="1" applyNumberFormat="1" applyFont="1" applyFill="1" applyAlignment="1">
      <alignment horizontal="center" wrapText="1"/>
    </xf>
    <xf numFmtId="165" fontId="0" fillId="0" borderId="0" xfId="1" applyNumberFormat="1" applyFont="1" applyAlignment="1">
      <alignment horizontal="center"/>
    </xf>
    <xf numFmtId="9" fontId="0" fillId="0" borderId="0" xfId="3" applyFont="1" applyFill="1"/>
    <xf numFmtId="171" fontId="0" fillId="0" borderId="0" xfId="0" applyNumberFormat="1"/>
    <xf numFmtId="9" fontId="1" fillId="2" borderId="45" xfId="3" applyFont="1" applyFill="1" applyBorder="1" applyAlignment="1">
      <alignment horizontal="center"/>
    </xf>
    <xf numFmtId="0" fontId="0" fillId="2" borderId="0" xfId="0" applyFill="1"/>
    <xf numFmtId="9" fontId="1" fillId="2" borderId="0" xfId="3" applyFont="1" applyFill="1" applyAlignment="1">
      <alignment horizontal="center"/>
    </xf>
    <xf numFmtId="165" fontId="0" fillId="0" borderId="0" xfId="0" applyNumberFormat="1" applyAlignment="1">
      <alignment horizontal="center" wrapText="1"/>
    </xf>
    <xf numFmtId="1" fontId="0" fillId="0" borderId="0" xfId="0" applyNumberFormat="1" applyAlignment="1">
      <alignment horizontal="center" wrapText="1"/>
    </xf>
    <xf numFmtId="169" fontId="0" fillId="0" borderId="0" xfId="0" applyNumberFormat="1" applyAlignment="1">
      <alignment horizontal="center" wrapText="1"/>
    </xf>
    <xf numFmtId="165" fontId="4" fillId="0" borderId="36" xfId="1" applyNumberFormat="1" applyFont="1" applyBorder="1" applyAlignment="1">
      <alignment horizontal="center"/>
    </xf>
    <xf numFmtId="165" fontId="4" fillId="0" borderId="44" xfId="1" applyNumberFormat="1" applyFont="1" applyBorder="1" applyAlignment="1">
      <alignment horizontal="center"/>
    </xf>
    <xf numFmtId="165" fontId="5" fillId="0" borderId="36" xfId="1" applyNumberFormat="1" applyFont="1" applyBorder="1"/>
    <xf numFmtId="9" fontId="1" fillId="2" borderId="0" xfId="3" applyFont="1" applyFill="1" applyAlignment="1">
      <alignment vertical="center"/>
    </xf>
    <xf numFmtId="0" fontId="5" fillId="0" borderId="0" xfId="575" applyAlignment="1">
      <alignment horizontal="center"/>
    </xf>
    <xf numFmtId="0" fontId="0" fillId="0" borderId="42" xfId="0" applyBorder="1" applyAlignment="1">
      <alignment horizontal="center"/>
    </xf>
    <xf numFmtId="0" fontId="27" fillId="0" borderId="0" xfId="48" applyFill="1" applyAlignment="1" applyProtection="1">
      <alignment horizontal="left"/>
    </xf>
    <xf numFmtId="43" fontId="0" fillId="0" borderId="0" xfId="1" applyFont="1" applyAlignment="1">
      <alignment horizontal="center" wrapText="1"/>
    </xf>
    <xf numFmtId="43" fontId="0" fillId="0" borderId="0" xfId="1" applyFont="1" applyFill="1" applyAlignment="1">
      <alignment horizontal="center" wrapText="1"/>
    </xf>
    <xf numFmtId="171" fontId="0" fillId="0" borderId="0" xfId="1" applyNumberFormat="1" applyFont="1"/>
    <xf numFmtId="171" fontId="0" fillId="0" borderId="0" xfId="1" applyNumberFormat="1" applyFont="1" applyFill="1"/>
    <xf numFmtId="0" fontId="1" fillId="62" borderId="0" xfId="0" applyFont="1" applyFill="1" applyAlignment="1">
      <alignment horizontal="left" wrapText="1"/>
    </xf>
    <xf numFmtId="9" fontId="1" fillId="2" borderId="4" xfId="3" applyFont="1" applyFill="1" applyBorder="1"/>
    <xf numFmtId="9" fontId="1" fillId="2" borderId="0" xfId="3" applyFont="1" applyFill="1"/>
    <xf numFmtId="165" fontId="5" fillId="0" borderId="43" xfId="1" applyNumberFormat="1" applyFont="1" applyBorder="1" applyAlignment="1">
      <alignment horizontal="center"/>
    </xf>
    <xf numFmtId="165" fontId="1" fillId="2" borderId="0" xfId="1" applyNumberFormat="1" applyFont="1" applyFill="1"/>
    <xf numFmtId="0" fontId="1" fillId="2" borderId="33" xfId="605" applyFont="1" applyFill="1" applyBorder="1" applyAlignment="1">
      <alignment horizontal="center" vertical="center" wrapText="1"/>
    </xf>
    <xf numFmtId="0" fontId="78" fillId="0" borderId="0" xfId="605" applyFont="1" applyAlignment="1">
      <alignment horizontal="center" vertical="center"/>
    </xf>
    <xf numFmtId="0" fontId="25" fillId="0" borderId="0" xfId="605" applyFont="1" applyAlignment="1">
      <alignment horizontal="center"/>
    </xf>
    <xf numFmtId="168" fontId="1" fillId="2" borderId="0" xfId="605" applyNumberFormat="1" applyFont="1" applyFill="1" applyAlignment="1">
      <alignment horizontal="center" wrapText="1"/>
    </xf>
    <xf numFmtId="0" fontId="1" fillId="2" borderId="0" xfId="605" applyFont="1" applyFill="1" applyAlignment="1">
      <alignment horizontal="center" wrapText="1"/>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25" fillId="0" borderId="0" xfId="605" applyFont="1" applyAlignment="1">
      <alignment horizontal="right"/>
    </xf>
    <xf numFmtId="0" fontId="4" fillId="0" borderId="30" xfId="605" applyFont="1" applyBorder="1" applyAlignment="1">
      <alignment horizontal="center" vertical="center"/>
    </xf>
    <xf numFmtId="10" fontId="25" fillId="0" borderId="0" xfId="605" applyNumberFormat="1" applyFont="1" applyAlignment="1">
      <alignment horizontal="right"/>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169" fontId="5" fillId="0" borderId="37" xfId="600" applyNumberFormat="1" applyBorder="1" applyAlignment="1">
      <alignment horizontal="center" vertical="center"/>
    </xf>
    <xf numFmtId="174" fontId="25" fillId="0" borderId="0" xfId="1" applyNumberFormat="1" applyFont="1" applyAlignment="1">
      <alignment horizontal="right"/>
    </xf>
    <xf numFmtId="0" fontId="5" fillId="0" borderId="40" xfId="600" applyBorder="1" applyAlignment="1">
      <alignment horizontal="center"/>
    </xf>
    <xf numFmtId="169" fontId="4" fillId="0" borderId="40" xfId="1" applyNumberFormat="1" applyFont="1" applyBorder="1" applyAlignment="1">
      <alignment horizontal="center" wrapText="1"/>
    </xf>
    <xf numFmtId="169" fontId="4" fillId="0" borderId="40" xfId="1" applyNumberFormat="1" applyFont="1" applyBorder="1" applyAlignment="1">
      <alignment horizontal="center" vertical="center" wrapText="1"/>
    </xf>
    <xf numFmtId="169" fontId="4" fillId="0" borderId="40" xfId="605" applyNumberFormat="1" applyFont="1" applyBorder="1" applyAlignment="1">
      <alignment horizontal="center" wrapText="1"/>
    </xf>
    <xf numFmtId="0" fontId="0" fillId="0" borderId="0" xfId="0" applyAlignment="1">
      <alignment horizontal="center" vertical="center"/>
    </xf>
    <xf numFmtId="3" fontId="25" fillId="0" borderId="0" xfId="605" applyNumberFormat="1" applyFont="1" applyAlignment="1">
      <alignment horizont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9"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3" xfId="605" applyNumberFormat="1" applyFont="1" applyBorder="1" applyAlignment="1">
      <alignment horizontal="center"/>
    </xf>
    <xf numFmtId="0" fontId="5" fillId="0" borderId="40" xfId="575" applyBorder="1" applyAlignment="1">
      <alignment horizontal="center"/>
    </xf>
    <xf numFmtId="3" fontId="4" fillId="0" borderId="38" xfId="605" applyNumberFormat="1" applyFont="1" applyBorder="1" applyAlignment="1">
      <alignment horizontal="center"/>
    </xf>
    <xf numFmtId="165" fontId="5" fillId="0" borderId="38" xfId="1" applyNumberFormat="1" applyFont="1" applyBorder="1" applyAlignment="1">
      <alignment horizontal="center"/>
    </xf>
    <xf numFmtId="165" fontId="5" fillId="0" borderId="40" xfId="1" applyNumberFormat="1" applyFont="1" applyBorder="1"/>
    <xf numFmtId="3" fontId="68" fillId="0" borderId="0" xfId="605" applyNumberFormat="1" applyFont="1"/>
    <xf numFmtId="168" fontId="68" fillId="0" borderId="0" xfId="605" applyNumberFormat="1" applyFont="1"/>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3" fontId="4" fillId="0" borderId="35" xfId="605" applyNumberFormat="1" applyFont="1" applyBorder="1" applyAlignment="1">
      <alignment horizontal="center"/>
    </xf>
    <xf numFmtId="0" fontId="5" fillId="0" borderId="41" xfId="575" applyBorder="1" applyAlignment="1">
      <alignment horizontal="center"/>
    </xf>
    <xf numFmtId="10" fontId="4" fillId="0" borderId="38" xfId="605" applyNumberFormat="1" applyFont="1" applyBorder="1" applyAlignment="1">
      <alignment horizontal="center"/>
    </xf>
    <xf numFmtId="0" fontId="72" fillId="0" borderId="0" xfId="0" quotePrefix="1" applyFont="1" applyAlignment="1">
      <alignment horizontal="center" vertical="center"/>
    </xf>
    <xf numFmtId="0" fontId="72" fillId="0" borderId="0" xfId="0" quotePrefix="1" applyFont="1"/>
    <xf numFmtId="0" fontId="72" fillId="0" borderId="0" xfId="0" quotePrefix="1" applyFont="1" applyAlignment="1">
      <alignment horizontal="center"/>
    </xf>
    <xf numFmtId="0" fontId="71" fillId="0" borderId="0" xfId="605" applyFont="1"/>
    <xf numFmtId="174" fontId="0" fillId="0" borderId="0" xfId="1" applyNumberFormat="1" applyFont="1"/>
    <xf numFmtId="174" fontId="1" fillId="62" borderId="0" xfId="1" applyNumberFormat="1" applyFont="1" applyFill="1" applyAlignment="1">
      <alignment horizontal="center" wrapText="1"/>
    </xf>
    <xf numFmtId="174" fontId="0" fillId="0" borderId="0" xfId="1" applyNumberFormat="1" applyFont="1" applyFill="1"/>
    <xf numFmtId="174" fontId="0" fillId="0" borderId="0" xfId="1" applyNumberFormat="1" applyFont="1" applyFill="1" applyAlignment="1"/>
    <xf numFmtId="174" fontId="0" fillId="0" borderId="0" xfId="1" applyNumberFormat="1" applyFont="1" applyFill="1" applyAlignment="1">
      <alignment wrapText="1"/>
    </xf>
    <xf numFmtId="174" fontId="0" fillId="0" borderId="0" xfId="1" applyNumberFormat="1" applyFont="1" applyAlignment="1"/>
    <xf numFmtId="174" fontId="0" fillId="0" borderId="0" xfId="1" applyNumberFormat="1" applyFont="1" applyAlignment="1">
      <alignment wrapText="1"/>
    </xf>
    <xf numFmtId="165" fontId="2" fillId="0" borderId="0" xfId="1" applyNumberFormat="1" applyFont="1" applyFill="1"/>
    <xf numFmtId="165" fontId="2" fillId="0" borderId="0" xfId="1" applyNumberFormat="1" applyFont="1" applyFill="1" applyAlignment="1">
      <alignment wrapText="1"/>
    </xf>
    <xf numFmtId="165" fontId="0" fillId="0" borderId="0" xfId="1" applyNumberFormat="1" applyFont="1" applyFill="1" applyAlignment="1"/>
    <xf numFmtId="165" fontId="0" fillId="0" borderId="0" xfId="1" applyNumberFormat="1" applyFont="1" applyAlignment="1"/>
    <xf numFmtId="174" fontId="1" fillId="62" borderId="15" xfId="1" applyNumberFormat="1" applyFont="1" applyFill="1" applyBorder="1" applyAlignment="1">
      <alignment wrapText="1"/>
    </xf>
    <xf numFmtId="174" fontId="1" fillId="62" borderId="0" xfId="1" applyNumberFormat="1" applyFont="1" applyFill="1" applyAlignment="1">
      <alignment wrapText="1"/>
    </xf>
    <xf numFmtId="165" fontId="1" fillId="62" borderId="0" xfId="1" applyNumberFormat="1" applyFont="1" applyFill="1" applyAlignment="1">
      <alignment wrapText="1"/>
    </xf>
    <xf numFmtId="3" fontId="0" fillId="0" borderId="0" xfId="0" applyNumberFormat="1" applyAlignment="1">
      <alignment horizontal="left"/>
    </xf>
    <xf numFmtId="0" fontId="64" fillId="56" borderId="0" xfId="0" applyFont="1" applyFill="1" applyAlignment="1">
      <alignment horizontal="left" vertical="top" wrapText="1"/>
    </xf>
    <xf numFmtId="0" fontId="22" fillId="2" borderId="0" xfId="0" applyFont="1" applyFill="1" applyAlignment="1">
      <alignment horizontal="left"/>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xf numFmtId="0" fontId="22" fillId="65" borderId="0" xfId="0" applyFont="1" applyFill="1"/>
    <xf numFmtId="0" fontId="30" fillId="65" borderId="0" xfId="0" applyFont="1" applyFill="1"/>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Figures!$V$4</c:f>
              <c:strCache>
                <c:ptCount val="1"/>
                <c:pt idx="0">
                  <c:v>PCE Residential Reimbursement Rate ($/kWh)</c:v>
                </c:pt>
              </c:strCache>
            </c:strRef>
          </c:tx>
          <c:invertIfNegative val="0"/>
          <c:val>
            <c:numRef>
              <c:f>Figures!$V$5:$V$184</c:f>
              <c:numCache>
                <c:formatCode>General</c:formatCode>
                <c:ptCount val="180"/>
                <c:pt idx="0">
                  <c:v>0.80920000000000702</c:v>
                </c:pt>
                <c:pt idx="1">
                  <c:v>0.80445</c:v>
                </c:pt>
                <c:pt idx="2">
                  <c:v>0.63152499999999956</c:v>
                </c:pt>
                <c:pt idx="3">
                  <c:v>0.62949999999999995</c:v>
                </c:pt>
                <c:pt idx="4">
                  <c:v>0.58307500000000001</c:v>
                </c:pt>
                <c:pt idx="5">
                  <c:v>0.45781666666666709</c:v>
                </c:pt>
                <c:pt idx="6">
                  <c:v>0.65715833333333351</c:v>
                </c:pt>
                <c:pt idx="7">
                  <c:v>0.34478333333333455</c:v>
                </c:pt>
                <c:pt idx="8">
                  <c:v>0.31600000000000106</c:v>
                </c:pt>
                <c:pt idx="9">
                  <c:v>0.52666000000000013</c:v>
                </c:pt>
                <c:pt idx="10">
                  <c:v>0.47001818181818261</c:v>
                </c:pt>
                <c:pt idx="11">
                  <c:v>0.66655833333333359</c:v>
                </c:pt>
                <c:pt idx="12">
                  <c:v>0.33810833333333312</c:v>
                </c:pt>
                <c:pt idx="13">
                  <c:v>0.66655833333333359</c:v>
                </c:pt>
                <c:pt idx="14">
                  <c:v>0.6665583333333337</c:v>
                </c:pt>
                <c:pt idx="15">
                  <c:v>0.66655833333333359</c:v>
                </c:pt>
                <c:pt idx="16">
                  <c:v>0.66655833333333359</c:v>
                </c:pt>
                <c:pt idx="17">
                  <c:v>0.45013333333333333</c:v>
                </c:pt>
                <c:pt idx="18">
                  <c:v>0.48195833333333332</c:v>
                </c:pt>
                <c:pt idx="19">
                  <c:v>0.44370000000000009</c:v>
                </c:pt>
                <c:pt idx="20">
                  <c:v>0.33265</c:v>
                </c:pt>
                <c:pt idx="21">
                  <c:v>0.47990833333333349</c:v>
                </c:pt>
                <c:pt idx="22">
                  <c:v>0.41938333333333361</c:v>
                </c:pt>
                <c:pt idx="23">
                  <c:v>0.53376666666666694</c:v>
                </c:pt>
                <c:pt idx="24">
                  <c:v>0.58022500000000043</c:v>
                </c:pt>
                <c:pt idx="25">
                  <c:v>0.63981666666666714</c:v>
                </c:pt>
                <c:pt idx="26">
                  <c:v>0.48720000000000002</c:v>
                </c:pt>
                <c:pt idx="27">
                  <c:v>0.40152500000000024</c:v>
                </c:pt>
                <c:pt idx="28">
                  <c:v>0.48606666666666737</c:v>
                </c:pt>
                <c:pt idx="29">
                  <c:v>0.52754999999999996</c:v>
                </c:pt>
                <c:pt idx="30">
                  <c:v>0.6391666666666671</c:v>
                </c:pt>
                <c:pt idx="31">
                  <c:v>0.38085000000000063</c:v>
                </c:pt>
                <c:pt idx="32">
                  <c:v>0.51583333333333337</c:v>
                </c:pt>
                <c:pt idx="33">
                  <c:v>0.51210000000000111</c:v>
                </c:pt>
                <c:pt idx="34">
                  <c:v>0.52828333333333388</c:v>
                </c:pt>
                <c:pt idx="35">
                  <c:v>0.54430833333333317</c:v>
                </c:pt>
                <c:pt idx="36">
                  <c:v>0.30259999999999992</c:v>
                </c:pt>
                <c:pt idx="37">
                  <c:v>0.54486666666666728</c:v>
                </c:pt>
                <c:pt idx="38">
                  <c:v>0.42366666666666697</c:v>
                </c:pt>
                <c:pt idx="39">
                  <c:v>0.43525000000000003</c:v>
                </c:pt>
                <c:pt idx="40">
                  <c:v>0.53316666666666657</c:v>
                </c:pt>
                <c:pt idx="41">
                  <c:v>0.53316666666666657</c:v>
                </c:pt>
                <c:pt idx="42">
                  <c:v>0.5968</c:v>
                </c:pt>
                <c:pt idx="43">
                  <c:v>0.45165000000000005</c:v>
                </c:pt>
                <c:pt idx="44">
                  <c:v>0.51610833333333361</c:v>
                </c:pt>
                <c:pt idx="45">
                  <c:v>0.40740000000000087</c:v>
                </c:pt>
                <c:pt idx="46">
                  <c:v>0.424366666666667</c:v>
                </c:pt>
                <c:pt idx="47">
                  <c:v>0.43776666666666691</c:v>
                </c:pt>
                <c:pt idx="48">
                  <c:v>0.47010000000000074</c:v>
                </c:pt>
                <c:pt idx="49">
                  <c:v>0.55597500000000033</c:v>
                </c:pt>
                <c:pt idx="50">
                  <c:v>0.40253333333333341</c:v>
                </c:pt>
                <c:pt idx="51">
                  <c:v>0.48498333333333343</c:v>
                </c:pt>
                <c:pt idx="52">
                  <c:v>0.36707499999999993</c:v>
                </c:pt>
                <c:pt idx="53">
                  <c:v>0.50991666666666779</c:v>
                </c:pt>
                <c:pt idx="54">
                  <c:v>0.35248181818181917</c:v>
                </c:pt>
                <c:pt idx="55">
                  <c:v>0.46798333333333397</c:v>
                </c:pt>
                <c:pt idx="56">
                  <c:v>0.2952916666666669</c:v>
                </c:pt>
                <c:pt idx="57">
                  <c:v>0.37265833333333404</c:v>
                </c:pt>
                <c:pt idx="58">
                  <c:v>0.46239999999999981</c:v>
                </c:pt>
                <c:pt idx="59">
                  <c:v>0.45680833333333326</c:v>
                </c:pt>
                <c:pt idx="60">
                  <c:v>0.30366666666666664</c:v>
                </c:pt>
                <c:pt idx="61">
                  <c:v>0.44900833333333434</c:v>
                </c:pt>
                <c:pt idx="62">
                  <c:v>0.44880833333333325</c:v>
                </c:pt>
                <c:pt idx="63">
                  <c:v>0.43156666666666665</c:v>
                </c:pt>
                <c:pt idx="64">
                  <c:v>0.36799090909090915</c:v>
                </c:pt>
                <c:pt idx="65">
                  <c:v>0.44031666666666702</c:v>
                </c:pt>
                <c:pt idx="66">
                  <c:v>0.43960000000000055</c:v>
                </c:pt>
                <c:pt idx="67">
                  <c:v>0.41075000000000017</c:v>
                </c:pt>
                <c:pt idx="68">
                  <c:v>0.30229166666666668</c:v>
                </c:pt>
                <c:pt idx="69">
                  <c:v>0.35218333333333379</c:v>
                </c:pt>
                <c:pt idx="70">
                  <c:v>0.35218333333333396</c:v>
                </c:pt>
                <c:pt idx="71">
                  <c:v>0.35218333333333385</c:v>
                </c:pt>
                <c:pt idx="72">
                  <c:v>0.43105833333333343</c:v>
                </c:pt>
                <c:pt idx="73">
                  <c:v>0.27214166666666678</c:v>
                </c:pt>
                <c:pt idx="74">
                  <c:v>0.30442500000000011</c:v>
                </c:pt>
                <c:pt idx="75">
                  <c:v>0.34568333333333345</c:v>
                </c:pt>
                <c:pt idx="76">
                  <c:v>0.42828333333333368</c:v>
                </c:pt>
                <c:pt idx="77">
                  <c:v>0.36624166666666697</c:v>
                </c:pt>
                <c:pt idx="78">
                  <c:v>0.42920833333333364</c:v>
                </c:pt>
                <c:pt idx="79">
                  <c:v>0.42165000000000052</c:v>
                </c:pt>
                <c:pt idx="80">
                  <c:v>0.4165583333333337</c:v>
                </c:pt>
                <c:pt idx="81">
                  <c:v>0.41473333333333351</c:v>
                </c:pt>
                <c:pt idx="82">
                  <c:v>0.41048333333333409</c:v>
                </c:pt>
                <c:pt idx="83">
                  <c:v>0.40834166666666716</c:v>
                </c:pt>
                <c:pt idx="84">
                  <c:v>0.40901666666666714</c:v>
                </c:pt>
                <c:pt idx="85">
                  <c:v>0.4087500000000005</c:v>
                </c:pt>
                <c:pt idx="86">
                  <c:v>0.40522500000000028</c:v>
                </c:pt>
                <c:pt idx="87">
                  <c:v>0.4031083333333334</c:v>
                </c:pt>
                <c:pt idx="88">
                  <c:v>0.40280833333333321</c:v>
                </c:pt>
                <c:pt idx="89">
                  <c:v>0.3075250000000006</c:v>
                </c:pt>
                <c:pt idx="90">
                  <c:v>0.40063333333333373</c:v>
                </c:pt>
                <c:pt idx="91">
                  <c:v>0.39980833333333332</c:v>
                </c:pt>
                <c:pt idx="92">
                  <c:v>0.39765833333333422</c:v>
                </c:pt>
                <c:pt idx="93">
                  <c:v>0.39641666666666675</c:v>
                </c:pt>
                <c:pt idx="94">
                  <c:v>0.39399166666666752</c:v>
                </c:pt>
                <c:pt idx="95">
                  <c:v>0.35447500000000026</c:v>
                </c:pt>
                <c:pt idx="96">
                  <c:v>0.34945000000000032</c:v>
                </c:pt>
                <c:pt idx="97">
                  <c:v>0.38902499999999995</c:v>
                </c:pt>
                <c:pt idx="98">
                  <c:v>0.38705833333333439</c:v>
                </c:pt>
                <c:pt idx="99">
                  <c:v>0.38640833333333369</c:v>
                </c:pt>
                <c:pt idx="100">
                  <c:v>0.3862916666666667</c:v>
                </c:pt>
                <c:pt idx="101">
                  <c:v>0.3862916666666667</c:v>
                </c:pt>
                <c:pt idx="102">
                  <c:v>0.38624166666666704</c:v>
                </c:pt>
                <c:pt idx="103">
                  <c:v>0.38395000000000012</c:v>
                </c:pt>
                <c:pt idx="104">
                  <c:v>0.33767500000000061</c:v>
                </c:pt>
                <c:pt idx="105">
                  <c:v>0.37692500000000007</c:v>
                </c:pt>
                <c:pt idx="106">
                  <c:v>0.40436666666666687</c:v>
                </c:pt>
                <c:pt idx="107">
                  <c:v>0.36578333333333402</c:v>
                </c:pt>
                <c:pt idx="108">
                  <c:v>0.35910000000000086</c:v>
                </c:pt>
                <c:pt idx="109">
                  <c:v>0.35910000000000086</c:v>
                </c:pt>
                <c:pt idx="110">
                  <c:v>0.3548583333333335</c:v>
                </c:pt>
                <c:pt idx="111">
                  <c:v>0.36819166666666681</c:v>
                </c:pt>
                <c:pt idx="112">
                  <c:v>0.36455000000000037</c:v>
                </c:pt>
                <c:pt idx="113">
                  <c:v>0.36334166666666767</c:v>
                </c:pt>
                <c:pt idx="114">
                  <c:v>0.35340000000000094</c:v>
                </c:pt>
                <c:pt idx="115">
                  <c:v>0.36159166666666753</c:v>
                </c:pt>
                <c:pt idx="116">
                  <c:v>0.36159166666666753</c:v>
                </c:pt>
                <c:pt idx="117">
                  <c:v>0.3507750000000005</c:v>
                </c:pt>
                <c:pt idx="118">
                  <c:v>0.34265833333333362</c:v>
                </c:pt>
                <c:pt idx="119">
                  <c:v>0.34179166666666694</c:v>
                </c:pt>
                <c:pt idx="120">
                  <c:v>0.34179166666666683</c:v>
                </c:pt>
                <c:pt idx="121">
                  <c:v>0.34179166666666683</c:v>
                </c:pt>
                <c:pt idx="122">
                  <c:v>0.34179166666666683</c:v>
                </c:pt>
                <c:pt idx="123">
                  <c:v>0.34179166666666683</c:v>
                </c:pt>
                <c:pt idx="124">
                  <c:v>0.25199166666666767</c:v>
                </c:pt>
                <c:pt idx="125">
                  <c:v>0.38504166666666739</c:v>
                </c:pt>
                <c:pt idx="126">
                  <c:v>0.33693333333333397</c:v>
                </c:pt>
                <c:pt idx="127">
                  <c:v>0.33333333333333348</c:v>
                </c:pt>
                <c:pt idx="128">
                  <c:v>0.33156666666666745</c:v>
                </c:pt>
                <c:pt idx="129">
                  <c:v>0.3367750000000006</c:v>
                </c:pt>
                <c:pt idx="130">
                  <c:v>0.3367750000000006</c:v>
                </c:pt>
                <c:pt idx="131">
                  <c:v>0.3367750000000006</c:v>
                </c:pt>
                <c:pt idx="132">
                  <c:v>0.32899166666666668</c:v>
                </c:pt>
                <c:pt idx="133">
                  <c:v>0.24564166666666654</c:v>
                </c:pt>
                <c:pt idx="134">
                  <c:v>0.33253333333333346</c:v>
                </c:pt>
                <c:pt idx="135">
                  <c:v>0.31987500000000069</c:v>
                </c:pt>
                <c:pt idx="136">
                  <c:v>0.30349999999999988</c:v>
                </c:pt>
                <c:pt idx="137">
                  <c:v>0.31022500000000008</c:v>
                </c:pt>
                <c:pt idx="138">
                  <c:v>0.27860000000000007</c:v>
                </c:pt>
                <c:pt idx="139">
                  <c:v>0.32871666666666666</c:v>
                </c:pt>
                <c:pt idx="140">
                  <c:v>0.3345499999999999</c:v>
                </c:pt>
                <c:pt idx="141">
                  <c:v>0.2558583333333338</c:v>
                </c:pt>
                <c:pt idx="142">
                  <c:v>0.2244833333333334</c:v>
                </c:pt>
                <c:pt idx="143">
                  <c:v>0.23929166666666696</c:v>
                </c:pt>
                <c:pt idx="144">
                  <c:v>0.30392500000000011</c:v>
                </c:pt>
                <c:pt idx="145">
                  <c:v>0.31792727272727284</c:v>
                </c:pt>
                <c:pt idx="146">
                  <c:v>0.26405000000000017</c:v>
                </c:pt>
                <c:pt idx="147">
                  <c:v>0.24231666666666671</c:v>
                </c:pt>
                <c:pt idx="148">
                  <c:v>0.18746666666666667</c:v>
                </c:pt>
                <c:pt idx="149">
                  <c:v>9.9999999999988987E-5</c:v>
                </c:pt>
                <c:pt idx="150">
                  <c:v>0.27383333333333337</c:v>
                </c:pt>
                <c:pt idx="151">
                  <c:v>0.26680000000000004</c:v>
                </c:pt>
                <c:pt idx="152">
                  <c:v>0.13150000000000023</c:v>
                </c:pt>
                <c:pt idx="153">
                  <c:v>0.18746666666666684</c:v>
                </c:pt>
                <c:pt idx="154">
                  <c:v>0.18746666666666686</c:v>
                </c:pt>
                <c:pt idx="155">
                  <c:v>0.23538333333333344</c:v>
                </c:pt>
                <c:pt idx="156">
                  <c:v>0.17650833333333346</c:v>
                </c:pt>
                <c:pt idx="157">
                  <c:v>0.17558333333333367</c:v>
                </c:pt>
                <c:pt idx="158">
                  <c:v>0.15106666666666704</c:v>
                </c:pt>
                <c:pt idx="159">
                  <c:v>0.1869666666666667</c:v>
                </c:pt>
                <c:pt idx="160">
                  <c:v>0.11265000000000006</c:v>
                </c:pt>
                <c:pt idx="161">
                  <c:v>0.1648</c:v>
                </c:pt>
                <c:pt idx="162">
                  <c:v>5.5100000000000454E-2</c:v>
                </c:pt>
                <c:pt idx="163">
                  <c:v>3.7966666666666843E-2</c:v>
                </c:pt>
                <c:pt idx="164">
                  <c:v>3.7966666666666898E-2</c:v>
                </c:pt>
                <c:pt idx="165">
                  <c:v>3.5400000000000015E-2</c:v>
                </c:pt>
                <c:pt idx="166">
                  <c:v>2.9191666666666644E-2</c:v>
                </c:pt>
                <c:pt idx="167">
                  <c:v>2.9191666666666755E-2</c:v>
                </c:pt>
                <c:pt idx="168">
                  <c:v>2.9191666666666782E-2</c:v>
                </c:pt>
                <c:pt idx="169">
                  <c:v>2.9191666666666727E-2</c:v>
                </c:pt>
                <c:pt idx="170">
                  <c:v>2.9191666666666949E-2</c:v>
                </c:pt>
                <c:pt idx="171">
                  <c:v>9.000000000000119E-4</c:v>
                </c:pt>
                <c:pt idx="172">
                  <c:v>8.9999999999998415E-4</c:v>
                </c:pt>
                <c:pt idx="173">
                  <c:v>8.9999999999998415E-4</c:v>
                </c:pt>
                <c:pt idx="174">
                  <c:v>9.000000000000119E-4</c:v>
                </c:pt>
                <c:pt idx="175">
                  <c:v>9.000000000000119E-4</c:v>
                </c:pt>
                <c:pt idx="176">
                  <c:v>9.000000000000119E-4</c:v>
                </c:pt>
                <c:pt idx="177">
                  <c:v>5.0000000000008371E-5</c:v>
                </c:pt>
                <c:pt idx="178">
                  <c:v>0</c:v>
                </c:pt>
                <c:pt idx="179">
                  <c:v>0</c:v>
                </c:pt>
              </c:numCache>
            </c:numRef>
          </c:val>
          <c:extLst>
            <c:ext xmlns:c16="http://schemas.microsoft.com/office/drawing/2014/chart" uri="{C3380CC4-5D6E-409C-BE32-E72D297353CC}">
              <c16:uniqueId val="{00000000-793E-4E1C-9D40-2F88B78F72C5}"/>
            </c:ext>
          </c:extLst>
        </c:ser>
        <c:ser>
          <c:idx val="1"/>
          <c:order val="1"/>
          <c:tx>
            <c:strRef>
              <c:f>Figures!$W$4</c:f>
              <c:strCache>
                <c:ptCount val="1"/>
                <c:pt idx="0">
                  <c:v>Residential Rate after PCE ($/kWh)</c:v>
                </c:pt>
              </c:strCache>
            </c:strRef>
          </c:tx>
          <c:spPr>
            <a:solidFill>
              <a:schemeClr val="accent3"/>
            </a:solidFill>
          </c:spPr>
          <c:invertIfNegative val="0"/>
          <c:val>
            <c:numRef>
              <c:f>Figures!$W$5:$W$184</c:f>
              <c:numCache>
                <c:formatCode>General</c:formatCode>
                <c:ptCount val="180"/>
                <c:pt idx="0">
                  <c:v>1.4477999999999931</c:v>
                </c:pt>
                <c:pt idx="1">
                  <c:v>0.9803499999999995</c:v>
                </c:pt>
                <c:pt idx="2">
                  <c:v>0.62167500000000009</c:v>
                </c:pt>
                <c:pt idx="3">
                  <c:v>0.44050000000000006</c:v>
                </c:pt>
                <c:pt idx="4">
                  <c:v>0.43892500000000001</c:v>
                </c:pt>
                <c:pt idx="5">
                  <c:v>0.54218333333333291</c:v>
                </c:pt>
                <c:pt idx="6">
                  <c:v>0.34284166666666654</c:v>
                </c:pt>
                <c:pt idx="7">
                  <c:v>0.61521666666666575</c:v>
                </c:pt>
                <c:pt idx="8">
                  <c:v>0.63399999999999901</c:v>
                </c:pt>
                <c:pt idx="9">
                  <c:v>0.42333999999999988</c:v>
                </c:pt>
                <c:pt idx="10">
                  <c:v>0.47998181818181734</c:v>
                </c:pt>
                <c:pt idx="11">
                  <c:v>0.28327499999999978</c:v>
                </c:pt>
                <c:pt idx="12">
                  <c:v>0.60239166666666666</c:v>
                </c:pt>
                <c:pt idx="13">
                  <c:v>0.26767499999999972</c:v>
                </c:pt>
                <c:pt idx="14">
                  <c:v>0.26753333333333307</c:v>
                </c:pt>
                <c:pt idx="15">
                  <c:v>0.2675166666666664</c:v>
                </c:pt>
                <c:pt idx="16">
                  <c:v>0.26499999999999974</c:v>
                </c:pt>
                <c:pt idx="17">
                  <c:v>0.47653333333333342</c:v>
                </c:pt>
                <c:pt idx="18">
                  <c:v>0.43804166666666672</c:v>
                </c:pt>
                <c:pt idx="19">
                  <c:v>0.46629999999999994</c:v>
                </c:pt>
                <c:pt idx="20">
                  <c:v>0.5702083333333331</c:v>
                </c:pt>
                <c:pt idx="21">
                  <c:v>0.42009166666666675</c:v>
                </c:pt>
                <c:pt idx="22">
                  <c:v>0.48061666666666664</c:v>
                </c:pt>
                <c:pt idx="23">
                  <c:v>0.36623333333333336</c:v>
                </c:pt>
                <c:pt idx="24">
                  <c:v>0.31228333333333297</c:v>
                </c:pt>
                <c:pt idx="25">
                  <c:v>0.23038333333333297</c:v>
                </c:pt>
                <c:pt idx="26">
                  <c:v>0.37446666666666667</c:v>
                </c:pt>
                <c:pt idx="27">
                  <c:v>0.45847499999999974</c:v>
                </c:pt>
                <c:pt idx="28">
                  <c:v>0.36301666666666615</c:v>
                </c:pt>
                <c:pt idx="29">
                  <c:v>0.32078333333333314</c:v>
                </c:pt>
                <c:pt idx="30">
                  <c:v>0.20083333333333289</c:v>
                </c:pt>
                <c:pt idx="31">
                  <c:v>0.45914999999999934</c:v>
                </c:pt>
                <c:pt idx="32">
                  <c:v>0.31009166666666643</c:v>
                </c:pt>
                <c:pt idx="33">
                  <c:v>0.30279999999999901</c:v>
                </c:pt>
                <c:pt idx="34">
                  <c:v>0.28471666666666612</c:v>
                </c:pt>
                <c:pt idx="35">
                  <c:v>0.25569166666666671</c:v>
                </c:pt>
                <c:pt idx="36">
                  <c:v>0.49670000000000009</c:v>
                </c:pt>
                <c:pt idx="37">
                  <c:v>0.25373333333333276</c:v>
                </c:pt>
                <c:pt idx="38">
                  <c:v>0.36718333333333297</c:v>
                </c:pt>
                <c:pt idx="39">
                  <c:v>0.32724999999999982</c:v>
                </c:pt>
                <c:pt idx="40">
                  <c:v>0.22477500000000003</c:v>
                </c:pt>
                <c:pt idx="41">
                  <c:v>0.22477500000000003</c:v>
                </c:pt>
                <c:pt idx="42">
                  <c:v>0.15386666666666662</c:v>
                </c:pt>
                <c:pt idx="43">
                  <c:v>0.28168333333333334</c:v>
                </c:pt>
                <c:pt idx="44">
                  <c:v>0.21669166666666637</c:v>
                </c:pt>
                <c:pt idx="45">
                  <c:v>0.32051666666666589</c:v>
                </c:pt>
                <c:pt idx="46">
                  <c:v>0.29831666666666634</c:v>
                </c:pt>
                <c:pt idx="47">
                  <c:v>0.28129999999999961</c:v>
                </c:pt>
                <c:pt idx="48">
                  <c:v>0.2398999999999992</c:v>
                </c:pt>
                <c:pt idx="49">
                  <c:v>0.15402499999999963</c:v>
                </c:pt>
                <c:pt idx="50">
                  <c:v>0.30629999999999979</c:v>
                </c:pt>
                <c:pt idx="51">
                  <c:v>0.22222499999999992</c:v>
                </c:pt>
                <c:pt idx="52">
                  <c:v>0.33762500000000006</c:v>
                </c:pt>
                <c:pt idx="53">
                  <c:v>0.1900833333333323</c:v>
                </c:pt>
                <c:pt idx="54">
                  <c:v>0.34751818181818089</c:v>
                </c:pt>
                <c:pt idx="55">
                  <c:v>0.22139999999999938</c:v>
                </c:pt>
                <c:pt idx="56">
                  <c:v>0.39316666666666639</c:v>
                </c:pt>
                <c:pt idx="57">
                  <c:v>0.31567499999999943</c:v>
                </c:pt>
                <c:pt idx="58">
                  <c:v>0.22059230769230773</c:v>
                </c:pt>
                <c:pt idx="59">
                  <c:v>0.22077500000000003</c:v>
                </c:pt>
                <c:pt idx="60">
                  <c:v>0.3663333333333334</c:v>
                </c:pt>
                <c:pt idx="61">
                  <c:v>0.22032499999999902</c:v>
                </c:pt>
                <c:pt idx="62">
                  <c:v>0.22037499999999999</c:v>
                </c:pt>
                <c:pt idx="63">
                  <c:v>0.23343333333333338</c:v>
                </c:pt>
                <c:pt idx="64">
                  <c:v>0.2965545454545454</c:v>
                </c:pt>
                <c:pt idx="65">
                  <c:v>0.21990833333333293</c:v>
                </c:pt>
                <c:pt idx="66">
                  <c:v>0.2198749999999996</c:v>
                </c:pt>
                <c:pt idx="67">
                  <c:v>0.24866666666666634</c:v>
                </c:pt>
                <c:pt idx="68">
                  <c:v>0.35270833333333323</c:v>
                </c:pt>
                <c:pt idx="69">
                  <c:v>0.30265833333333264</c:v>
                </c:pt>
                <c:pt idx="70">
                  <c:v>0.30262499999999926</c:v>
                </c:pt>
                <c:pt idx="71">
                  <c:v>0.30033333333333267</c:v>
                </c:pt>
                <c:pt idx="72">
                  <c:v>0.21939999999999996</c:v>
                </c:pt>
                <c:pt idx="73">
                  <c:v>0.37785833333333335</c:v>
                </c:pt>
                <c:pt idx="74">
                  <c:v>0.34557500000000002</c:v>
                </c:pt>
                <c:pt idx="75">
                  <c:v>0.30184999999999995</c:v>
                </c:pt>
                <c:pt idx="76">
                  <c:v>0.21924166666666633</c:v>
                </c:pt>
                <c:pt idx="77">
                  <c:v>0.27909999999999985</c:v>
                </c:pt>
                <c:pt idx="78">
                  <c:v>0.21533333333333302</c:v>
                </c:pt>
                <c:pt idx="79">
                  <c:v>0.21891666666666609</c:v>
                </c:pt>
                <c:pt idx="80">
                  <c:v>0.21864166666666637</c:v>
                </c:pt>
                <c:pt idx="81">
                  <c:v>0.21854166666666666</c:v>
                </c:pt>
                <c:pt idx="82">
                  <c:v>0.21830833333333244</c:v>
                </c:pt>
                <c:pt idx="83">
                  <c:v>0.21935833333333268</c:v>
                </c:pt>
                <c:pt idx="84">
                  <c:v>0.21824999999999964</c:v>
                </c:pt>
                <c:pt idx="85">
                  <c:v>0.21824166666666597</c:v>
                </c:pt>
                <c:pt idx="86">
                  <c:v>0.21807499999999966</c:v>
                </c:pt>
                <c:pt idx="87">
                  <c:v>0.21795</c:v>
                </c:pt>
                <c:pt idx="88">
                  <c:v>0.21792500000000001</c:v>
                </c:pt>
                <c:pt idx="89">
                  <c:v>0.31247499999999939</c:v>
                </c:pt>
                <c:pt idx="90">
                  <c:v>0.21779166666666627</c:v>
                </c:pt>
                <c:pt idx="91">
                  <c:v>0.21773333333333322</c:v>
                </c:pt>
                <c:pt idx="92">
                  <c:v>0.21769999999999909</c:v>
                </c:pt>
                <c:pt idx="93">
                  <c:v>0.21763333333333323</c:v>
                </c:pt>
                <c:pt idx="94">
                  <c:v>0.21748333333333233</c:v>
                </c:pt>
                <c:pt idx="95">
                  <c:v>0.25380833333333314</c:v>
                </c:pt>
                <c:pt idx="96">
                  <c:v>0.25819166666666621</c:v>
                </c:pt>
                <c:pt idx="97">
                  <c:v>0.21720833333333334</c:v>
                </c:pt>
                <c:pt idx="98">
                  <c:v>0.21712499999999904</c:v>
                </c:pt>
                <c:pt idx="99">
                  <c:v>0.21704999999999963</c:v>
                </c:pt>
                <c:pt idx="100">
                  <c:v>0.2170333333333333</c:v>
                </c:pt>
                <c:pt idx="101">
                  <c:v>0.2170333333333333</c:v>
                </c:pt>
                <c:pt idx="102">
                  <c:v>0.21707499999999968</c:v>
                </c:pt>
                <c:pt idx="103">
                  <c:v>0.21690833333333334</c:v>
                </c:pt>
                <c:pt idx="104">
                  <c:v>0.26232499999999925</c:v>
                </c:pt>
                <c:pt idx="105">
                  <c:v>0.21656666666666669</c:v>
                </c:pt>
                <c:pt idx="106">
                  <c:v>0.18677499999999991</c:v>
                </c:pt>
                <c:pt idx="107">
                  <c:v>0.22374999999999931</c:v>
                </c:pt>
                <c:pt idx="108">
                  <c:v>0.2262583333333327</c:v>
                </c:pt>
                <c:pt idx="109">
                  <c:v>0.2262583333333327</c:v>
                </c:pt>
                <c:pt idx="110">
                  <c:v>0.23019166666666657</c:v>
                </c:pt>
                <c:pt idx="111">
                  <c:v>0.21609999999999971</c:v>
                </c:pt>
                <c:pt idx="112">
                  <c:v>0.21589166666666629</c:v>
                </c:pt>
                <c:pt idx="113">
                  <c:v>0.21588333333333232</c:v>
                </c:pt>
                <c:pt idx="114">
                  <c:v>0.22450833333333242</c:v>
                </c:pt>
                <c:pt idx="115">
                  <c:v>0.21577499999999905</c:v>
                </c:pt>
                <c:pt idx="116">
                  <c:v>0.21577499999999905</c:v>
                </c:pt>
                <c:pt idx="117">
                  <c:v>0.2249166666666661</c:v>
                </c:pt>
                <c:pt idx="118">
                  <c:v>0.22887499999999947</c:v>
                </c:pt>
                <c:pt idx="119">
                  <c:v>0.22874166666666654</c:v>
                </c:pt>
                <c:pt idx="120">
                  <c:v>0.22873333333333323</c:v>
                </c:pt>
                <c:pt idx="121">
                  <c:v>0.22873333333333323</c:v>
                </c:pt>
                <c:pt idx="122">
                  <c:v>0.22873333333333323</c:v>
                </c:pt>
                <c:pt idx="123">
                  <c:v>0.22873333333333323</c:v>
                </c:pt>
                <c:pt idx="124">
                  <c:v>0.31769999999999904</c:v>
                </c:pt>
                <c:pt idx="125">
                  <c:v>0.18315833333333267</c:v>
                </c:pt>
                <c:pt idx="126">
                  <c:v>0.2305333333333327</c:v>
                </c:pt>
                <c:pt idx="127">
                  <c:v>0.2312666666666664</c:v>
                </c:pt>
                <c:pt idx="128">
                  <c:v>0.23214166666666583</c:v>
                </c:pt>
                <c:pt idx="129">
                  <c:v>0.22435833333333269</c:v>
                </c:pt>
                <c:pt idx="130">
                  <c:v>0.22435833333333269</c:v>
                </c:pt>
                <c:pt idx="131">
                  <c:v>0.22235833333333266</c:v>
                </c:pt>
                <c:pt idx="132">
                  <c:v>0.2298</c:v>
                </c:pt>
                <c:pt idx="133">
                  <c:v>0.3043583333333334</c:v>
                </c:pt>
                <c:pt idx="134">
                  <c:v>0.19746666666666665</c:v>
                </c:pt>
                <c:pt idx="135">
                  <c:v>0.20909999999999937</c:v>
                </c:pt>
                <c:pt idx="136">
                  <c:v>0.21650000000000003</c:v>
                </c:pt>
                <c:pt idx="137">
                  <c:v>0.20644166666666663</c:v>
                </c:pt>
                <c:pt idx="138">
                  <c:v>0.22973333333333337</c:v>
                </c:pt>
                <c:pt idx="139">
                  <c:v>0.17128333333333334</c:v>
                </c:pt>
                <c:pt idx="140">
                  <c:v>0.16445000000000001</c:v>
                </c:pt>
                <c:pt idx="141">
                  <c:v>0.23670833333333285</c:v>
                </c:pt>
                <c:pt idx="142">
                  <c:v>0.24961666666666663</c:v>
                </c:pt>
                <c:pt idx="143">
                  <c:v>0.23070833333333285</c:v>
                </c:pt>
                <c:pt idx="144">
                  <c:v>0.16274166666666648</c:v>
                </c:pt>
                <c:pt idx="145">
                  <c:v>0.13207272727272726</c:v>
                </c:pt>
                <c:pt idx="146">
                  <c:v>0.18578333333333319</c:v>
                </c:pt>
                <c:pt idx="147">
                  <c:v>0.20701666666666649</c:v>
                </c:pt>
                <c:pt idx="148">
                  <c:v>0.2551666666666666</c:v>
                </c:pt>
                <c:pt idx="149">
                  <c:v>0.43990000000000001</c:v>
                </c:pt>
                <c:pt idx="150">
                  <c:v>0.15403333333333327</c:v>
                </c:pt>
                <c:pt idx="151">
                  <c:v>0.15792499999999998</c:v>
                </c:pt>
                <c:pt idx="152">
                  <c:v>0.28819166666666651</c:v>
                </c:pt>
                <c:pt idx="153">
                  <c:v>0.2315083333333332</c:v>
                </c:pt>
                <c:pt idx="154">
                  <c:v>0.23149166666666646</c:v>
                </c:pt>
                <c:pt idx="155">
                  <c:v>0.1790583333333331</c:v>
                </c:pt>
                <c:pt idx="156">
                  <c:v>0.22533333333333319</c:v>
                </c:pt>
                <c:pt idx="157">
                  <c:v>0.22618333333333293</c:v>
                </c:pt>
                <c:pt idx="158">
                  <c:v>0.247258333333333</c:v>
                </c:pt>
                <c:pt idx="159">
                  <c:v>0.17983333333333326</c:v>
                </c:pt>
                <c:pt idx="160">
                  <c:v>0.23244166666666657</c:v>
                </c:pt>
                <c:pt idx="161">
                  <c:v>0.15820000000000001</c:v>
                </c:pt>
                <c:pt idx="162">
                  <c:v>0.24489999999999948</c:v>
                </c:pt>
                <c:pt idx="163">
                  <c:v>0.22542499999999985</c:v>
                </c:pt>
                <c:pt idx="164">
                  <c:v>0.22312499999999977</c:v>
                </c:pt>
                <c:pt idx="165">
                  <c:v>0.221</c:v>
                </c:pt>
                <c:pt idx="166">
                  <c:v>0.22572499999999998</c:v>
                </c:pt>
                <c:pt idx="167">
                  <c:v>0.22565833333333321</c:v>
                </c:pt>
                <c:pt idx="168">
                  <c:v>0.22556666666666647</c:v>
                </c:pt>
                <c:pt idx="169">
                  <c:v>0.22554999999999992</c:v>
                </c:pt>
                <c:pt idx="170">
                  <c:v>0.22554166666666631</c:v>
                </c:pt>
                <c:pt idx="171">
                  <c:v>0.16579166666666664</c:v>
                </c:pt>
                <c:pt idx="172">
                  <c:v>0.16017499999999998</c:v>
                </c:pt>
                <c:pt idx="173">
                  <c:v>0.15774999999999997</c:v>
                </c:pt>
                <c:pt idx="174">
                  <c:v>0.15227499999999997</c:v>
                </c:pt>
                <c:pt idx="175">
                  <c:v>0.15064166666666662</c:v>
                </c:pt>
                <c:pt idx="176">
                  <c:v>0.14909999999999995</c:v>
                </c:pt>
                <c:pt idx="177">
                  <c:v>7.9949999999999979E-2</c:v>
                </c:pt>
                <c:pt idx="178">
                  <c:v>0</c:v>
                </c:pt>
                <c:pt idx="179">
                  <c:v>0</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Figures!$Q$72</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Figures!$O$73:$O$77</c:f>
              <c:strCache>
                <c:ptCount val="5"/>
                <c:pt idx="0">
                  <c:v>Fossil Fuel Turbines</c:v>
                </c:pt>
                <c:pt idx="1">
                  <c:v>Reciprocating Internal Combustion Engine</c:v>
                </c:pt>
                <c:pt idx="2">
                  <c:v>Hydroelectric</c:v>
                </c:pt>
                <c:pt idx="3">
                  <c:v>Wind</c:v>
                </c:pt>
                <c:pt idx="4">
                  <c:v>Other</c:v>
                </c:pt>
              </c:strCache>
            </c:strRef>
          </c:cat>
          <c:val>
            <c:numRef>
              <c:f>Figures!$Q$73:$Q$77</c:f>
              <c:numCache>
                <c:formatCode>0%</c:formatCode>
                <c:ptCount val="5"/>
                <c:pt idx="0">
                  <c:v>0.56151419558359617</c:v>
                </c:pt>
                <c:pt idx="1">
                  <c:v>0.2302839116719243</c:v>
                </c:pt>
                <c:pt idx="2">
                  <c:v>0.15457413249211358</c:v>
                </c:pt>
                <c:pt idx="3" formatCode="0.0%">
                  <c:v>2.2082018927444796E-2</c:v>
                </c:pt>
                <c:pt idx="4" formatCode="0.0%">
                  <c:v>3.1545741324921134E-2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(2021)'!$C$5:$C$55</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(2021)'!$E$5:$E$55</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(2021)'!$G$5:$G$55</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 (2021)'!$A$5:$A$55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(2021)'!$I$5:$I$55</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1.f'!$B$3:$F$3</c:f>
              <c:strCache>
                <c:ptCount val="5"/>
                <c:pt idx="0">
                  <c:v>Oil</c:v>
                </c:pt>
                <c:pt idx="1">
                  <c:v>Gas</c:v>
                </c:pt>
                <c:pt idx="2">
                  <c:v>Coal</c:v>
                </c:pt>
                <c:pt idx="3">
                  <c:v>Hydro</c:v>
                </c:pt>
                <c:pt idx="4">
                  <c:v>Wind</c:v>
                </c:pt>
              </c:strCache>
            </c:strRef>
          </c:cat>
          <c:val>
            <c:numRef>
              <c:f>'Table 1.f'!$B$15:$F$15</c:f>
              <c:numCache>
                <c:formatCode>#,##0</c:formatCode>
                <c:ptCount val="5"/>
                <c:pt idx="0">
                  <c:v>813079.97961895319</c:v>
                </c:pt>
                <c:pt idx="1">
                  <c:v>3122784.4739999999</c:v>
                </c:pt>
                <c:pt idx="2">
                  <c:v>667549.30499999993</c:v>
                </c:pt>
                <c:pt idx="3">
                  <c:v>1572869.2170000002</c:v>
                </c:pt>
                <c:pt idx="4">
                  <c:v>169702.951</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Type'!$D$13:$D$63</c:f>
              <c:numCache>
                <c:formatCode>#,##0</c:formatCode>
                <c:ptCount val="51"/>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Cache>
            </c:numRef>
          </c:val>
          <c:extLst>
            <c:ext xmlns:c16="http://schemas.microsoft.com/office/drawing/2014/chart" uri="{C3380CC4-5D6E-409C-BE32-E72D297353CC}">
              <c16:uniqueId val="{00000000-EEA6-4354-AED9-20551FF2ECE8}"/>
            </c:ext>
          </c:extLst>
        </c:ser>
        <c:ser>
          <c:idx val="1"/>
          <c:order val="1"/>
          <c:tx>
            <c:v>Gas</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Type'!$F$13:$F$63</c:f>
              <c:numCache>
                <c:formatCode>#,##0</c:formatCode>
                <c:ptCount val="51"/>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Cache>
            </c:numRef>
          </c:val>
          <c:extLst>
            <c:ext xmlns:c16="http://schemas.microsoft.com/office/drawing/2014/chart" uri="{C3380CC4-5D6E-409C-BE32-E72D297353CC}">
              <c16:uniqueId val="{00000001-EEA6-4354-AED9-20551FF2ECE8}"/>
            </c:ext>
          </c:extLst>
        </c:ser>
        <c:ser>
          <c:idx val="2"/>
          <c:order val="2"/>
          <c:tx>
            <c:v>Coal</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Type'!$H$13:$H$63</c:f>
              <c:numCache>
                <c:formatCode>#,##0</c:formatCode>
                <c:ptCount val="51"/>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Cache>
            </c:numRef>
          </c:val>
          <c:extLst>
            <c:ext xmlns:c16="http://schemas.microsoft.com/office/drawing/2014/chart" uri="{C3380CC4-5D6E-409C-BE32-E72D297353CC}">
              <c16:uniqueId val="{00000002-EEA6-4354-AED9-20551FF2ECE8}"/>
            </c:ext>
          </c:extLst>
        </c:ser>
        <c:ser>
          <c:idx val="3"/>
          <c:order val="3"/>
          <c:tx>
            <c:v>Hydro</c:v>
          </c:tx>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Type'!$J$13:$J$63</c:f>
              <c:numCache>
                <c:formatCode>#,##0</c:formatCode>
                <c:ptCount val="51"/>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f>'Net Generation by Fuel Type'!$A$13:$A$63</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Type'!$L$13:$L$63</c:f>
              <c:numCache>
                <c:formatCode>General</c:formatCode>
                <c:ptCount val="51"/>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3" formatCode="#,##0.00">
                  <c:v>160.91432399999999</c:v>
                </c:pt>
                <c:pt idx="44" formatCode="#,##0.00">
                  <c:v>169.69578300000001</c:v>
                </c:pt>
                <c:pt idx="45" formatCode="#,##0.00">
                  <c:v>178.06114499999998</c:v>
                </c:pt>
                <c:pt idx="46" formatCode="#,##0.00">
                  <c:v>148.76308</c:v>
                </c:pt>
                <c:pt idx="47" formatCode="#,##0.00">
                  <c:v>162.93392</c:v>
                </c:pt>
                <c:pt idx="48" formatCode="#,##0.00">
                  <c:v>150.98876100000001</c:v>
                </c:pt>
                <c:pt idx="49" formatCode="#,##0.00">
                  <c:v>137.05649599999998</c:v>
                </c:pt>
                <c:pt idx="50" formatCode="#,##0.00">
                  <c:v>141.23177899999999</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1.g'!$B$3:$D$3</c:f>
              <c:strCache>
                <c:ptCount val="3"/>
                <c:pt idx="0">
                  <c:v>Oil</c:v>
                </c:pt>
                <c:pt idx="1">
                  <c:v>Gas</c:v>
                </c:pt>
                <c:pt idx="2">
                  <c:v>Coal</c:v>
                </c:pt>
              </c:strCache>
            </c:strRef>
          </c:cat>
          <c:val>
            <c:numRef>
              <c:f>'Table 1.g'!$B$18:$D$18</c:f>
              <c:numCache>
                <c:formatCode>#,##0</c:formatCode>
                <c:ptCount val="3"/>
                <c:pt idx="0">
                  <c:v>8555217.1750000007</c:v>
                </c:pt>
                <c:pt idx="1">
                  <c:v>32783906.474999998</c:v>
                </c:pt>
                <c:pt idx="2">
                  <c:v>10855823.088000001</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1.g'!$A$5:$A$15</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1.g'!$B$5:$B$15</c:f>
              <c:numCache>
                <c:formatCode>#,##0</c:formatCode>
                <c:ptCount val="11"/>
                <c:pt idx="0">
                  <c:v>7075465</c:v>
                </c:pt>
                <c:pt idx="1">
                  <c:v>3271562</c:v>
                </c:pt>
                <c:pt idx="2">
                  <c:v>3730219</c:v>
                </c:pt>
                <c:pt idx="3">
                  <c:v>3839624</c:v>
                </c:pt>
                <c:pt idx="4">
                  <c:v>160713</c:v>
                </c:pt>
                <c:pt idx="5">
                  <c:v>6881903</c:v>
                </c:pt>
                <c:pt idx="6">
                  <c:v>2213945</c:v>
                </c:pt>
                <c:pt idx="7">
                  <c:v>2290442</c:v>
                </c:pt>
                <c:pt idx="8">
                  <c:v>27842808</c:v>
                </c:pt>
                <c:pt idx="9">
                  <c:v>1583070</c:v>
                </c:pt>
                <c:pt idx="10">
                  <c:v>2658574</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Figures!$R$204</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Figures!$R$205:$R$207</c:f>
              <c:numCache>
                <c:formatCode>0%</c:formatCode>
                <c:ptCount val="3"/>
                <c:pt idx="0">
                  <c:v>0.33228405999834038</c:v>
                </c:pt>
                <c:pt idx="1">
                  <c:v>0.37151779817527592</c:v>
                </c:pt>
                <c:pt idx="2">
                  <c:v>0.84235637925121887</c:v>
                </c:pt>
              </c:numCache>
            </c:numRef>
          </c:val>
          <c:extLst>
            <c:ext xmlns:c16="http://schemas.microsoft.com/office/drawing/2014/chart" uri="{C3380CC4-5D6E-409C-BE32-E72D297353CC}">
              <c16:uniqueId val="{00000000-3325-4EB1-8285-CD612727C018}"/>
            </c:ext>
          </c:extLst>
        </c:ser>
        <c:ser>
          <c:idx val="1"/>
          <c:order val="1"/>
          <c:tx>
            <c:strRef>
              <c:f>Figures!$S$190</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Figures!$S$191:$S$193</c:f>
              <c:numCache>
                <c:formatCode>0%</c:formatCode>
                <c:ptCount val="3"/>
                <c:pt idx="0">
                  <c:v>0.44440027724529507</c:v>
                </c:pt>
                <c:pt idx="1">
                  <c:v>0.425561607033346</c:v>
                </c:pt>
                <c:pt idx="2">
                  <c:v>0.14241452832157928</c:v>
                </c:pt>
              </c:numCache>
            </c:numRef>
          </c:val>
          <c:extLst>
            <c:ext xmlns:c16="http://schemas.microsoft.com/office/drawing/2014/chart" uri="{C3380CC4-5D6E-409C-BE32-E72D297353CC}">
              <c16:uniqueId val="{00000001-3325-4EB1-8285-CD612727C018}"/>
            </c:ext>
          </c:extLst>
        </c:ser>
        <c:ser>
          <c:idx val="2"/>
          <c:order val="2"/>
          <c:tx>
            <c:strRef>
              <c:f>Figures!$U$190</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Figures!$U$191:$U$193</c:f>
              <c:numCache>
                <c:formatCode>0%</c:formatCode>
                <c:ptCount val="3"/>
                <c:pt idx="0">
                  <c:v>0.22331566275636447</c:v>
                </c:pt>
                <c:pt idx="1">
                  <c:v>0.20292059479137822</c:v>
                </c:pt>
                <c:pt idx="2">
                  <c:v>1.5229092427201838E-2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Type'!$L$4</c:f>
              <c:strCache>
                <c:ptCount val="1"/>
                <c:pt idx="0">
                  <c:v>Net Generation</c:v>
                </c:pt>
              </c:strCache>
            </c:strRef>
          </c:tx>
          <c:spPr>
            <a:solidFill>
              <a:schemeClr val="accent1"/>
            </a:solidFill>
          </c:spPr>
          <c:cat>
            <c:numRef>
              <c:f>'Net Generation by Fuel Type'!$A$50:$A$63</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'Net Generation by Fuel Type'!$L$50:$L$63</c:f>
              <c:numCache>
                <c:formatCode>#,##0.00</c:formatCode>
                <c:ptCount val="14"/>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6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44</xdr:row>
      <xdr:rowOff>190499</xdr:rowOff>
    </xdr:from>
    <xdr:to>
      <xdr:col>16</xdr:col>
      <xdr:colOff>1276350</xdr:colOff>
      <xdr:row>69</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73</xdr:row>
      <xdr:rowOff>4762</xdr:rowOff>
    </xdr:from>
    <xdr:to>
      <xdr:col>10</xdr:col>
      <xdr:colOff>571500</xdr:colOff>
      <xdr:row>92</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97</xdr:row>
      <xdr:rowOff>0</xdr:rowOff>
    </xdr:from>
    <xdr:to>
      <xdr:col>14</xdr:col>
      <xdr:colOff>628650</xdr:colOff>
      <xdr:row>113</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118</xdr:row>
      <xdr:rowOff>0</xdr:rowOff>
    </xdr:from>
    <xdr:to>
      <xdr:col>8</xdr:col>
      <xdr:colOff>419100</xdr:colOff>
      <xdr:row>134</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139</xdr:row>
      <xdr:rowOff>0</xdr:rowOff>
    </xdr:from>
    <xdr:to>
      <xdr:col>11</xdr:col>
      <xdr:colOff>561974</xdr:colOff>
      <xdr:row>156</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161</xdr:row>
      <xdr:rowOff>0</xdr:rowOff>
    </xdr:from>
    <xdr:to>
      <xdr:col>5</xdr:col>
      <xdr:colOff>295275</xdr:colOff>
      <xdr:row>175</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180</xdr:row>
      <xdr:rowOff>0</xdr:rowOff>
    </xdr:from>
    <xdr:to>
      <xdr:col>14</xdr:col>
      <xdr:colOff>342901</xdr:colOff>
      <xdr:row>200</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205</xdr:row>
      <xdr:rowOff>4761</xdr:rowOff>
    </xdr:from>
    <xdr:to>
      <xdr:col>10</xdr:col>
      <xdr:colOff>0</xdr:colOff>
      <xdr:row>223</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227</xdr:row>
      <xdr:rowOff>190499</xdr:rowOff>
    </xdr:from>
    <xdr:to>
      <xdr:col>10</xdr:col>
      <xdr:colOff>47624</xdr:colOff>
      <xdr:row>245</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3</xdr:row>
      <xdr:rowOff>0</xdr:rowOff>
    </xdr:from>
    <xdr:to>
      <xdr:col>14</xdr:col>
      <xdr:colOff>1181820</xdr:colOff>
      <xdr:row>38</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4.bin"/><Relationship Id="rId4" Type="http://schemas.openxmlformats.org/officeDocument/2006/relationships/hyperlink" Target="http://www.eia.gov/electricity/data/eia861/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tabSelected="1" workbookViewId="0">
      <selection sqref="A1:C1"/>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359" t="s">
        <v>1366</v>
      </c>
      <c r="B1" s="359"/>
      <c r="C1" s="359"/>
      <c r="D1" s="200">
        <v>2015</v>
      </c>
      <c r="E1" s="379" t="s">
        <v>2212</v>
      </c>
      <c r="F1" s="380"/>
      <c r="G1" s="380"/>
      <c r="H1" s="380"/>
      <c r="I1" s="37"/>
      <c r="J1" s="37"/>
      <c r="K1" s="37"/>
      <c r="L1" s="37"/>
      <c r="M1" s="37"/>
      <c r="N1" s="37"/>
      <c r="O1" s="37"/>
      <c r="P1" s="37"/>
      <c r="Q1" s="37"/>
      <c r="R1" s="37"/>
      <c r="S1" s="37"/>
    </row>
    <row r="2" spans="1:19" ht="15.6" x14ac:dyDescent="0.3">
      <c r="A2" s="47" t="s">
        <v>512</v>
      </c>
      <c r="B2" s="134"/>
      <c r="C2" s="47"/>
      <c r="D2" s="47"/>
      <c r="E2" s="47"/>
      <c r="F2" s="47"/>
      <c r="G2" s="47"/>
      <c r="H2" s="47"/>
      <c r="I2" s="47"/>
      <c r="J2" s="47"/>
      <c r="K2" s="47"/>
      <c r="L2" s="47"/>
    </row>
    <row r="3" spans="1:19" ht="15.6" x14ac:dyDescent="0.3">
      <c r="B3" s="278"/>
      <c r="C3" s="47"/>
      <c r="D3" s="47"/>
      <c r="E3" s="47"/>
      <c r="F3" s="47"/>
      <c r="G3" s="47"/>
      <c r="H3" s="47"/>
      <c r="I3" s="47"/>
      <c r="J3" s="47"/>
      <c r="K3" s="47"/>
      <c r="L3" s="47"/>
    </row>
    <row r="4" spans="1:19" ht="15.6" x14ac:dyDescent="0.3">
      <c r="A4" s="47" t="s">
        <v>513</v>
      </c>
      <c r="B4" s="47"/>
      <c r="C4" s="47"/>
      <c r="D4" s="47"/>
      <c r="E4" s="47"/>
      <c r="F4" s="47"/>
      <c r="G4" s="47"/>
      <c r="H4" s="47"/>
      <c r="I4" s="47"/>
      <c r="J4" s="47"/>
      <c r="K4" s="47"/>
      <c r="L4" s="47"/>
    </row>
    <row r="5" spans="1:19" ht="15.6" x14ac:dyDescent="0.3">
      <c r="A5" s="47"/>
      <c r="B5" s="47" t="s">
        <v>1345</v>
      </c>
      <c r="C5" s="47"/>
      <c r="D5" s="47"/>
      <c r="E5" s="47"/>
      <c r="F5" s="47"/>
      <c r="G5" s="47"/>
      <c r="H5" s="47"/>
      <c r="I5" s="47"/>
      <c r="J5" s="47"/>
      <c r="K5" s="47"/>
      <c r="L5" s="47"/>
    </row>
    <row r="6" spans="1:19" ht="15.6" x14ac:dyDescent="0.3">
      <c r="A6" t="s">
        <v>2178</v>
      </c>
      <c r="C6" s="47"/>
      <c r="D6" s="47"/>
      <c r="E6" s="47"/>
      <c r="F6" s="47"/>
      <c r="G6" s="47"/>
      <c r="H6" s="47"/>
      <c r="I6" s="47"/>
      <c r="J6" s="47"/>
      <c r="K6" s="47"/>
      <c r="L6" s="47"/>
    </row>
    <row r="7" spans="1:19" ht="15.6" x14ac:dyDescent="0.3">
      <c r="B7" t="s">
        <v>2179</v>
      </c>
      <c r="C7" s="47"/>
      <c r="D7" s="47"/>
      <c r="E7" s="47"/>
      <c r="F7" s="47"/>
      <c r="G7" s="47"/>
      <c r="H7" s="47"/>
      <c r="I7" s="47"/>
      <c r="J7" s="47"/>
      <c r="K7" s="47"/>
      <c r="L7" s="47"/>
    </row>
    <row r="8" spans="1:19" ht="15.6" x14ac:dyDescent="0.3">
      <c r="A8" s="47" t="s">
        <v>514</v>
      </c>
      <c r="B8" s="47"/>
      <c r="C8" s="47"/>
      <c r="D8" s="47"/>
      <c r="E8" s="47"/>
      <c r="F8" s="47"/>
      <c r="H8" s="47"/>
      <c r="I8" s="47"/>
      <c r="J8" s="47"/>
      <c r="K8" s="47"/>
      <c r="L8" s="47"/>
    </row>
    <row r="9" spans="1:19" ht="15.6" x14ac:dyDescent="0.3">
      <c r="A9" s="47"/>
      <c r="B9" s="46" t="s">
        <v>2213</v>
      </c>
      <c r="C9" s="47"/>
      <c r="D9" s="47"/>
      <c r="E9" s="47"/>
      <c r="F9" s="47"/>
      <c r="G9" s="47"/>
      <c r="H9" s="47"/>
      <c r="I9" s="47"/>
      <c r="J9" s="47"/>
      <c r="K9" s="47"/>
      <c r="L9" s="47"/>
    </row>
    <row r="10" spans="1:19" s="1" customFormat="1" ht="15.6" x14ac:dyDescent="0.3">
      <c r="A10" s="38" t="s">
        <v>515</v>
      </c>
      <c r="B10" s="37"/>
      <c r="C10" s="37"/>
      <c r="D10" s="37"/>
      <c r="E10" s="37"/>
      <c r="F10" s="37"/>
      <c r="G10" s="37"/>
      <c r="H10" s="37"/>
      <c r="I10" s="37"/>
      <c r="J10" s="37"/>
      <c r="K10" s="37"/>
      <c r="L10" s="37"/>
      <c r="M10" s="37"/>
      <c r="N10" s="37"/>
      <c r="O10" s="37"/>
      <c r="P10" s="37"/>
      <c r="Q10" s="37"/>
      <c r="R10" s="37"/>
      <c r="S10" s="37"/>
    </row>
    <row r="11" spans="1:19" s="48" customFormat="1" ht="15.6" x14ac:dyDescent="0.3">
      <c r="B11" s="77"/>
      <c r="C11" s="77"/>
      <c r="D11" s="77"/>
      <c r="E11" s="77"/>
      <c r="F11" s="77"/>
      <c r="G11" s="77"/>
      <c r="H11" s="77"/>
      <c r="I11" s="77"/>
      <c r="J11" s="77"/>
      <c r="K11" s="77"/>
      <c r="L11" s="77"/>
      <c r="M11" s="77"/>
      <c r="N11" s="77"/>
      <c r="O11" s="77"/>
      <c r="P11" s="77"/>
      <c r="Q11" s="77"/>
      <c r="R11" s="77"/>
      <c r="S11" s="77"/>
    </row>
    <row r="12" spans="1:19" ht="15.6" x14ac:dyDescent="0.3">
      <c r="A12" s="55" t="s">
        <v>521</v>
      </c>
      <c r="B12" s="47"/>
      <c r="C12" s="47"/>
      <c r="D12" s="47"/>
      <c r="E12" s="47"/>
      <c r="F12" s="47"/>
      <c r="G12" s="47"/>
      <c r="H12" s="47"/>
      <c r="I12" s="47"/>
      <c r="J12" s="47"/>
      <c r="K12" s="47"/>
      <c r="L12" s="46"/>
    </row>
    <row r="13" spans="1:19" ht="15.6" x14ac:dyDescent="0.3">
      <c r="A13" s="47" t="str">
        <f>CONCATENATE("Power Cost Equalization Program Data , Calendar Year ",D1)</f>
        <v>Power Cost Equalization Program Data , Calendar Year 2015</v>
      </c>
      <c r="B13" s="47"/>
      <c r="C13" s="47"/>
      <c r="D13" s="47"/>
      <c r="E13" s="47"/>
      <c r="F13" s="47"/>
      <c r="G13" s="47"/>
      <c r="H13" s="47"/>
      <c r="I13" s="47"/>
      <c r="J13" s="47"/>
      <c r="K13" s="47"/>
      <c r="L13" s="47"/>
    </row>
    <row r="14" spans="1:19" ht="15.6" x14ac:dyDescent="0.3">
      <c r="A14" s="75" t="s">
        <v>522</v>
      </c>
      <c r="B14" s="47"/>
      <c r="C14" s="47"/>
      <c r="D14" s="47"/>
      <c r="E14" s="47"/>
      <c r="F14" s="47"/>
      <c r="G14" s="47"/>
      <c r="H14" s="47"/>
      <c r="I14" s="47"/>
      <c r="J14" s="47"/>
      <c r="K14" s="47"/>
      <c r="L14" s="47"/>
    </row>
    <row r="15" spans="1:19" ht="15.6" x14ac:dyDescent="0.3">
      <c r="A15" s="45" t="s">
        <v>567</v>
      </c>
      <c r="B15" s="47"/>
      <c r="C15" s="47"/>
      <c r="D15" s="47"/>
      <c r="E15" s="47"/>
      <c r="F15" s="47"/>
      <c r="G15" s="47"/>
      <c r="H15" s="47"/>
      <c r="I15" s="47"/>
      <c r="J15" s="47"/>
      <c r="K15" s="47"/>
      <c r="L15" s="47"/>
    </row>
    <row r="16" spans="1:19" ht="15.6" x14ac:dyDescent="0.3">
      <c r="A16" s="75"/>
      <c r="B16" s="47"/>
      <c r="C16" s="47"/>
      <c r="D16" s="47"/>
      <c r="E16" s="47"/>
      <c r="F16" s="47"/>
      <c r="G16" s="47"/>
      <c r="H16" s="47"/>
      <c r="I16" s="47"/>
      <c r="J16" s="47"/>
      <c r="K16" s="47"/>
      <c r="L16" s="47"/>
    </row>
    <row r="17" spans="1:20" ht="15.6" x14ac:dyDescent="0.3">
      <c r="A17" s="55" t="s">
        <v>516</v>
      </c>
      <c r="B17" s="47"/>
      <c r="C17" s="47"/>
      <c r="D17" s="47"/>
      <c r="E17" s="47"/>
      <c r="F17" s="47"/>
      <c r="G17" s="47"/>
      <c r="H17" s="47"/>
      <c r="I17" s="55"/>
      <c r="J17" s="47"/>
      <c r="K17" s="47"/>
      <c r="L17" s="47"/>
    </row>
    <row r="18" spans="1:20" ht="15.6" x14ac:dyDescent="0.3">
      <c r="A18" s="47" t="s">
        <v>517</v>
      </c>
      <c r="C18" s="47"/>
      <c r="D18" s="47"/>
      <c r="E18" s="47"/>
      <c r="F18" s="47"/>
      <c r="G18" s="47"/>
      <c r="H18" s="47"/>
      <c r="I18" s="47"/>
      <c r="J18" s="47"/>
      <c r="K18" s="47"/>
      <c r="L18" s="47"/>
    </row>
    <row r="19" spans="1:20" ht="15.6" x14ac:dyDescent="0.3">
      <c r="A19" s="75" t="s">
        <v>518</v>
      </c>
      <c r="C19" s="47"/>
      <c r="D19" s="47"/>
      <c r="E19" s="47"/>
      <c r="F19" s="47"/>
      <c r="G19" s="47"/>
      <c r="H19" s="47"/>
      <c r="I19" s="47"/>
      <c r="J19" s="47"/>
      <c r="K19" s="47"/>
      <c r="L19" s="47"/>
    </row>
    <row r="20" spans="1:20" ht="15.6" x14ac:dyDescent="0.3">
      <c r="A20" s="75" t="s">
        <v>519</v>
      </c>
      <c r="C20" s="47"/>
      <c r="D20" s="47"/>
      <c r="E20" s="47"/>
      <c r="F20" s="47"/>
      <c r="G20" s="47"/>
      <c r="H20" s="47"/>
      <c r="I20" s="47"/>
      <c r="J20" s="47"/>
      <c r="K20" s="47"/>
      <c r="L20" s="47"/>
    </row>
    <row r="21" spans="1:20" ht="15.6" x14ac:dyDescent="0.3">
      <c r="A21" s="75" t="s">
        <v>520</v>
      </c>
      <c r="C21" s="47"/>
      <c r="D21" s="47"/>
      <c r="E21" s="47"/>
      <c r="F21" s="47"/>
      <c r="G21" s="47"/>
      <c r="H21" s="47"/>
      <c r="I21" s="47"/>
      <c r="J21" s="47"/>
      <c r="K21" s="47"/>
      <c r="L21" s="47"/>
    </row>
    <row r="22" spans="1:20" ht="15.6" x14ac:dyDescent="0.3">
      <c r="A22" s="75"/>
      <c r="C22" s="47"/>
      <c r="D22" s="47"/>
      <c r="E22" s="47"/>
      <c r="F22" s="47"/>
      <c r="G22" s="47"/>
      <c r="H22" s="47"/>
      <c r="I22" s="47"/>
      <c r="J22" s="47"/>
      <c r="K22" s="47"/>
      <c r="L22" s="47"/>
    </row>
    <row r="23" spans="1:20" ht="15.6" x14ac:dyDescent="0.3">
      <c r="A23" s="47"/>
      <c r="B23" s="47"/>
      <c r="C23" s="47"/>
      <c r="D23" s="47"/>
      <c r="E23" s="47"/>
      <c r="F23" s="47"/>
      <c r="G23" s="47"/>
      <c r="H23" s="47"/>
      <c r="I23" s="47"/>
      <c r="J23" s="47"/>
      <c r="K23" s="47"/>
      <c r="L23" s="47"/>
    </row>
    <row r="24" spans="1:20" s="1" customFormat="1" ht="15.6" x14ac:dyDescent="0.3">
      <c r="A24" s="38" t="s">
        <v>523</v>
      </c>
      <c r="B24" s="38"/>
      <c r="C24" s="38"/>
      <c r="D24" s="38"/>
      <c r="E24" s="38"/>
      <c r="F24" s="38"/>
      <c r="G24" s="38"/>
      <c r="H24" s="38"/>
      <c r="I24" s="38"/>
      <c r="J24" s="38"/>
      <c r="K24" s="38"/>
      <c r="L24" s="38"/>
      <c r="M24" s="38"/>
      <c r="N24" s="38"/>
      <c r="O24" s="38"/>
      <c r="P24" s="38"/>
      <c r="Q24" s="38"/>
      <c r="R24" s="38"/>
      <c r="S24" s="38"/>
    </row>
    <row r="25" spans="1:20" ht="15.6" x14ac:dyDescent="0.3">
      <c r="A25" s="34"/>
      <c r="B25" s="34" t="s">
        <v>524</v>
      </c>
      <c r="C25" s="34"/>
      <c r="D25" s="34"/>
      <c r="E25" s="34"/>
      <c r="F25" s="34"/>
      <c r="G25" s="34"/>
      <c r="H25" s="34"/>
      <c r="I25" s="34"/>
      <c r="J25" s="34"/>
      <c r="K25" s="34"/>
      <c r="L25" s="78" t="s">
        <v>525</v>
      </c>
      <c r="M25" s="78"/>
      <c r="N25" s="78"/>
      <c r="O25" s="78"/>
      <c r="P25" s="78"/>
      <c r="Q25" s="78"/>
      <c r="R25" s="78"/>
      <c r="S25" s="78"/>
      <c r="T25" s="135"/>
    </row>
    <row r="26" spans="1:20" ht="15.6" x14ac:dyDescent="0.3">
      <c r="A26" s="34"/>
      <c r="B26" s="36" t="str">
        <f>_xlfn.CONCAT('Read Me (2)'!B26,'Read Me'!$D$1)</f>
        <v>Table 1.a   Communities Participating in Power Cost Equalization Program, 2015</v>
      </c>
      <c r="C26" s="36"/>
      <c r="D26" s="34"/>
      <c r="E26" s="34"/>
      <c r="F26" s="34"/>
      <c r="G26" s="34"/>
      <c r="H26" s="34"/>
      <c r="I26" s="34"/>
      <c r="J26" s="34"/>
      <c r="K26" s="34"/>
      <c r="L26" s="79" t="str">
        <f>Figures!A2</f>
        <v>Figure A.  PCE Eligible Communities</v>
      </c>
      <c r="M26" s="78"/>
      <c r="N26" s="78"/>
      <c r="O26" s="78"/>
      <c r="P26" s="78"/>
      <c r="Q26" s="78"/>
      <c r="R26" s="78"/>
      <c r="S26" s="78"/>
      <c r="T26" s="135"/>
    </row>
    <row r="27" spans="1:20" ht="15.6" x14ac:dyDescent="0.3">
      <c r="A27" s="34"/>
      <c r="B27" s="36" t="str">
        <f>_xlfn.CONCAT('Read Me (2)'!B27,'Read Me'!$D$1)</f>
        <v>Table 1.b   Communities and Rates ($/kWh), 2015</v>
      </c>
      <c r="C27" s="35"/>
      <c r="D27" s="35"/>
      <c r="E27" s="36"/>
      <c r="F27" s="34"/>
      <c r="G27" s="34"/>
      <c r="H27" s="34"/>
      <c r="I27" s="34"/>
      <c r="J27" s="34"/>
      <c r="K27" s="34"/>
      <c r="L27" s="79" t="str">
        <f>Figures!A44</f>
        <v>Figure B.  Residential Electricity Rates in Power Cost Equalization Communities</v>
      </c>
      <c r="M27" s="78"/>
      <c r="N27" s="78"/>
      <c r="O27" s="78"/>
      <c r="P27" s="78"/>
      <c r="Q27" s="78"/>
      <c r="R27" s="78"/>
      <c r="S27" s="78"/>
      <c r="T27" s="135"/>
    </row>
    <row r="28" spans="1:20" ht="15.6" x14ac:dyDescent="0.3">
      <c r="A28" s="34"/>
      <c r="B28" s="36" t="str">
        <f>_xlfn.CONCAT('Read Me (2)'!B28,'Read Me'!$D$1)</f>
        <v>Table 1.c   Average Consumption per Residential Customer per Month in PCE communities, 2015</v>
      </c>
      <c r="C28" s="32"/>
      <c r="D28" s="34"/>
      <c r="E28" s="34"/>
      <c r="F28" s="34"/>
      <c r="G28" s="34"/>
      <c r="H28" s="34"/>
      <c r="I28" s="34"/>
      <c r="J28" s="34"/>
      <c r="K28" s="34"/>
      <c r="L28" s="79" t="str">
        <f>Figures!A72</f>
        <v>Figure C.  Installed Capacity by Prime Mover by Certified Utilities (MW), 2015</v>
      </c>
      <c r="M28" s="78"/>
      <c r="N28" s="78"/>
      <c r="O28" s="78"/>
      <c r="P28" s="78"/>
      <c r="Q28" s="78"/>
      <c r="R28" s="78"/>
      <c r="S28" s="78"/>
      <c r="T28" s="135"/>
    </row>
    <row r="29" spans="1:20" ht="15.6" x14ac:dyDescent="0.3">
      <c r="A29" s="34"/>
      <c r="B29" s="36" t="str">
        <f>_xlfn.CONCAT('Read Me (2)'!B29,'Read Me'!$D$1)</f>
        <v>Table 1.d   Installed Capacity by Certified Utilities (kW), 2015</v>
      </c>
      <c r="C29" s="32"/>
      <c r="D29" s="34"/>
      <c r="E29" s="34"/>
      <c r="F29" s="34"/>
      <c r="G29" s="34"/>
      <c r="H29" s="34"/>
      <c r="I29" s="34"/>
      <c r="J29" s="34"/>
      <c r="K29" s="34"/>
      <c r="L29" s="79" t="str">
        <f>Figures!A96</f>
        <v>Figure D.  Installed Capacity by Prime Mover by Certified Utilities (kW), 1962-2015</v>
      </c>
      <c r="M29" s="78"/>
      <c r="N29" s="78"/>
      <c r="O29" s="78"/>
      <c r="P29" s="78"/>
      <c r="Q29" s="78"/>
      <c r="R29" s="78"/>
      <c r="S29" s="78"/>
      <c r="T29" s="135"/>
    </row>
    <row r="30" spans="1:20" ht="15.6" x14ac:dyDescent="0.3">
      <c r="A30" s="34"/>
      <c r="B30" s="36" t="str">
        <f>_xlfn.CONCAT('Read Me (2)'!B30,'Read Me'!$D$1)</f>
        <v>Table 1.e   Net Generation by Certified Utilities (MWh), 2015</v>
      </c>
      <c r="C30" s="32"/>
      <c r="D30" s="34"/>
      <c r="E30" s="34"/>
      <c r="F30" s="34"/>
      <c r="G30" s="34"/>
      <c r="H30" s="34"/>
      <c r="I30" s="34"/>
      <c r="J30" s="34"/>
      <c r="K30" s="34"/>
      <c r="L30" s="79" t="str">
        <f>Figures!A117</f>
        <v>Figure E.  Net Generation by Fuel Type by Certified Utilities (MWh), 2015</v>
      </c>
      <c r="M30" s="78"/>
      <c r="N30" s="78"/>
      <c r="O30" s="78"/>
      <c r="P30" s="78"/>
      <c r="Q30" s="78"/>
      <c r="R30" s="78"/>
      <c r="S30" s="78"/>
      <c r="T30" s="135"/>
    </row>
    <row r="31" spans="1:20" ht="15.6" x14ac:dyDescent="0.3">
      <c r="A31" s="34"/>
      <c r="B31" s="36" t="str">
        <f>_xlfn.CONCAT('Read Me (2)'!B31,'Read Me'!$D$1)</f>
        <v>Table 1.f   Net Generation by Fuel Type by Certified Utilities (MWh), 2015</v>
      </c>
      <c r="C31" s="32"/>
      <c r="D31" s="34"/>
      <c r="E31" s="34"/>
      <c r="F31" s="34"/>
      <c r="G31" s="34"/>
      <c r="H31" s="34"/>
      <c r="I31" s="34"/>
      <c r="J31" s="34"/>
      <c r="K31" s="34"/>
      <c r="L31" s="79" t="str">
        <f>Figures!A138</f>
        <v>Figure F.  Net Generation by Fuel Type by Certified Utilities (GWh), 1971-2015</v>
      </c>
      <c r="M31" s="78"/>
      <c r="N31" s="78"/>
      <c r="O31" s="78"/>
      <c r="P31" s="78"/>
      <c r="Q31" s="78"/>
      <c r="R31" s="78"/>
      <c r="S31" s="78"/>
      <c r="T31" s="135"/>
    </row>
    <row r="32" spans="1:20" ht="15.6" x14ac:dyDescent="0.3">
      <c r="A32" s="34"/>
      <c r="B32" s="36" t="str">
        <f>_xlfn.CONCAT('Read Me (2)'!B32,'Read Me'!$D$1)</f>
        <v>Table 1.g   Fuel Use for Power Generation by Certified Utilities, 2015</v>
      </c>
      <c r="C32" s="32"/>
      <c r="D32" s="34"/>
      <c r="E32" s="34"/>
      <c r="F32" s="34"/>
      <c r="G32" s="34"/>
      <c r="H32" s="34"/>
      <c r="I32" s="34"/>
      <c r="J32" s="34"/>
      <c r="K32" s="34"/>
      <c r="L32" s="79" t="str">
        <f>Figures!A160</f>
        <v>Figure G.  Distribution of Fuel Used for Power Generation by Certified Utilities (MMBtu), 2015</v>
      </c>
      <c r="M32" s="78"/>
      <c r="N32" s="78"/>
      <c r="O32" s="78"/>
      <c r="P32" s="78"/>
      <c r="Q32" s="78"/>
      <c r="R32" s="78"/>
      <c r="S32" s="78"/>
      <c r="T32" s="135"/>
    </row>
    <row r="33" spans="1:20" ht="15.6" x14ac:dyDescent="0.3">
      <c r="A33" s="34"/>
      <c r="B33" s="36" t="str">
        <f>_xlfn.CONCAT('Read Me (2)'!B33,'Read Me'!$D$1)</f>
        <v>Table 1.h   Electricity Sales by Certified Utilities (MWh), 2015</v>
      </c>
      <c r="C33" s="32"/>
      <c r="D33" s="34"/>
      <c r="E33" s="34"/>
      <c r="F33" s="34"/>
      <c r="G33" s="34"/>
      <c r="H33" s="34"/>
      <c r="I33" s="34"/>
      <c r="J33" s="34"/>
      <c r="K33" s="34"/>
      <c r="L33" s="79" t="str">
        <f>Figures!A179</f>
        <v>Figure H.  Fuel Oil Used for Electricity Generation by Certified Utilities, by Energy Regions (%), 2015</v>
      </c>
      <c r="M33" s="78"/>
      <c r="N33" s="78"/>
      <c r="O33" s="78"/>
      <c r="P33" s="78"/>
      <c r="Q33" s="78"/>
      <c r="R33" s="78"/>
      <c r="S33" s="78"/>
      <c r="T33" s="135"/>
    </row>
    <row r="34" spans="1:20" ht="15.6" x14ac:dyDescent="0.3">
      <c r="A34" s="34"/>
      <c r="B34" s="36" t="str">
        <f>_xlfn.CONCAT('Read Me (2)'!B34,'Read Me'!$D$1)</f>
        <v>Table 1.i   Revenue by Certified Utilities ($000), 2015</v>
      </c>
      <c r="C34" s="32"/>
      <c r="D34" s="34"/>
      <c r="E34" s="34"/>
      <c r="F34" s="34"/>
      <c r="G34" s="34"/>
      <c r="H34" s="34"/>
      <c r="I34" s="34"/>
      <c r="J34" s="34"/>
      <c r="K34" s="34"/>
      <c r="L34" s="79" t="str">
        <f>Figures!A204</f>
        <v>Figure I.  Distribution of Sales, Revenue and Customer by Customer Type by Certified Utilities (%), 2015</v>
      </c>
      <c r="M34" s="78"/>
      <c r="N34" s="78"/>
      <c r="O34" s="78"/>
      <c r="P34" s="78"/>
      <c r="Q34" s="78"/>
      <c r="R34" s="78"/>
      <c r="S34" s="78"/>
      <c r="T34" s="135"/>
    </row>
    <row r="35" spans="1:20" ht="15.6" x14ac:dyDescent="0.3">
      <c r="A35" s="36"/>
      <c r="B35" s="36" t="str">
        <f>_xlfn.CONCAT('Read Me (2)'!B35,'Read Me'!$D$1)</f>
        <v>Table 1.j   Customers by Certified Utilities (Accounts), 2015</v>
      </c>
      <c r="C35" s="32"/>
      <c r="D35" s="36"/>
      <c r="E35" s="36"/>
      <c r="F35" s="36"/>
      <c r="G35" s="36"/>
      <c r="H35" s="36"/>
      <c r="I35" s="36"/>
      <c r="J35" s="36"/>
      <c r="K35" s="36"/>
      <c r="L35" s="79" t="str">
        <f>Figures!A227</f>
        <v>Figure J.  Wind Net Generation in Alaska, 2008-2015</v>
      </c>
      <c r="M35" s="79"/>
      <c r="N35" s="79"/>
      <c r="O35" s="79"/>
      <c r="P35" s="79"/>
      <c r="Q35" s="79"/>
      <c r="R35" s="79"/>
      <c r="S35" s="79"/>
      <c r="T35" s="135"/>
    </row>
    <row r="36" spans="1:20" ht="15.6" x14ac:dyDescent="0.3">
      <c r="A36" s="44"/>
      <c r="B36" s="358" t="s">
        <v>526</v>
      </c>
      <c r="C36" s="358"/>
      <c r="D36" s="44"/>
      <c r="E36" s="44"/>
      <c r="F36" s="44"/>
      <c r="G36" s="44"/>
      <c r="H36" s="44"/>
      <c r="I36" s="44"/>
      <c r="J36" s="44"/>
      <c r="K36" s="44"/>
      <c r="L36" s="80"/>
      <c r="M36" s="81"/>
      <c r="N36" s="81"/>
      <c r="O36" s="81"/>
      <c r="P36" s="81"/>
      <c r="Q36" s="81"/>
      <c r="R36" s="81"/>
      <c r="S36" s="81"/>
      <c r="T36" s="135"/>
    </row>
    <row r="37" spans="1:20" ht="15.6" x14ac:dyDescent="0.3">
      <c r="A37" s="41"/>
      <c r="B37" s="43"/>
      <c r="C37" s="42" t="s">
        <v>527</v>
      </c>
      <c r="D37" s="41"/>
      <c r="E37" s="41"/>
      <c r="F37" s="41"/>
      <c r="G37" s="41"/>
      <c r="H37" s="41"/>
      <c r="I37" s="41"/>
      <c r="J37" s="41"/>
      <c r="K37" s="41"/>
      <c r="L37" s="82"/>
      <c r="M37" s="82"/>
      <c r="N37" s="82"/>
      <c r="O37" s="82"/>
      <c r="P37" s="82"/>
      <c r="Q37" s="82"/>
      <c r="R37" s="82"/>
      <c r="S37" s="82"/>
      <c r="T37" s="135"/>
    </row>
    <row r="38" spans="1:20" ht="15.6" x14ac:dyDescent="0.3">
      <c r="A38" s="41"/>
      <c r="B38" s="41" t="str">
        <f>_xlfn.CONCAT('Read Me (2)'!B38,'Read Me'!$D$1)</f>
        <v>Table 2.1a  Installed Capacity by Prime Mover by Plant by Certified Utilities (kW), 2015</v>
      </c>
      <c r="C38" s="40"/>
      <c r="D38" s="41"/>
      <c r="E38" s="41"/>
      <c r="F38" s="41"/>
      <c r="G38" s="41"/>
      <c r="H38" s="41"/>
      <c r="I38" s="41"/>
      <c r="J38" s="41"/>
      <c r="K38" s="41"/>
      <c r="L38" s="82"/>
      <c r="M38" s="82"/>
      <c r="N38" s="82"/>
      <c r="O38" s="82"/>
      <c r="P38" s="82"/>
      <c r="Q38" s="82"/>
      <c r="R38" s="82"/>
      <c r="S38" s="82"/>
      <c r="T38" s="135"/>
    </row>
    <row r="39" spans="1:20" ht="15.6" x14ac:dyDescent="0.3">
      <c r="A39" s="41"/>
      <c r="B39" s="43"/>
      <c r="C39" s="42" t="s">
        <v>528</v>
      </c>
      <c r="D39" s="41"/>
      <c r="E39" s="41"/>
      <c r="F39" s="41"/>
      <c r="G39" s="41"/>
      <c r="H39" s="41"/>
      <c r="I39" s="41"/>
      <c r="J39" s="41"/>
      <c r="K39" s="41"/>
      <c r="L39" s="82"/>
      <c r="M39" s="82"/>
      <c r="N39" s="82"/>
      <c r="O39" s="82"/>
      <c r="P39" s="82"/>
      <c r="Q39" s="82"/>
      <c r="R39" s="82"/>
      <c r="S39" s="82"/>
      <c r="T39" s="135"/>
    </row>
    <row r="40" spans="1:20" ht="15.6" x14ac:dyDescent="0.3">
      <c r="A40" s="41"/>
      <c r="B40" s="41" t="str">
        <f>_xlfn.CONCAT('Read Me (2)'!B40,'Read Me'!$D$1)</f>
        <v>Table 2.2a  Net Generation and Total Disposition by Certified Utilities (MWh), 2015</v>
      </c>
      <c r="C40" s="40"/>
      <c r="D40" s="41"/>
      <c r="E40" s="41"/>
      <c r="F40" s="41"/>
      <c r="G40" s="41"/>
      <c r="H40" s="41"/>
      <c r="I40" s="41"/>
      <c r="J40" s="41"/>
      <c r="K40" s="41"/>
      <c r="L40" s="82"/>
      <c r="M40" s="82"/>
      <c r="N40" s="82"/>
      <c r="O40" s="82"/>
      <c r="P40" s="82"/>
      <c r="Q40" s="82"/>
      <c r="R40" s="82"/>
      <c r="S40" s="82"/>
      <c r="T40" s="135"/>
    </row>
    <row r="41" spans="1:20" ht="15.6" x14ac:dyDescent="0.3">
      <c r="A41" s="41"/>
      <c r="B41" s="41" t="str">
        <f>_xlfn.CONCAT('Read Me (2)'!B41,'Read Me'!$D$1)</f>
        <v>Table 2.3a  Net Generation by Prime Mover by Certified Utilities (MWh), 2015</v>
      </c>
      <c r="C41" s="40"/>
      <c r="D41" s="41"/>
      <c r="E41" s="41"/>
      <c r="F41" s="41"/>
      <c r="G41" s="41"/>
      <c r="H41" s="41"/>
      <c r="I41" s="41"/>
      <c r="J41" s="41"/>
      <c r="K41" s="41"/>
      <c r="L41" s="82"/>
      <c r="M41" s="82"/>
      <c r="N41" s="82"/>
      <c r="O41" s="82"/>
      <c r="P41" s="82"/>
      <c r="Q41" s="82"/>
      <c r="R41" s="82"/>
      <c r="S41" s="82"/>
      <c r="T41" s="135"/>
    </row>
    <row r="42" spans="1:20" ht="15.6" x14ac:dyDescent="0.3">
      <c r="A42" s="41"/>
      <c r="B42" s="41" t="str">
        <f>_xlfn.CONCAT('Read Me (2)'!B42,'Read Me'!$D$1)</f>
        <v>Table 2.3b  Net Generation by Fuel Type by Certified Utilities (MWh), 2015</v>
      </c>
      <c r="C42" s="40"/>
      <c r="D42" s="41"/>
      <c r="E42" s="41"/>
      <c r="F42" s="41"/>
      <c r="G42" s="41"/>
      <c r="H42" s="41"/>
      <c r="I42" s="41"/>
      <c r="J42" s="41"/>
      <c r="K42" s="41"/>
      <c r="L42" s="82"/>
      <c r="M42" s="82"/>
      <c r="N42" s="82"/>
      <c r="O42" s="82"/>
      <c r="P42" s="82"/>
      <c r="Q42" s="82"/>
      <c r="R42" s="82"/>
      <c r="S42" s="82"/>
      <c r="T42" s="135"/>
    </row>
    <row r="43" spans="1:20" ht="15.6" x14ac:dyDescent="0.3">
      <c r="A43" s="41"/>
      <c r="B43" s="41" t="str">
        <f>_xlfn.CONCAT('Read Me (2)'!B43,'Read Me'!$D$1)</f>
        <v>Table 2.3c  Net Generation, Fuel Use, Fuel Cost and Efficiency by Certified Utilities,  2015</v>
      </c>
      <c r="C43" s="40"/>
      <c r="D43" s="41"/>
      <c r="E43" s="41"/>
      <c r="F43" s="41"/>
      <c r="G43" s="41"/>
      <c r="H43" s="41"/>
      <c r="I43" s="41"/>
      <c r="J43" s="41"/>
      <c r="K43" s="41"/>
      <c r="L43" s="82"/>
      <c r="M43" s="82"/>
      <c r="N43" s="82"/>
      <c r="O43" s="82"/>
      <c r="P43" s="82"/>
      <c r="Q43" s="82"/>
      <c r="R43" s="82"/>
      <c r="S43" s="82"/>
      <c r="T43" s="135"/>
    </row>
    <row r="44" spans="1:20" ht="15.6" x14ac:dyDescent="0.3">
      <c r="A44" s="41"/>
      <c r="B44" s="41" t="str">
        <f>_xlfn.CONCAT('Read Me (2)'!B44,'Read Me'!$D$1)</f>
        <v>Table 2.4a  Net Generation, Fuel Type, Emissions, Efficiency by Certified Utilities, 2015</v>
      </c>
      <c r="C44" s="40"/>
      <c r="D44" s="41"/>
      <c r="E44" s="41"/>
      <c r="F44" s="41"/>
      <c r="G44" s="41"/>
      <c r="H44" s="41"/>
      <c r="I44" s="41"/>
      <c r="J44" s="41"/>
      <c r="K44" s="41"/>
      <c r="L44" s="82"/>
      <c r="M44" s="82"/>
      <c r="N44" s="82"/>
      <c r="O44" s="82"/>
      <c r="P44" s="82"/>
      <c r="Q44" s="82"/>
      <c r="R44" s="82"/>
      <c r="S44" s="82"/>
      <c r="T44" s="135"/>
    </row>
    <row r="45" spans="1:20" ht="15.6" x14ac:dyDescent="0.3">
      <c r="A45" s="41"/>
      <c r="B45" s="40"/>
      <c r="C45" s="42" t="s">
        <v>529</v>
      </c>
      <c r="D45" s="41"/>
      <c r="E45" s="41"/>
      <c r="F45" s="41"/>
      <c r="G45" s="41"/>
      <c r="H45" s="41"/>
      <c r="I45" s="41"/>
      <c r="J45" s="41"/>
      <c r="K45" s="41"/>
      <c r="L45" s="82"/>
      <c r="M45" s="82"/>
      <c r="N45" s="82"/>
      <c r="O45" s="82"/>
      <c r="P45" s="82"/>
      <c r="Q45" s="82"/>
      <c r="R45" s="82"/>
      <c r="S45" s="82"/>
      <c r="T45" s="135"/>
    </row>
    <row r="46" spans="1:20" ht="15.6" x14ac:dyDescent="0.3">
      <c r="A46" s="41"/>
      <c r="B46" s="41" t="str">
        <f>_xlfn.CONCAT('Read Me (2)'!B46,'Read Me'!$D$1)</f>
        <v>Table 2.5a   Revenue, Sales and Customers by Customer Type by Certified Utilities ($000, MWh, Accounts), 2015</v>
      </c>
      <c r="C46" s="40"/>
      <c r="D46" s="41"/>
      <c r="E46" s="41"/>
      <c r="F46" s="41"/>
      <c r="G46" s="41"/>
      <c r="H46" s="41"/>
      <c r="I46" s="41"/>
      <c r="J46" s="41"/>
      <c r="K46" s="41"/>
      <c r="L46" s="82"/>
      <c r="M46" s="82"/>
      <c r="N46" s="82"/>
      <c r="O46" s="82"/>
      <c r="P46" s="82"/>
      <c r="Q46" s="82"/>
      <c r="R46" s="82"/>
      <c r="S46" s="82"/>
      <c r="T46" s="135"/>
    </row>
    <row r="47" spans="1:20" ht="15.6" x14ac:dyDescent="0.3">
      <c r="A47" s="41"/>
      <c r="B47" s="41" t="str">
        <f>_xlfn.CONCAT('Read Me (2)'!B47,'Read Me'!$D$1)</f>
        <v>Table 2.5b  Average Annual Energy Use and Rates by Customer Type by Certified Utilities, (kWh/Customer, $/Customer, $/kWh), 2015</v>
      </c>
      <c r="C47" s="40"/>
      <c r="D47" s="41"/>
      <c r="E47" s="41"/>
      <c r="F47" s="41"/>
      <c r="G47" s="41"/>
      <c r="H47" s="41"/>
      <c r="I47" s="41"/>
      <c r="J47" s="41"/>
      <c r="K47" s="41"/>
      <c r="L47" s="79"/>
      <c r="M47" s="79"/>
      <c r="N47" s="79"/>
      <c r="O47" s="79"/>
      <c r="P47" s="79"/>
      <c r="Q47" s="79"/>
      <c r="R47" s="79"/>
      <c r="S47" s="79"/>
      <c r="T47" s="135"/>
    </row>
    <row r="48" spans="1:20" ht="15.6" x14ac:dyDescent="0.3">
      <c r="A48" s="41"/>
      <c r="B48" s="41" t="str">
        <f>_xlfn.CONCAT('Read Me (2)'!B48,'Read Me'!$D$1)</f>
        <v>Table 2.5c  Average Residential Rates and PCE Payments ($/kWh), 2015</v>
      </c>
      <c r="C48" s="40"/>
      <c r="D48" s="41"/>
      <c r="E48" s="41"/>
      <c r="F48" s="41"/>
      <c r="G48" s="41"/>
      <c r="H48" s="41"/>
      <c r="I48" s="41"/>
      <c r="J48" s="41"/>
      <c r="K48" s="41"/>
      <c r="L48" s="79"/>
      <c r="M48" s="79"/>
      <c r="N48" s="79"/>
      <c r="O48" s="79"/>
      <c r="P48" s="79"/>
      <c r="Q48" s="79"/>
      <c r="R48" s="79"/>
      <c r="S48" s="79"/>
      <c r="T48" s="135"/>
    </row>
    <row r="49" spans="1:20" ht="15.6" x14ac:dyDescent="0.3">
      <c r="A49" s="30"/>
      <c r="B49" s="27" t="s">
        <v>530</v>
      </c>
      <c r="C49" s="31"/>
      <c r="D49" s="30"/>
      <c r="E49" s="30"/>
      <c r="F49" s="30"/>
      <c r="G49" s="30"/>
      <c r="H49" s="30"/>
      <c r="I49" s="30"/>
      <c r="J49" s="30"/>
      <c r="K49" s="30"/>
      <c r="L49" s="79"/>
      <c r="M49" s="79"/>
      <c r="N49" s="79"/>
      <c r="O49" s="79"/>
      <c r="P49" s="79"/>
      <c r="Q49" s="79"/>
      <c r="R49" s="79"/>
      <c r="S49" s="79"/>
      <c r="T49" s="135"/>
    </row>
    <row r="50" spans="1:20" ht="15.6" x14ac:dyDescent="0.3">
      <c r="A50" s="30"/>
      <c r="B50" s="27"/>
      <c r="C50" s="31" t="s">
        <v>527</v>
      </c>
      <c r="D50" s="30"/>
      <c r="E50" s="30"/>
      <c r="F50" s="30"/>
      <c r="G50" s="30"/>
      <c r="H50" s="30"/>
      <c r="I50" s="30"/>
      <c r="J50" s="30"/>
      <c r="K50" s="30"/>
      <c r="L50" s="79"/>
      <c r="M50" s="79"/>
      <c r="N50" s="79"/>
      <c r="O50" s="79"/>
      <c r="P50" s="79"/>
      <c r="Q50" s="79"/>
      <c r="R50" s="79"/>
      <c r="S50" s="79"/>
      <c r="T50" s="135"/>
    </row>
    <row r="51" spans="1:20" ht="15.6" x14ac:dyDescent="0.3">
      <c r="A51" s="30"/>
      <c r="B51" s="30" t="str">
        <f>_xlfn.CONCAT('Read Me (2)'!B51,'Read Me'!$D$1)</f>
        <v>Installed Capacity by Prime Mover by Certified Utilities in Alaska (kW, %), 1960-2015</v>
      </c>
      <c r="C51" s="28"/>
      <c r="D51" s="30"/>
      <c r="E51" s="30"/>
      <c r="F51" s="30"/>
      <c r="G51" s="30"/>
      <c r="H51" s="30"/>
      <c r="I51" s="30"/>
      <c r="J51" s="30"/>
      <c r="K51" s="30"/>
      <c r="L51" s="79"/>
      <c r="M51" s="79"/>
      <c r="N51" s="79"/>
      <c r="O51" s="79"/>
      <c r="P51" s="79"/>
      <c r="Q51" s="79"/>
      <c r="R51" s="79"/>
      <c r="S51" s="79"/>
      <c r="T51" s="135"/>
    </row>
    <row r="52" spans="1:20" ht="15.6" x14ac:dyDescent="0.3">
      <c r="A52" s="30"/>
      <c r="B52" s="29"/>
      <c r="C52" s="31" t="s">
        <v>386</v>
      </c>
      <c r="D52" s="30"/>
      <c r="E52" s="30"/>
      <c r="F52" s="30"/>
      <c r="G52" s="30"/>
      <c r="H52" s="30"/>
      <c r="I52" s="30"/>
      <c r="J52" s="30"/>
      <c r="K52" s="30"/>
      <c r="L52" s="79"/>
      <c r="M52" s="79"/>
      <c r="N52" s="79"/>
      <c r="O52" s="79"/>
      <c r="P52" s="79"/>
      <c r="Q52" s="79"/>
      <c r="R52" s="79"/>
      <c r="S52" s="79"/>
      <c r="T52" s="135"/>
    </row>
    <row r="53" spans="1:20" ht="15.6" x14ac:dyDescent="0.3">
      <c r="A53" s="30"/>
      <c r="B53" s="30" t="str">
        <f>_xlfn.CONCAT('Read Me (2)'!B53,'Read Me'!$D$1)</f>
        <v>Net Generation by Fuel Type by Certified Utilities in Alaska (GWh), 1962-2015</v>
      </c>
      <c r="C53" s="28"/>
      <c r="D53" s="30"/>
      <c r="E53" s="30"/>
      <c r="F53" s="30"/>
      <c r="G53" s="30"/>
      <c r="H53" s="30"/>
      <c r="I53" s="30"/>
      <c r="J53" s="30"/>
      <c r="K53" s="30"/>
      <c r="L53" s="79"/>
      <c r="M53" s="79"/>
      <c r="N53" s="79"/>
      <c r="O53" s="79"/>
      <c r="P53" s="79"/>
      <c r="Q53" s="79"/>
      <c r="R53" s="79"/>
      <c r="S53" s="79"/>
      <c r="T53" s="135"/>
    </row>
    <row r="54" spans="1:20" ht="15.6" x14ac:dyDescent="0.3">
      <c r="A54" s="30"/>
      <c r="B54" s="29"/>
      <c r="C54" s="31" t="s">
        <v>529</v>
      </c>
      <c r="D54" s="30"/>
      <c r="E54" s="30"/>
      <c r="F54" s="30"/>
      <c r="G54" s="30"/>
      <c r="H54" s="30"/>
      <c r="I54" s="30"/>
      <c r="J54" s="30"/>
      <c r="K54" s="30"/>
      <c r="L54" s="79"/>
      <c r="M54" s="79"/>
      <c r="N54" s="79"/>
      <c r="O54" s="79"/>
      <c r="P54" s="79"/>
      <c r="Q54" s="79"/>
      <c r="R54" s="79"/>
      <c r="S54" s="79"/>
      <c r="T54" s="135"/>
    </row>
    <row r="55" spans="1:20" ht="15.6" x14ac:dyDescent="0.3">
      <c r="A55" s="30"/>
      <c r="B55" s="30" t="str">
        <f>_xlfn.CONCAT('Read Me (2)'!B55,'Read Me'!$D$1)</f>
        <v>Sales, Revenue, and Customers by Customer Type by Certified Utilities in Alaska (MWh, $000, Accounts), 1962-2015</v>
      </c>
      <c r="C55" s="28"/>
      <c r="D55" s="30"/>
      <c r="E55" s="30"/>
      <c r="F55" s="30"/>
      <c r="G55" s="30"/>
      <c r="H55" s="30"/>
      <c r="I55" s="30"/>
      <c r="J55" s="30"/>
      <c r="K55" s="30"/>
      <c r="L55" s="79"/>
      <c r="M55" s="79"/>
      <c r="N55" s="79"/>
      <c r="O55" s="79"/>
      <c r="P55" s="79"/>
      <c r="Q55" s="79"/>
      <c r="R55" s="79"/>
      <c r="S55" s="79"/>
      <c r="T55" s="135"/>
    </row>
    <row r="56" spans="1:20" ht="15.6" x14ac:dyDescent="0.3">
      <c r="A56" s="30"/>
      <c r="B56" s="30" t="str">
        <f>_xlfn.CONCAT('Read Me (2)'!B56,'Read Me'!$D$1)</f>
        <v>Average Annual Energy Use and Rates by Customer Type by Certified Utilities in Alaska (kWh/Customer, $/Customer, $/kWh), 1962-2015</v>
      </c>
      <c r="C56" s="28"/>
      <c r="D56" s="30"/>
      <c r="E56" s="30"/>
      <c r="F56" s="30"/>
      <c r="G56" s="30"/>
      <c r="H56" s="30"/>
      <c r="I56" s="30"/>
      <c r="J56" s="30"/>
      <c r="K56" s="30"/>
      <c r="L56" s="79"/>
      <c r="M56" s="79"/>
      <c r="N56" s="79"/>
      <c r="O56" s="79"/>
      <c r="P56" s="79"/>
      <c r="Q56" s="79"/>
      <c r="R56" s="79"/>
      <c r="S56" s="79"/>
      <c r="T56" s="135"/>
    </row>
    <row r="57" spans="1:20" ht="15.6" x14ac:dyDescent="0.3">
      <c r="A57" s="47"/>
      <c r="B57" s="55"/>
      <c r="C57" s="47"/>
      <c r="D57" s="47"/>
      <c r="E57" s="47"/>
      <c r="F57" s="47"/>
      <c r="G57" s="47"/>
      <c r="H57" s="47"/>
      <c r="I57" s="47"/>
      <c r="J57" s="47"/>
      <c r="K57" s="47"/>
      <c r="L57" s="47"/>
      <c r="M57" s="47"/>
      <c r="N57" s="47"/>
      <c r="O57" s="47"/>
      <c r="P57" s="47"/>
      <c r="Q57" s="47"/>
      <c r="R57" s="47"/>
      <c r="S57" s="47"/>
    </row>
    <row r="58" spans="1:20" ht="15.6" x14ac:dyDescent="0.3">
      <c r="A58" s="47"/>
      <c r="B58" s="55"/>
      <c r="C58" s="47"/>
      <c r="D58" s="47"/>
      <c r="E58" s="47"/>
      <c r="F58" s="47"/>
      <c r="G58" s="47"/>
      <c r="H58" s="47"/>
      <c r="I58" s="47"/>
      <c r="J58" s="47"/>
      <c r="K58" s="47"/>
      <c r="L58" s="47"/>
      <c r="M58" s="47"/>
      <c r="N58" s="47"/>
      <c r="O58" s="47"/>
      <c r="P58" s="47"/>
      <c r="Q58" s="47"/>
      <c r="R58" s="47"/>
      <c r="S58" s="47"/>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F18"/>
  <sheetViews>
    <sheetView workbookViewId="0"/>
  </sheetViews>
  <sheetFormatPr defaultRowHeight="14.4" x14ac:dyDescent="0.3"/>
  <cols>
    <col min="1" max="1" width="28.5546875" customWidth="1"/>
    <col min="2" max="2" width="11" bestFit="1" customWidth="1"/>
    <col min="3" max="3" width="11.5546875" bestFit="1" customWidth="1"/>
    <col min="5" max="5" width="12" bestFit="1" customWidth="1"/>
    <col min="6" max="6" width="10.109375" bestFit="1" customWidth="1"/>
  </cols>
  <sheetData>
    <row r="1" spans="1:6" ht="15.6" x14ac:dyDescent="0.3">
      <c r="A1" s="379" t="s">
        <v>2212</v>
      </c>
      <c r="B1" s="380"/>
      <c r="C1" s="380"/>
      <c r="D1" s="380"/>
    </row>
    <row r="2" spans="1:6" x14ac:dyDescent="0.3">
      <c r="A2" s="3" t="s">
        <v>2193</v>
      </c>
      <c r="B2" s="26"/>
      <c r="C2" s="26"/>
      <c r="D2" s="26"/>
      <c r="E2" s="26"/>
      <c r="F2" s="26"/>
    </row>
    <row r="3" spans="1:6" ht="43.2" x14ac:dyDescent="0.3">
      <c r="A3" s="2" t="s">
        <v>0</v>
      </c>
      <c r="B3" s="2" t="s">
        <v>49</v>
      </c>
      <c r="C3" s="2" t="s">
        <v>50</v>
      </c>
      <c r="D3" s="10" t="s">
        <v>51</v>
      </c>
      <c r="E3" s="2" t="s">
        <v>2181</v>
      </c>
      <c r="F3" s="10" t="s">
        <v>37</v>
      </c>
    </row>
    <row r="4" spans="1:6" x14ac:dyDescent="0.3">
      <c r="A4" t="s">
        <v>4</v>
      </c>
      <c r="B4" s="15">
        <v>7949.1419999999998</v>
      </c>
      <c r="C4" s="15">
        <v>44950.543000000005</v>
      </c>
      <c r="D4" s="15">
        <v>9340.5470000000005</v>
      </c>
      <c r="E4" s="15">
        <v>62264.658999999992</v>
      </c>
      <c r="F4" s="90">
        <v>1.0204888074705158</v>
      </c>
    </row>
    <row r="5" spans="1:6" x14ac:dyDescent="0.3">
      <c r="A5" t="s">
        <v>5</v>
      </c>
      <c r="B5" s="15">
        <v>16527.594999999998</v>
      </c>
      <c r="C5" s="15">
        <v>16893.330999999998</v>
      </c>
      <c r="D5" s="15">
        <v>15268.472000000002</v>
      </c>
      <c r="E5" s="15">
        <v>48725.510999999991</v>
      </c>
      <c r="F5" s="90">
        <v>0.79858846755719803</v>
      </c>
    </row>
    <row r="6" spans="1:6" x14ac:dyDescent="0.3">
      <c r="A6" t="s">
        <v>6</v>
      </c>
      <c r="B6" s="15">
        <v>13599.502</v>
      </c>
      <c r="C6" s="15">
        <v>28173.166000000001</v>
      </c>
      <c r="D6" s="15">
        <v>9975.3139999999985</v>
      </c>
      <c r="E6" s="15">
        <v>51839.352999999988</v>
      </c>
      <c r="F6" s="90">
        <v>0.84962288997701085</v>
      </c>
    </row>
    <row r="7" spans="1:6" x14ac:dyDescent="0.3">
      <c r="A7" t="s">
        <v>7</v>
      </c>
      <c r="B7" s="15">
        <v>21467.257000000001</v>
      </c>
      <c r="C7" s="15">
        <v>83394.456999999995</v>
      </c>
      <c r="D7" s="15">
        <v>4959.6729999999989</v>
      </c>
      <c r="E7" s="15">
        <v>109840.198</v>
      </c>
      <c r="F7" s="90">
        <v>1.8002297686934308</v>
      </c>
    </row>
    <row r="8" spans="1:6" x14ac:dyDescent="0.3">
      <c r="A8" t="s">
        <v>8</v>
      </c>
      <c r="B8" s="15">
        <v>35738.976999999999</v>
      </c>
      <c r="C8" s="15">
        <v>23631.358</v>
      </c>
      <c r="D8" s="15">
        <v>90080.676000000007</v>
      </c>
      <c r="E8" s="15">
        <v>149454.46400000001</v>
      </c>
      <c r="F8" s="90">
        <v>2.449489167498776</v>
      </c>
    </row>
    <row r="9" spans="1:6" x14ac:dyDescent="0.3">
      <c r="A9" t="s">
        <v>9</v>
      </c>
      <c r="B9" s="15">
        <v>32242.558000000012</v>
      </c>
      <c r="C9" s="15">
        <v>35699.021000000001</v>
      </c>
      <c r="D9" s="15">
        <v>25364.544999999995</v>
      </c>
      <c r="E9" s="15">
        <v>93902.123999999982</v>
      </c>
      <c r="F9" s="90">
        <v>1.5390121471589282</v>
      </c>
    </row>
    <row r="10" spans="1:6" x14ac:dyDescent="0.3">
      <c r="A10" t="s">
        <v>10</v>
      </c>
      <c r="B10" s="15">
        <v>17964.767</v>
      </c>
      <c r="C10" s="15">
        <v>136028.12900000002</v>
      </c>
      <c r="D10" s="15">
        <v>1405.816</v>
      </c>
      <c r="E10" s="15">
        <v>155398.712</v>
      </c>
      <c r="F10" s="90">
        <v>2.546912628098295</v>
      </c>
    </row>
    <row r="11" spans="1:6" x14ac:dyDescent="0.3">
      <c r="A11" t="s">
        <v>11</v>
      </c>
      <c r="B11" s="15">
        <v>12997.479000000001</v>
      </c>
      <c r="C11" s="15">
        <v>13078.262000000001</v>
      </c>
      <c r="D11" s="15">
        <v>7887.0829999999996</v>
      </c>
      <c r="E11" s="15">
        <v>33979.269</v>
      </c>
      <c r="F11" s="90">
        <v>0.55690441829176107</v>
      </c>
    </row>
    <row r="12" spans="1:6" x14ac:dyDescent="0.3">
      <c r="A12" t="s">
        <v>12</v>
      </c>
      <c r="B12" s="15">
        <v>1546365</v>
      </c>
      <c r="C12" s="15">
        <v>2022861</v>
      </c>
      <c r="D12" s="15">
        <v>976267</v>
      </c>
      <c r="E12" s="15">
        <v>4545493</v>
      </c>
      <c r="F12" s="90">
        <v>74.498516581221111</v>
      </c>
    </row>
    <row r="13" spans="1:6" x14ac:dyDescent="0.3">
      <c r="A13" t="s">
        <v>13</v>
      </c>
      <c r="B13" s="15">
        <v>310527.554</v>
      </c>
      <c r="C13" s="15">
        <v>296672.01599999989</v>
      </c>
      <c r="D13" s="15">
        <v>213380.01200000002</v>
      </c>
      <c r="E13" s="15">
        <v>820648.50899999996</v>
      </c>
      <c r="F13" s="90">
        <v>13.450047454718526</v>
      </c>
    </row>
    <row r="14" spans="1:6" x14ac:dyDescent="0.3">
      <c r="A14" t="s">
        <v>14</v>
      </c>
      <c r="B14" s="15">
        <v>11729.956000000004</v>
      </c>
      <c r="C14" s="15">
        <v>9697.1579999999976</v>
      </c>
      <c r="D14" s="15">
        <v>8415.3739999999998</v>
      </c>
      <c r="E14" s="15">
        <v>29908.577000000001</v>
      </c>
      <c r="F14" s="90">
        <v>0.49018766931446783</v>
      </c>
    </row>
    <row r="15" spans="1:6" x14ac:dyDescent="0.3">
      <c r="A15" s="18" t="s">
        <v>15</v>
      </c>
      <c r="B15" s="19">
        <v>2027109.787</v>
      </c>
      <c r="C15" s="19">
        <v>2711078.4409999996</v>
      </c>
      <c r="D15" s="19">
        <v>1362344.5120000001</v>
      </c>
      <c r="E15" s="19">
        <v>6101454.3759999992</v>
      </c>
      <c r="F15" s="19">
        <v>100</v>
      </c>
    </row>
    <row r="16" spans="1:6" x14ac:dyDescent="0.3">
      <c r="A16" s="2" t="s">
        <v>42</v>
      </c>
      <c r="B16" s="17">
        <v>33.22338678747829</v>
      </c>
      <c r="C16" s="17">
        <v>44.433314975917796</v>
      </c>
      <c r="D16" s="17">
        <v>22.328193051131656</v>
      </c>
      <c r="E16" s="17">
        <v>100</v>
      </c>
      <c r="F16" s="17"/>
    </row>
    <row r="17" spans="1:6" ht="31.5" customHeight="1" x14ac:dyDescent="0.3">
      <c r="A17" s="362" t="s">
        <v>2180</v>
      </c>
      <c r="B17" s="362"/>
      <c r="C17" s="362"/>
      <c r="D17" s="362"/>
      <c r="E17" s="362"/>
      <c r="F17" s="362"/>
    </row>
    <row r="18" spans="1:6" x14ac:dyDescent="0.3">
      <c r="B18" s="15"/>
      <c r="C18" s="15"/>
      <c r="D18" s="15"/>
      <c r="E18" s="15"/>
    </row>
  </sheetData>
  <mergeCells count="1">
    <mergeCell ref="A17:F1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8"/>
  <sheetViews>
    <sheetView workbookViewId="0"/>
  </sheetViews>
  <sheetFormatPr defaultRowHeight="14.4" x14ac:dyDescent="0.3"/>
  <cols>
    <col min="1" max="1" width="28.5546875" customWidth="1"/>
    <col min="2" max="2" width="11" bestFit="1" customWidth="1"/>
    <col min="3" max="3" width="11.5546875" bestFit="1" customWidth="1"/>
    <col min="4" max="4" width="7.5546875" bestFit="1" customWidth="1"/>
    <col min="5" max="5" width="12" bestFit="1" customWidth="1"/>
    <col min="6" max="6" width="10.109375" bestFit="1" customWidth="1"/>
  </cols>
  <sheetData>
    <row r="1" spans="1:6" ht="15.6" x14ac:dyDescent="0.3">
      <c r="A1" s="379" t="s">
        <v>2212</v>
      </c>
      <c r="B1" s="380"/>
      <c r="C1" s="380"/>
      <c r="D1" s="380"/>
    </row>
    <row r="2" spans="1:6" x14ac:dyDescent="0.3">
      <c r="A2" s="3" t="s">
        <v>2194</v>
      </c>
    </row>
    <row r="3" spans="1:6" ht="43.2" x14ac:dyDescent="0.3">
      <c r="A3" s="2" t="s">
        <v>0</v>
      </c>
      <c r="B3" s="2" t="s">
        <v>49</v>
      </c>
      <c r="C3" s="2" t="s">
        <v>2188</v>
      </c>
      <c r="D3" s="2" t="s">
        <v>2189</v>
      </c>
      <c r="E3" s="2" t="s">
        <v>2181</v>
      </c>
      <c r="F3" s="10" t="s">
        <v>37</v>
      </c>
    </row>
    <row r="4" spans="1:6" x14ac:dyDescent="0.3">
      <c r="A4" t="s">
        <v>4</v>
      </c>
      <c r="B4" s="15">
        <v>3767.5074717333337</v>
      </c>
      <c r="C4" s="15">
        <v>18876.187680650008</v>
      </c>
      <c r="D4" s="15">
        <v>4819.6125872666671</v>
      </c>
      <c r="E4" s="15">
        <v>27463.307739649998</v>
      </c>
      <c r="F4" s="90">
        <v>2.5016859277960473</v>
      </c>
    </row>
    <row r="5" spans="1:6" x14ac:dyDescent="0.3">
      <c r="A5" t="s">
        <v>5</v>
      </c>
      <c r="B5" s="15">
        <v>7954.851737983332</v>
      </c>
      <c r="C5" s="15">
        <v>7553.7511951166643</v>
      </c>
      <c r="D5" s="15">
        <v>7382.514803383332</v>
      </c>
      <c r="E5" s="15">
        <v>22891.117736483331</v>
      </c>
      <c r="F5" s="90">
        <v>2.0851962791868957</v>
      </c>
    </row>
    <row r="6" spans="1:6" x14ac:dyDescent="0.3">
      <c r="A6" t="s">
        <v>6</v>
      </c>
      <c r="B6" s="15">
        <v>7730.2129147333335</v>
      </c>
      <c r="C6" s="15">
        <v>15583.651319175</v>
      </c>
      <c r="D6" s="15">
        <v>5857.8254414666671</v>
      </c>
      <c r="E6" s="15">
        <v>29171.689675374997</v>
      </c>
      <c r="F6" s="90">
        <v>2.6573057492836778</v>
      </c>
    </row>
    <row r="7" spans="1:6" x14ac:dyDescent="0.3">
      <c r="A7" t="s">
        <v>7</v>
      </c>
      <c r="B7" s="15">
        <v>6086.607836733333</v>
      </c>
      <c r="C7" s="15">
        <v>19917.454672783329</v>
      </c>
      <c r="D7" s="15">
        <v>1895.7324125666667</v>
      </c>
      <c r="E7" s="15">
        <v>27899.794922083336</v>
      </c>
      <c r="F7" s="90">
        <v>2.5414463911862719</v>
      </c>
    </row>
    <row r="8" spans="1:6" x14ac:dyDescent="0.3">
      <c r="A8" t="s">
        <v>8</v>
      </c>
      <c r="B8" s="15">
        <v>6438.3686348833335</v>
      </c>
      <c r="C8" s="15">
        <v>4168.1061728333325</v>
      </c>
      <c r="D8" s="15">
        <v>14152.084938675001</v>
      </c>
      <c r="E8" s="15">
        <v>24758.559746391667</v>
      </c>
      <c r="F8" s="90">
        <v>2.2553051911013204</v>
      </c>
    </row>
    <row r="9" spans="1:6" x14ac:dyDescent="0.3">
      <c r="A9" t="s">
        <v>9</v>
      </c>
      <c r="B9" s="15">
        <v>18041.529631068945</v>
      </c>
      <c r="C9" s="15">
        <v>17917.397205118185</v>
      </c>
      <c r="D9" s="15">
        <v>13985.976106213635</v>
      </c>
      <c r="E9" s="15">
        <v>49944.90294240076</v>
      </c>
      <c r="F9" s="90">
        <v>4.5495780057022266</v>
      </c>
    </row>
    <row r="10" spans="1:6" x14ac:dyDescent="0.3">
      <c r="A10" t="s">
        <v>10</v>
      </c>
      <c r="B10" s="15">
        <v>2449.3984120416667</v>
      </c>
      <c r="C10" s="15">
        <v>25304.561232849999</v>
      </c>
      <c r="D10" s="15">
        <v>211.5799731583333</v>
      </c>
      <c r="E10" s="15">
        <v>27965.539618049999</v>
      </c>
      <c r="F10" s="90">
        <v>2.5474352029596465</v>
      </c>
    </row>
    <row r="11" spans="1:6" x14ac:dyDescent="0.3">
      <c r="A11" t="s">
        <v>11</v>
      </c>
      <c r="B11" s="15">
        <v>6921.3205201320488</v>
      </c>
      <c r="C11" s="15">
        <v>6068.3523681903835</v>
      </c>
      <c r="D11" s="15">
        <v>4750.5971119538463</v>
      </c>
      <c r="E11" s="15">
        <v>17740.270000276279</v>
      </c>
      <c r="F11" s="90">
        <v>1.6159955761963563</v>
      </c>
    </row>
    <row r="12" spans="1:6" x14ac:dyDescent="0.3">
      <c r="A12" t="s">
        <v>12</v>
      </c>
      <c r="B12" s="15">
        <v>299559.59999999998</v>
      </c>
      <c r="C12" s="15">
        <v>306946.20000000007</v>
      </c>
      <c r="D12" s="15">
        <v>140627.29999999999</v>
      </c>
      <c r="E12" s="15">
        <v>747133.1</v>
      </c>
      <c r="F12" s="90">
        <v>68.057802074662149</v>
      </c>
    </row>
    <row r="13" spans="1:6" x14ac:dyDescent="0.3">
      <c r="A13" t="s">
        <v>13</v>
      </c>
      <c r="B13" s="15">
        <v>41702.492181391666</v>
      </c>
      <c r="C13" s="15">
        <v>38560.042372083328</v>
      </c>
      <c r="D13" s="15">
        <v>23472.292374091667</v>
      </c>
      <c r="E13" s="15">
        <v>103734.82692756667</v>
      </c>
      <c r="F13" s="90">
        <v>9.449406430106853</v>
      </c>
    </row>
    <row r="14" spans="1:6" x14ac:dyDescent="0.3">
      <c r="A14" t="s">
        <v>14</v>
      </c>
      <c r="B14" s="15">
        <v>7197.3737773749999</v>
      </c>
      <c r="C14" s="15">
        <v>6282.4193929500007</v>
      </c>
      <c r="D14" s="15">
        <v>5609.0878950583328</v>
      </c>
      <c r="E14" s="15">
        <v>19088.881065383339</v>
      </c>
      <c r="F14" s="90">
        <v>1.7388431718185493</v>
      </c>
    </row>
    <row r="15" spans="1:6" x14ac:dyDescent="0.3">
      <c r="A15" s="18" t="s">
        <v>15</v>
      </c>
      <c r="B15" s="19">
        <v>407849.26311807596</v>
      </c>
      <c r="C15" s="19">
        <v>467178.12361175037</v>
      </c>
      <c r="D15" s="19">
        <v>222764.60364383413</v>
      </c>
      <c r="E15" s="19">
        <v>1097791.9903736603</v>
      </c>
      <c r="F15" s="19">
        <v>99.999999999999986</v>
      </c>
    </row>
    <row r="16" spans="1:6" x14ac:dyDescent="0.3">
      <c r="A16" s="2" t="s">
        <v>42</v>
      </c>
      <c r="B16" s="17">
        <v>37.15177981752759</v>
      </c>
      <c r="C16" s="17">
        <v>42.556160703334598</v>
      </c>
      <c r="D16" s="17">
        <v>20.292059479137823</v>
      </c>
      <c r="E16" s="17">
        <v>100</v>
      </c>
      <c r="F16" s="17"/>
    </row>
    <row r="17" spans="1:6" ht="30.75" customHeight="1" x14ac:dyDescent="0.3">
      <c r="A17" s="362" t="s">
        <v>2180</v>
      </c>
      <c r="B17" s="362"/>
      <c r="C17" s="362"/>
      <c r="D17" s="362"/>
      <c r="E17" s="362"/>
      <c r="F17" s="362"/>
    </row>
    <row r="18" spans="1:6" ht="15" customHeight="1" x14ac:dyDescent="0.3">
      <c r="A18" s="362" t="s">
        <v>2182</v>
      </c>
      <c r="B18" s="362"/>
      <c r="C18" s="362"/>
      <c r="D18" s="362"/>
      <c r="E18" s="362"/>
      <c r="F18" s="362"/>
    </row>
  </sheetData>
  <mergeCells count="2">
    <mergeCell ref="A17:F17"/>
    <mergeCell ref="A18:F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8"/>
  <sheetViews>
    <sheetView workbookViewId="0"/>
  </sheetViews>
  <sheetFormatPr defaultRowHeight="14.4" x14ac:dyDescent="0.3"/>
  <cols>
    <col min="1" max="1" width="28.33203125" customWidth="1"/>
    <col min="2" max="2" width="11" bestFit="1" customWidth="1"/>
    <col min="3" max="3" width="11.5546875" bestFit="1" customWidth="1"/>
    <col min="4" max="4" width="7.88671875" customWidth="1"/>
    <col min="5" max="5" width="12" bestFit="1" customWidth="1"/>
    <col min="6" max="6" width="10.109375" bestFit="1" customWidth="1"/>
  </cols>
  <sheetData>
    <row r="1" spans="1:6" ht="15.6" x14ac:dyDescent="0.3">
      <c r="A1" s="379" t="s">
        <v>2212</v>
      </c>
      <c r="B1" s="380"/>
      <c r="C1" s="380"/>
      <c r="D1" s="380"/>
    </row>
    <row r="2" spans="1:6" x14ac:dyDescent="0.3">
      <c r="A2" s="3" t="s">
        <v>2195</v>
      </c>
    </row>
    <row r="3" spans="1:6" ht="45" customHeight="1" x14ac:dyDescent="0.3">
      <c r="A3" s="10" t="s">
        <v>0</v>
      </c>
      <c r="B3" s="10" t="s">
        <v>49</v>
      </c>
      <c r="C3" s="2" t="s">
        <v>50</v>
      </c>
      <c r="D3" s="10" t="s">
        <v>51</v>
      </c>
      <c r="E3" s="2" t="s">
        <v>2181</v>
      </c>
      <c r="F3" s="10" t="s">
        <v>37</v>
      </c>
    </row>
    <row r="4" spans="1:6" x14ac:dyDescent="0.3">
      <c r="A4" t="s">
        <v>4</v>
      </c>
      <c r="B4" s="15">
        <v>1679</v>
      </c>
      <c r="C4" s="15">
        <v>684</v>
      </c>
      <c r="D4" s="15">
        <v>376</v>
      </c>
      <c r="E4" s="15">
        <v>2715</v>
      </c>
      <c r="F4" s="90">
        <v>0.81058810182061369</v>
      </c>
    </row>
    <row r="5" spans="1:6" x14ac:dyDescent="0.3">
      <c r="A5" t="s">
        <v>5</v>
      </c>
      <c r="B5" s="15">
        <v>3266</v>
      </c>
      <c r="C5" s="15">
        <v>636</v>
      </c>
      <c r="D5" s="15">
        <v>528</v>
      </c>
      <c r="E5" s="15">
        <v>4301</v>
      </c>
      <c r="F5" s="90">
        <v>1.2841029193114033</v>
      </c>
    </row>
    <row r="6" spans="1:6" x14ac:dyDescent="0.3">
      <c r="A6" t="s">
        <v>6</v>
      </c>
      <c r="B6" s="15">
        <v>3111</v>
      </c>
      <c r="C6" s="15">
        <v>1113</v>
      </c>
      <c r="D6" s="15">
        <v>599</v>
      </c>
      <c r="E6" s="15">
        <v>4763</v>
      </c>
      <c r="F6" s="90">
        <v>1.4220372482399939</v>
      </c>
    </row>
    <row r="7" spans="1:6" x14ac:dyDescent="0.3">
      <c r="A7" t="s">
        <v>7</v>
      </c>
      <c r="B7" s="15">
        <v>4224</v>
      </c>
      <c r="C7" s="15">
        <v>1526</v>
      </c>
      <c r="D7" s="15">
        <v>158</v>
      </c>
      <c r="E7" s="15">
        <v>5897</v>
      </c>
      <c r="F7" s="90">
        <v>1.7606033283374436</v>
      </c>
    </row>
    <row r="8" spans="1:6" x14ac:dyDescent="0.3">
      <c r="A8" t="s">
        <v>8</v>
      </c>
      <c r="B8" s="15">
        <v>5045</v>
      </c>
      <c r="C8" s="15">
        <v>1134</v>
      </c>
      <c r="D8" s="15">
        <v>156</v>
      </c>
      <c r="E8" s="15">
        <v>6333</v>
      </c>
      <c r="F8" s="90">
        <v>1.8907751192743818</v>
      </c>
    </row>
    <row r="9" spans="1:6" x14ac:dyDescent="0.3">
      <c r="A9" t="s">
        <v>9</v>
      </c>
      <c r="B9" s="15">
        <v>6819</v>
      </c>
      <c r="C9" s="15">
        <v>1597</v>
      </c>
      <c r="D9" s="15">
        <v>920</v>
      </c>
      <c r="E9" s="15">
        <v>9318</v>
      </c>
      <c r="F9" s="90">
        <v>2.7819741925467696</v>
      </c>
    </row>
    <row r="10" spans="1:6" x14ac:dyDescent="0.3">
      <c r="A10" t="s">
        <v>10</v>
      </c>
      <c r="B10" s="15">
        <v>2247</v>
      </c>
      <c r="C10" s="15">
        <v>1029</v>
      </c>
      <c r="D10" s="15">
        <v>46</v>
      </c>
      <c r="E10" s="15">
        <v>3315</v>
      </c>
      <c r="F10" s="90">
        <v>0.98972359393566645</v>
      </c>
    </row>
    <row r="11" spans="1:6" x14ac:dyDescent="0.3">
      <c r="A11" t="s">
        <v>11</v>
      </c>
      <c r="B11" s="15">
        <v>2044</v>
      </c>
      <c r="C11" s="15">
        <v>283</v>
      </c>
      <c r="D11" s="15">
        <v>299</v>
      </c>
      <c r="E11" s="15">
        <v>2607</v>
      </c>
      <c r="F11" s="90">
        <v>0.77834371323990426</v>
      </c>
    </row>
    <row r="12" spans="1:6" x14ac:dyDescent="0.3">
      <c r="A12" t="s">
        <v>12</v>
      </c>
      <c r="B12" s="15">
        <v>217647</v>
      </c>
      <c r="C12" s="15">
        <v>30257</v>
      </c>
      <c r="D12" s="15">
        <v>534</v>
      </c>
      <c r="E12" s="15">
        <v>248438</v>
      </c>
      <c r="F12" s="90">
        <v>74.173438983465786</v>
      </c>
    </row>
    <row r="13" spans="1:6" x14ac:dyDescent="0.3">
      <c r="A13" t="s">
        <v>13</v>
      </c>
      <c r="B13" s="15">
        <v>33052</v>
      </c>
      <c r="C13" s="15">
        <v>8763</v>
      </c>
      <c r="D13" s="15">
        <v>847</v>
      </c>
      <c r="E13" s="15">
        <v>42589</v>
      </c>
      <c r="F13" s="90">
        <v>12.715335789479971</v>
      </c>
    </row>
    <row r="14" spans="1:6" x14ac:dyDescent="0.3">
      <c r="A14" t="s">
        <v>14</v>
      </c>
      <c r="B14" s="15">
        <v>3346</v>
      </c>
      <c r="C14" s="15">
        <v>736</v>
      </c>
      <c r="D14" s="15">
        <v>644</v>
      </c>
      <c r="E14" s="15">
        <v>4666</v>
      </c>
      <c r="F14" s="90">
        <v>1.3930770103480603</v>
      </c>
    </row>
    <row r="15" spans="1:6" x14ac:dyDescent="0.3">
      <c r="A15" s="18" t="s">
        <v>15</v>
      </c>
      <c r="B15" s="19">
        <v>282480</v>
      </c>
      <c r="C15" s="19">
        <v>47758</v>
      </c>
      <c r="D15" s="19">
        <v>5107</v>
      </c>
      <c r="E15" s="19">
        <v>334942</v>
      </c>
      <c r="F15" s="19">
        <v>99.999999999999986</v>
      </c>
    </row>
    <row r="16" spans="1:6" x14ac:dyDescent="0.3">
      <c r="A16" s="2" t="s">
        <v>42</v>
      </c>
      <c r="B16" s="287">
        <v>84.336989687766845</v>
      </c>
      <c r="C16" s="287">
        <v>14.258588054051149</v>
      </c>
      <c r="D16" s="287">
        <v>1.5247415970526239</v>
      </c>
      <c r="E16" s="17">
        <v>100</v>
      </c>
      <c r="F16" s="17"/>
    </row>
    <row r="17" spans="1:6" ht="33.75" customHeight="1" x14ac:dyDescent="0.3">
      <c r="A17" s="362" t="s">
        <v>2180</v>
      </c>
      <c r="B17" s="362"/>
      <c r="C17" s="362"/>
      <c r="D17" s="362"/>
      <c r="E17" s="362"/>
      <c r="F17" s="362"/>
    </row>
    <row r="18" spans="1:6" x14ac:dyDescent="0.3">
      <c r="B18" s="15"/>
      <c r="C18" s="15"/>
      <c r="D18" s="15"/>
      <c r="E18" s="15"/>
    </row>
  </sheetData>
  <mergeCells count="1">
    <mergeCell ref="A17:F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71"/>
  <sheetViews>
    <sheetView workbookViewId="0">
      <pane xSplit="3" ySplit="3" topLeftCell="D4" activePane="bottomRight" state="frozen"/>
      <selection activeCell="E2" sqref="E2"/>
      <selection pane="topRight" activeCell="E2" sqref="E2"/>
      <selection pane="bottomLeft" activeCell="E2" sqref="E2"/>
      <selection pane="bottomRight"/>
    </sheetView>
  </sheetViews>
  <sheetFormatPr defaultRowHeight="14.4" x14ac:dyDescent="0.3"/>
  <cols>
    <col min="1" max="1" width="11" style="148" customWidth="1"/>
    <col min="2" max="2" width="7" style="148" bestFit="1" customWidth="1"/>
    <col min="3" max="3" width="15.5546875" style="25" customWidth="1"/>
    <col min="4" max="4" width="35.88671875" style="25" customWidth="1"/>
    <col min="5" max="5" width="28" style="25" customWidth="1"/>
    <col min="6" max="6" width="22.88671875" style="148" bestFit="1" customWidth="1"/>
    <col min="7" max="7" width="18" style="148" bestFit="1" customWidth="1"/>
    <col min="8" max="8" width="9.109375" style="148" bestFit="1" customWidth="1"/>
    <col min="9" max="9" width="9.5546875" style="148" customWidth="1"/>
    <col min="10" max="10" width="12.109375" style="147" customWidth="1"/>
    <col min="11" max="11" width="12.88671875" style="148" customWidth="1"/>
    <col min="12" max="12" width="10.5546875" style="148" bestFit="1" customWidth="1"/>
    <col min="13" max="13" width="9.5546875" style="148" bestFit="1" customWidth="1"/>
    <col min="14" max="14" width="10.5546875" style="148" bestFit="1" customWidth="1"/>
    <col min="15" max="15" width="10.5546875" style="148" customWidth="1"/>
    <col min="16" max="16" width="32" style="25" customWidth="1"/>
  </cols>
  <sheetData>
    <row r="1" spans="1:17" ht="15.6" x14ac:dyDescent="0.3">
      <c r="A1" s="379" t="s">
        <v>2212</v>
      </c>
      <c r="B1" s="380"/>
      <c r="C1" s="380"/>
      <c r="D1" s="380"/>
    </row>
    <row r="2" spans="1:17" x14ac:dyDescent="0.3">
      <c r="A2" s="83" t="s">
        <v>2167</v>
      </c>
    </row>
    <row r="3" spans="1:17" s="171" customFormat="1" ht="28.8" x14ac:dyDescent="0.3">
      <c r="A3" s="150" t="s">
        <v>1054</v>
      </c>
      <c r="B3" s="150" t="s">
        <v>568</v>
      </c>
      <c r="C3" s="150" t="s">
        <v>1392</v>
      </c>
      <c r="D3" s="10" t="s">
        <v>53</v>
      </c>
      <c r="E3" s="243" t="s">
        <v>54</v>
      </c>
      <c r="F3" s="10" t="s">
        <v>1287</v>
      </c>
      <c r="G3" s="10" t="s">
        <v>0</v>
      </c>
      <c r="H3" s="150" t="s">
        <v>56</v>
      </c>
      <c r="I3" s="150" t="s">
        <v>32</v>
      </c>
      <c r="J3" s="150" t="s">
        <v>57</v>
      </c>
      <c r="K3" s="150" t="s">
        <v>34</v>
      </c>
      <c r="L3" s="150" t="s">
        <v>58</v>
      </c>
      <c r="M3" s="150" t="s">
        <v>571</v>
      </c>
      <c r="N3" s="150" t="s">
        <v>1299</v>
      </c>
      <c r="O3" s="150" t="s">
        <v>1300</v>
      </c>
      <c r="P3" s="243" t="s">
        <v>59</v>
      </c>
      <c r="Q3" s="10" t="s">
        <v>60</v>
      </c>
    </row>
    <row r="4" spans="1:17" x14ac:dyDescent="0.3">
      <c r="A4" s="148" t="s">
        <v>815</v>
      </c>
      <c r="B4" s="148">
        <v>331970</v>
      </c>
      <c r="C4" s="148">
        <v>442</v>
      </c>
      <c r="D4" t="s">
        <v>211</v>
      </c>
      <c r="E4" s="25" t="s">
        <v>212</v>
      </c>
      <c r="F4" t="s">
        <v>816</v>
      </c>
      <c r="G4" t="s">
        <v>4</v>
      </c>
      <c r="H4" s="148">
        <v>0</v>
      </c>
      <c r="I4" s="148">
        <v>0</v>
      </c>
      <c r="J4" s="148">
        <v>0</v>
      </c>
      <c r="K4" s="148">
        <v>0</v>
      </c>
      <c r="L4" s="148">
        <v>0</v>
      </c>
      <c r="M4" s="148">
        <v>0</v>
      </c>
      <c r="N4" s="148">
        <v>0</v>
      </c>
      <c r="O4" s="148">
        <v>0</v>
      </c>
      <c r="Q4" t="s">
        <v>2185</v>
      </c>
    </row>
    <row r="5" spans="1:17" x14ac:dyDescent="0.3">
      <c r="A5" s="148" t="s">
        <v>819</v>
      </c>
      <c r="B5" s="148">
        <v>331980</v>
      </c>
      <c r="C5" s="148">
        <v>88</v>
      </c>
      <c r="D5" t="s">
        <v>216</v>
      </c>
      <c r="E5" s="25" t="s">
        <v>217</v>
      </c>
      <c r="F5" t="s">
        <v>820</v>
      </c>
      <c r="G5" t="s">
        <v>4</v>
      </c>
      <c r="H5" s="148">
        <v>0</v>
      </c>
      <c r="I5" s="148">
        <v>0</v>
      </c>
      <c r="J5" s="148">
        <v>0</v>
      </c>
      <c r="K5" s="148">
        <v>0</v>
      </c>
      <c r="L5" s="148">
        <v>0</v>
      </c>
      <c r="M5" s="148">
        <v>0</v>
      </c>
      <c r="N5" s="148">
        <v>0</v>
      </c>
      <c r="O5" s="148">
        <v>0</v>
      </c>
      <c r="Q5" t="s">
        <v>2185</v>
      </c>
    </row>
    <row r="6" spans="1:17" x14ac:dyDescent="0.3">
      <c r="A6" s="148" t="s">
        <v>1002</v>
      </c>
      <c r="B6" s="148">
        <v>331005</v>
      </c>
      <c r="C6" s="148">
        <v>704</v>
      </c>
      <c r="D6" t="s">
        <v>357</v>
      </c>
      <c r="E6" s="25" t="s">
        <v>358</v>
      </c>
      <c r="F6" t="s">
        <v>1003</v>
      </c>
      <c r="G6" t="s">
        <v>4</v>
      </c>
      <c r="H6" s="148">
        <v>0</v>
      </c>
      <c r="I6" s="148">
        <v>0</v>
      </c>
      <c r="J6" s="148">
        <v>0</v>
      </c>
      <c r="K6" s="148">
        <v>0</v>
      </c>
      <c r="L6" s="148">
        <v>0</v>
      </c>
      <c r="M6" s="148">
        <v>0</v>
      </c>
      <c r="N6" s="148">
        <v>0</v>
      </c>
      <c r="O6" s="148">
        <v>0</v>
      </c>
      <c r="Q6" t="s">
        <v>2185</v>
      </c>
    </row>
    <row r="7" spans="1:17" x14ac:dyDescent="0.3">
      <c r="A7" s="148" t="s">
        <v>1000</v>
      </c>
      <c r="B7" s="148">
        <v>332610</v>
      </c>
      <c r="C7" s="148">
        <v>573</v>
      </c>
      <c r="D7" t="s">
        <v>355</v>
      </c>
      <c r="E7" s="25" t="s">
        <v>356</v>
      </c>
      <c r="F7" t="s">
        <v>1001</v>
      </c>
      <c r="G7" t="s">
        <v>7</v>
      </c>
      <c r="H7" s="148">
        <v>0</v>
      </c>
      <c r="I7" s="148">
        <v>0</v>
      </c>
      <c r="J7" s="148">
        <v>0</v>
      </c>
      <c r="K7" s="148">
        <v>0</v>
      </c>
      <c r="L7" s="148">
        <v>0</v>
      </c>
      <c r="M7" s="148">
        <v>0</v>
      </c>
      <c r="N7" s="148">
        <v>0</v>
      </c>
      <c r="O7" s="148">
        <v>0</v>
      </c>
      <c r="Q7" t="s">
        <v>2185</v>
      </c>
    </row>
    <row r="8" spans="1:17" x14ac:dyDescent="0.3">
      <c r="A8" s="148" t="s">
        <v>1330</v>
      </c>
      <c r="B8" s="148">
        <v>331070</v>
      </c>
      <c r="C8" s="148">
        <v>2</v>
      </c>
      <c r="D8" t="s">
        <v>80</v>
      </c>
      <c r="E8" s="25" t="s">
        <v>85</v>
      </c>
      <c r="F8" t="s">
        <v>623</v>
      </c>
      <c r="G8" t="s">
        <v>7</v>
      </c>
      <c r="H8" s="148">
        <v>0</v>
      </c>
      <c r="I8" s="148">
        <v>0</v>
      </c>
      <c r="J8" s="148">
        <v>0</v>
      </c>
      <c r="K8" s="148">
        <v>0</v>
      </c>
      <c r="L8" s="148">
        <v>0</v>
      </c>
      <c r="M8" s="148">
        <v>0</v>
      </c>
      <c r="N8" s="148">
        <v>0</v>
      </c>
      <c r="O8" s="148">
        <v>0</v>
      </c>
      <c r="Q8" t="s">
        <v>2185</v>
      </c>
    </row>
    <row r="9" spans="1:17" x14ac:dyDescent="0.3">
      <c r="A9" s="148" t="s">
        <v>921</v>
      </c>
      <c r="B9" s="148">
        <v>332250</v>
      </c>
      <c r="C9" s="148">
        <v>375</v>
      </c>
      <c r="D9" t="s">
        <v>281</v>
      </c>
      <c r="E9" s="25" t="s">
        <v>284</v>
      </c>
      <c r="F9" t="s">
        <v>922</v>
      </c>
      <c r="G9" t="s">
        <v>9</v>
      </c>
      <c r="H9" s="148">
        <v>0</v>
      </c>
      <c r="I9" s="148">
        <v>0</v>
      </c>
      <c r="J9" s="148">
        <v>0</v>
      </c>
      <c r="K9" s="148">
        <v>0</v>
      </c>
      <c r="L9" s="148">
        <v>0</v>
      </c>
      <c r="M9" s="148">
        <v>0</v>
      </c>
      <c r="N9" s="148">
        <v>0</v>
      </c>
      <c r="O9" s="148">
        <v>0</v>
      </c>
      <c r="Q9" t="s">
        <v>2185</v>
      </c>
    </row>
    <row r="10" spans="1:17" x14ac:dyDescent="0.3">
      <c r="A10" s="148" t="s">
        <v>1332</v>
      </c>
      <c r="B10" s="148">
        <v>331140</v>
      </c>
      <c r="C10" s="148">
        <v>2</v>
      </c>
      <c r="D10" t="s">
        <v>80</v>
      </c>
      <c r="E10" s="25" t="s">
        <v>91</v>
      </c>
      <c r="F10" t="s">
        <v>602</v>
      </c>
      <c r="G10" t="s">
        <v>13</v>
      </c>
      <c r="H10" s="148">
        <v>0</v>
      </c>
      <c r="I10" s="148">
        <v>0</v>
      </c>
      <c r="J10" s="148">
        <v>0</v>
      </c>
      <c r="K10" s="148">
        <v>0</v>
      </c>
      <c r="L10" s="148">
        <v>0</v>
      </c>
      <c r="M10" s="148">
        <v>0</v>
      </c>
      <c r="N10" s="148">
        <v>0</v>
      </c>
      <c r="O10" s="148">
        <v>0</v>
      </c>
      <c r="Q10" t="s">
        <v>2185</v>
      </c>
    </row>
    <row r="11" spans="1:17" x14ac:dyDescent="0.3">
      <c r="A11" s="148" t="s">
        <v>1354</v>
      </c>
      <c r="B11" s="148">
        <v>331155</v>
      </c>
      <c r="C11" s="148">
        <v>240</v>
      </c>
      <c r="D11" t="s">
        <v>1355</v>
      </c>
      <c r="E11" s="25" t="s">
        <v>98</v>
      </c>
      <c r="F11" t="s">
        <v>602</v>
      </c>
      <c r="G11" t="s">
        <v>13</v>
      </c>
      <c r="H11" s="148">
        <v>0</v>
      </c>
      <c r="I11" s="148">
        <v>0</v>
      </c>
      <c r="J11" s="148">
        <v>0</v>
      </c>
      <c r="K11" s="148">
        <v>0</v>
      </c>
      <c r="L11" s="148">
        <v>0</v>
      </c>
      <c r="M11" s="148">
        <v>0</v>
      </c>
      <c r="N11" s="148">
        <v>0</v>
      </c>
      <c r="O11" s="148">
        <v>0</v>
      </c>
      <c r="Q11" t="s">
        <v>2185</v>
      </c>
    </row>
    <row r="12" spans="1:17" x14ac:dyDescent="0.3">
      <c r="A12" s="148" t="s">
        <v>813</v>
      </c>
      <c r="B12" s="148">
        <v>331960</v>
      </c>
      <c r="C12" s="148">
        <v>701</v>
      </c>
      <c r="D12" t="s">
        <v>208</v>
      </c>
      <c r="E12" s="25" t="s">
        <v>209</v>
      </c>
      <c r="F12" t="s">
        <v>814</v>
      </c>
      <c r="G12" t="s">
        <v>13</v>
      </c>
      <c r="H12" s="148">
        <v>0</v>
      </c>
      <c r="I12" s="148">
        <v>0</v>
      </c>
      <c r="J12" s="148">
        <v>0</v>
      </c>
      <c r="K12" s="148">
        <v>0</v>
      </c>
      <c r="L12" s="148">
        <v>0</v>
      </c>
      <c r="M12" s="148">
        <v>0</v>
      </c>
      <c r="N12" s="148">
        <v>0</v>
      </c>
      <c r="O12" s="148">
        <v>0</v>
      </c>
      <c r="Q12" t="s">
        <v>1395</v>
      </c>
    </row>
    <row r="13" spans="1:17" x14ac:dyDescent="0.3">
      <c r="A13" s="148" t="s">
        <v>760</v>
      </c>
      <c r="B13" s="148">
        <v>331810</v>
      </c>
      <c r="C13" s="148">
        <v>767</v>
      </c>
      <c r="D13" t="s">
        <v>761</v>
      </c>
      <c r="E13" s="25" t="s">
        <v>174</v>
      </c>
      <c r="F13" t="s">
        <v>762</v>
      </c>
      <c r="G13" t="s">
        <v>14</v>
      </c>
      <c r="H13" s="148">
        <v>0</v>
      </c>
      <c r="I13" s="148">
        <v>0</v>
      </c>
      <c r="J13" s="148">
        <v>0</v>
      </c>
      <c r="K13" s="148">
        <v>0</v>
      </c>
      <c r="L13" s="148">
        <v>0</v>
      </c>
      <c r="M13" s="148">
        <v>0</v>
      </c>
      <c r="N13" s="148">
        <v>0</v>
      </c>
      <c r="O13" s="148">
        <v>0</v>
      </c>
      <c r="Q13" t="s">
        <v>1393</v>
      </c>
    </row>
    <row r="14" spans="1:17" x14ac:dyDescent="0.3">
      <c r="A14" s="148" t="s">
        <v>628</v>
      </c>
      <c r="B14" s="148">
        <v>331050</v>
      </c>
      <c r="C14" s="148">
        <v>2</v>
      </c>
      <c r="D14" t="s">
        <v>80</v>
      </c>
      <c r="E14" s="25" t="s">
        <v>81</v>
      </c>
      <c r="F14" t="s">
        <v>629</v>
      </c>
      <c r="G14" t="s">
        <v>14</v>
      </c>
      <c r="H14" s="148">
        <v>0</v>
      </c>
      <c r="I14" s="148">
        <v>0</v>
      </c>
      <c r="J14" s="148">
        <v>0</v>
      </c>
      <c r="K14" s="148">
        <v>0</v>
      </c>
      <c r="L14" s="148">
        <v>0</v>
      </c>
      <c r="M14" s="148">
        <v>0</v>
      </c>
      <c r="N14" s="148">
        <v>0</v>
      </c>
      <c r="O14" s="148">
        <v>0</v>
      </c>
      <c r="Q14" t="s">
        <v>1393</v>
      </c>
    </row>
    <row r="15" spans="1:17" x14ac:dyDescent="0.3">
      <c r="A15" s="148" t="s">
        <v>904</v>
      </c>
      <c r="B15" s="148">
        <v>332190</v>
      </c>
      <c r="C15" s="148">
        <v>570</v>
      </c>
      <c r="D15" t="s">
        <v>404</v>
      </c>
      <c r="E15" s="25" t="s">
        <v>405</v>
      </c>
      <c r="F15" t="s">
        <v>905</v>
      </c>
      <c r="G15" t="s">
        <v>9</v>
      </c>
      <c r="H15" s="148">
        <v>1.2E-2</v>
      </c>
      <c r="I15" s="148">
        <v>0</v>
      </c>
      <c r="J15" s="148">
        <v>0</v>
      </c>
      <c r="K15" s="148">
        <v>0</v>
      </c>
      <c r="L15" s="148">
        <v>0</v>
      </c>
      <c r="M15" s="148">
        <v>1.2E-2</v>
      </c>
      <c r="N15" s="148">
        <v>0</v>
      </c>
      <c r="O15" s="148">
        <v>0</v>
      </c>
      <c r="P15" s="25" t="s">
        <v>1344</v>
      </c>
      <c r="Q15" t="s">
        <v>1394</v>
      </c>
    </row>
    <row r="16" spans="1:17" x14ac:dyDescent="0.3">
      <c r="A16" s="148" t="s">
        <v>1029</v>
      </c>
      <c r="B16" s="148">
        <v>332740</v>
      </c>
      <c r="C16" s="148">
        <v>242</v>
      </c>
      <c r="D16" t="s">
        <v>371</v>
      </c>
      <c r="E16" s="25" t="s">
        <v>372</v>
      </c>
      <c r="F16" t="s">
        <v>1030</v>
      </c>
      <c r="G16" t="s">
        <v>4</v>
      </c>
      <c r="H16" s="148">
        <v>6.5000000000000002E-2</v>
      </c>
      <c r="I16" s="148">
        <v>0</v>
      </c>
      <c r="J16" s="148">
        <v>0</v>
      </c>
      <c r="K16" s="148">
        <v>0</v>
      </c>
      <c r="L16" s="148">
        <v>6.5000000000000002E-2</v>
      </c>
      <c r="M16" s="148">
        <v>0</v>
      </c>
      <c r="N16" s="148">
        <v>0</v>
      </c>
      <c r="O16" s="148">
        <v>0</v>
      </c>
      <c r="P16" s="25" t="s">
        <v>1344</v>
      </c>
      <c r="Q16" t="s">
        <v>1393</v>
      </c>
    </row>
    <row r="17" spans="1:17" x14ac:dyDescent="0.3">
      <c r="A17" s="148" t="s">
        <v>637</v>
      </c>
      <c r="B17" s="148">
        <v>331130</v>
      </c>
      <c r="C17" s="148">
        <v>2</v>
      </c>
      <c r="D17" t="s">
        <v>80</v>
      </c>
      <c r="E17" s="25" t="s">
        <v>90</v>
      </c>
      <c r="F17" t="s">
        <v>638</v>
      </c>
      <c r="G17" t="s">
        <v>14</v>
      </c>
      <c r="H17" s="148">
        <v>0.10100000000000001</v>
      </c>
      <c r="I17" s="148">
        <v>0</v>
      </c>
      <c r="J17" s="148">
        <v>0.10100000000000001</v>
      </c>
      <c r="K17" s="148">
        <v>0</v>
      </c>
      <c r="L17" s="148">
        <v>0</v>
      </c>
      <c r="M17" s="148">
        <v>0</v>
      </c>
      <c r="N17" s="148">
        <v>0</v>
      </c>
      <c r="O17" s="148">
        <v>0</v>
      </c>
      <c r="P17" s="25" t="s">
        <v>1347</v>
      </c>
      <c r="Q17" t="s">
        <v>1393</v>
      </c>
    </row>
    <row r="18" spans="1:17" x14ac:dyDescent="0.3">
      <c r="A18" s="148" t="s">
        <v>1314</v>
      </c>
      <c r="B18" s="148">
        <v>332490</v>
      </c>
      <c r="C18" s="148"/>
      <c r="D18" s="25" t="s">
        <v>326</v>
      </c>
      <c r="E18" s="25" t="s">
        <v>327</v>
      </c>
      <c r="F18" t="s">
        <v>1315</v>
      </c>
      <c r="G18" t="s">
        <v>9</v>
      </c>
      <c r="H18" s="148">
        <v>0.12</v>
      </c>
      <c r="I18" s="148">
        <v>0</v>
      </c>
      <c r="J18" s="148">
        <v>0.12</v>
      </c>
      <c r="K18" s="148">
        <v>0</v>
      </c>
      <c r="L18" s="148">
        <v>0</v>
      </c>
      <c r="M18" s="148">
        <v>0</v>
      </c>
      <c r="N18" s="148">
        <v>0</v>
      </c>
      <c r="O18" s="148">
        <v>0</v>
      </c>
      <c r="P18" s="25" t="s">
        <v>1347</v>
      </c>
      <c r="Q18" t="s">
        <v>1393</v>
      </c>
    </row>
    <row r="19" spans="1:17" x14ac:dyDescent="0.3">
      <c r="A19" s="148" t="s">
        <v>1326</v>
      </c>
      <c r="C19" s="148"/>
      <c r="D19"/>
      <c r="E19" s="25" t="s">
        <v>210</v>
      </c>
      <c r="F19"/>
      <c r="G19"/>
      <c r="H19" s="148">
        <v>0.125</v>
      </c>
      <c r="I19" s="148">
        <v>0</v>
      </c>
      <c r="J19" s="148">
        <v>0</v>
      </c>
      <c r="K19" s="148">
        <v>0.125</v>
      </c>
      <c r="L19" s="148">
        <v>0</v>
      </c>
      <c r="M19" s="148">
        <v>0</v>
      </c>
      <c r="N19" s="148">
        <v>0</v>
      </c>
      <c r="O19" s="148">
        <v>0</v>
      </c>
      <c r="P19" s="25" t="s">
        <v>1344</v>
      </c>
      <c r="Q19" t="s">
        <v>1394</v>
      </c>
    </row>
    <row r="20" spans="1:17" x14ac:dyDescent="0.3">
      <c r="A20" s="148" t="s">
        <v>925</v>
      </c>
      <c r="B20" s="148">
        <v>332270</v>
      </c>
      <c r="C20" s="148">
        <v>343</v>
      </c>
      <c r="D20" t="s">
        <v>281</v>
      </c>
      <c r="E20" s="25" t="s">
        <v>286</v>
      </c>
      <c r="F20" t="s">
        <v>926</v>
      </c>
      <c r="G20" t="s">
        <v>9</v>
      </c>
      <c r="H20" s="148">
        <v>0.13800000000000001</v>
      </c>
      <c r="I20" s="148">
        <v>0</v>
      </c>
      <c r="J20" s="148">
        <v>0.13800000000000001</v>
      </c>
      <c r="K20" s="148">
        <v>0</v>
      </c>
      <c r="L20" s="148">
        <v>0</v>
      </c>
      <c r="M20" s="148">
        <v>0</v>
      </c>
      <c r="N20" s="148">
        <v>0</v>
      </c>
      <c r="O20" s="148">
        <v>0</v>
      </c>
      <c r="P20" s="25" t="s">
        <v>1347</v>
      </c>
      <c r="Q20" t="s">
        <v>1393</v>
      </c>
    </row>
    <row r="21" spans="1:17" x14ac:dyDescent="0.3">
      <c r="A21" s="148" t="s">
        <v>894</v>
      </c>
      <c r="B21" s="148">
        <v>332140</v>
      </c>
      <c r="C21" s="148">
        <v>687</v>
      </c>
      <c r="D21" t="s">
        <v>262</v>
      </c>
      <c r="E21" s="25" t="s">
        <v>263</v>
      </c>
      <c r="F21" t="s">
        <v>895</v>
      </c>
      <c r="G21" t="s">
        <v>14</v>
      </c>
      <c r="H21" s="148">
        <v>0.13800000000000001</v>
      </c>
      <c r="I21" s="148">
        <v>0</v>
      </c>
      <c r="J21" s="148">
        <v>0.13800000000000001</v>
      </c>
      <c r="K21" s="148">
        <v>0</v>
      </c>
      <c r="L21" s="148">
        <v>0</v>
      </c>
      <c r="M21" s="148">
        <v>0</v>
      </c>
      <c r="N21" s="148">
        <v>0</v>
      </c>
      <c r="O21" s="148">
        <v>0</v>
      </c>
      <c r="P21" s="25" t="s">
        <v>1347</v>
      </c>
    </row>
    <row r="22" spans="1:17" x14ac:dyDescent="0.3">
      <c r="A22" s="148" t="s">
        <v>934</v>
      </c>
      <c r="B22" s="148">
        <v>332320</v>
      </c>
      <c r="C22" s="148">
        <v>340</v>
      </c>
      <c r="D22" t="s">
        <v>295</v>
      </c>
      <c r="E22" s="25" t="s">
        <v>296</v>
      </c>
      <c r="F22" t="s">
        <v>935</v>
      </c>
      <c r="G22" t="s">
        <v>4</v>
      </c>
      <c r="H22" s="148">
        <v>0.15000000000000002</v>
      </c>
      <c r="I22" s="148">
        <v>0</v>
      </c>
      <c r="J22" s="148">
        <v>0.15000000000000002</v>
      </c>
      <c r="K22" s="148">
        <v>0</v>
      </c>
      <c r="L22" s="148">
        <v>0</v>
      </c>
      <c r="M22" s="148">
        <v>0</v>
      </c>
      <c r="N22" s="148">
        <v>0</v>
      </c>
      <c r="O22" s="148">
        <v>0</v>
      </c>
      <c r="P22" s="25" t="s">
        <v>1347</v>
      </c>
      <c r="Q22" t="s">
        <v>505</v>
      </c>
    </row>
    <row r="23" spans="1:17" x14ac:dyDescent="0.3">
      <c r="A23" s="148" t="s">
        <v>1324</v>
      </c>
      <c r="C23" s="148"/>
      <c r="D23"/>
      <c r="E23" s="25" t="s">
        <v>1325</v>
      </c>
      <c r="F23" t="s">
        <v>600</v>
      </c>
      <c r="G23" t="s">
        <v>12</v>
      </c>
      <c r="H23" s="148">
        <v>0.16</v>
      </c>
      <c r="I23" s="148">
        <v>0</v>
      </c>
      <c r="J23" s="148">
        <v>0</v>
      </c>
      <c r="K23" s="148">
        <v>0.16</v>
      </c>
      <c r="L23" s="148">
        <v>0</v>
      </c>
      <c r="M23" s="148">
        <v>0</v>
      </c>
      <c r="N23" s="148">
        <v>0</v>
      </c>
      <c r="O23" s="148">
        <v>0</v>
      </c>
      <c r="P23" s="25" t="s">
        <v>1344</v>
      </c>
      <c r="Q23" t="s">
        <v>1393</v>
      </c>
    </row>
    <row r="24" spans="1:17" x14ac:dyDescent="0.3">
      <c r="A24" s="148" t="s">
        <v>994</v>
      </c>
      <c r="B24" s="148">
        <v>332580</v>
      </c>
      <c r="C24" s="148">
        <v>394</v>
      </c>
      <c r="D24" t="s">
        <v>349</v>
      </c>
      <c r="E24" s="25" t="s">
        <v>350</v>
      </c>
      <c r="F24" t="s">
        <v>995</v>
      </c>
      <c r="G24" t="s">
        <v>14</v>
      </c>
      <c r="H24" s="148">
        <v>0.16700000000000001</v>
      </c>
      <c r="I24" s="148">
        <v>0</v>
      </c>
      <c r="J24" s="148">
        <v>0.16700000000000001</v>
      </c>
      <c r="K24" s="148">
        <v>0</v>
      </c>
      <c r="L24" s="148">
        <v>0</v>
      </c>
      <c r="M24" s="148">
        <v>0</v>
      </c>
      <c r="N24" s="148">
        <v>0</v>
      </c>
      <c r="O24" s="148">
        <v>0</v>
      </c>
      <c r="P24" s="25" t="s">
        <v>1347</v>
      </c>
      <c r="Q24" t="s">
        <v>1394</v>
      </c>
    </row>
    <row r="25" spans="1:17" x14ac:dyDescent="0.3">
      <c r="A25" s="148" t="s">
        <v>917</v>
      </c>
      <c r="B25" s="148">
        <v>332230</v>
      </c>
      <c r="C25" s="148">
        <v>343</v>
      </c>
      <c r="D25" t="s">
        <v>281</v>
      </c>
      <c r="E25" s="25" t="s">
        <v>282</v>
      </c>
      <c r="F25" t="s">
        <v>918</v>
      </c>
      <c r="G25" t="s">
        <v>9</v>
      </c>
      <c r="H25" s="148">
        <v>0.17900000000000002</v>
      </c>
      <c r="I25" s="148">
        <v>0</v>
      </c>
      <c r="J25" s="148">
        <v>0.17900000000000002</v>
      </c>
      <c r="K25" s="148">
        <v>0</v>
      </c>
      <c r="L25" s="148">
        <v>0</v>
      </c>
      <c r="M25" s="148">
        <v>0</v>
      </c>
      <c r="N25" s="148">
        <v>0</v>
      </c>
      <c r="O25" s="148">
        <v>0</v>
      </c>
      <c r="P25" s="25" t="s">
        <v>1347</v>
      </c>
      <c r="Q25" t="s">
        <v>1394</v>
      </c>
    </row>
    <row r="26" spans="1:17" x14ac:dyDescent="0.3">
      <c r="A26" s="148" t="s">
        <v>1311</v>
      </c>
      <c r="B26" s="148">
        <v>332090</v>
      </c>
      <c r="C26" s="148">
        <v>407</v>
      </c>
      <c r="D26" t="s">
        <v>255</v>
      </c>
      <c r="E26" s="25" t="s">
        <v>256</v>
      </c>
      <c r="F26" t="s">
        <v>695</v>
      </c>
      <c r="G26" t="s">
        <v>11</v>
      </c>
      <c r="H26" s="148">
        <v>0.18</v>
      </c>
      <c r="I26" s="148">
        <v>0</v>
      </c>
      <c r="J26" s="148">
        <v>0.18</v>
      </c>
      <c r="K26" s="148">
        <v>0</v>
      </c>
      <c r="L26" s="148">
        <v>0</v>
      </c>
      <c r="M26" s="148">
        <v>0</v>
      </c>
      <c r="N26" s="148">
        <v>0</v>
      </c>
      <c r="O26" s="148">
        <v>0</v>
      </c>
      <c r="P26" s="25" t="s">
        <v>1347</v>
      </c>
      <c r="Q26" t="s">
        <v>1393</v>
      </c>
    </row>
    <row r="27" spans="1:17" x14ac:dyDescent="0.3">
      <c r="A27" s="148" t="s">
        <v>739</v>
      </c>
      <c r="B27" s="148">
        <v>331740</v>
      </c>
      <c r="C27" s="148">
        <v>683</v>
      </c>
      <c r="D27" t="s">
        <v>154</v>
      </c>
      <c r="E27" s="25" t="s">
        <v>155</v>
      </c>
      <c r="F27" t="s">
        <v>740</v>
      </c>
      <c r="G27" t="s">
        <v>8</v>
      </c>
      <c r="H27" s="148">
        <v>0.2</v>
      </c>
      <c r="I27" s="148">
        <v>0</v>
      </c>
      <c r="J27" s="148">
        <v>0.2</v>
      </c>
      <c r="K27" s="148">
        <v>0</v>
      </c>
      <c r="L27" s="148">
        <v>0</v>
      </c>
      <c r="M27" s="148">
        <v>0</v>
      </c>
      <c r="N27" s="148">
        <v>0</v>
      </c>
      <c r="O27" s="148">
        <v>0</v>
      </c>
      <c r="P27" s="25" t="s">
        <v>1347</v>
      </c>
      <c r="Q27" t="s">
        <v>1393</v>
      </c>
    </row>
    <row r="28" spans="1:17" x14ac:dyDescent="0.3">
      <c r="A28" s="148" t="s">
        <v>938</v>
      </c>
      <c r="B28" s="148">
        <v>332330</v>
      </c>
      <c r="C28" s="148">
        <v>416</v>
      </c>
      <c r="D28" t="s">
        <v>299</v>
      </c>
      <c r="E28" s="25" t="s">
        <v>300</v>
      </c>
      <c r="F28" t="s">
        <v>939</v>
      </c>
      <c r="G28" t="s">
        <v>14</v>
      </c>
      <c r="H28" s="148">
        <v>0.2</v>
      </c>
      <c r="I28" s="148">
        <v>0</v>
      </c>
      <c r="J28" s="148">
        <v>0.2</v>
      </c>
      <c r="K28" s="148">
        <v>0</v>
      </c>
      <c r="L28" s="148">
        <v>0</v>
      </c>
      <c r="M28" s="148">
        <v>0</v>
      </c>
      <c r="N28" s="148">
        <v>0</v>
      </c>
      <c r="O28" s="148">
        <v>0</v>
      </c>
      <c r="P28" s="25" t="s">
        <v>1347</v>
      </c>
      <c r="Q28" t="s">
        <v>1393</v>
      </c>
    </row>
    <row r="29" spans="1:17" x14ac:dyDescent="0.3">
      <c r="A29" s="148" t="s">
        <v>963</v>
      </c>
      <c r="B29" s="148">
        <v>332450</v>
      </c>
      <c r="C29" s="148">
        <v>662</v>
      </c>
      <c r="D29" t="s">
        <v>317</v>
      </c>
      <c r="E29" s="25" t="s">
        <v>318</v>
      </c>
      <c r="F29" t="s">
        <v>964</v>
      </c>
      <c r="G29" t="s">
        <v>6</v>
      </c>
      <c r="H29" s="148">
        <v>0.219</v>
      </c>
      <c r="I29" s="148">
        <v>0</v>
      </c>
      <c r="J29" s="148">
        <v>0.219</v>
      </c>
      <c r="K29" s="148">
        <v>0</v>
      </c>
      <c r="L29" s="148">
        <v>0</v>
      </c>
      <c r="M29" s="148">
        <v>0</v>
      </c>
      <c r="N29" s="148">
        <v>0</v>
      </c>
      <c r="O29" s="148">
        <v>0</v>
      </c>
      <c r="P29" s="25" t="s">
        <v>1347</v>
      </c>
      <c r="Q29" t="s">
        <v>1394</v>
      </c>
    </row>
    <row r="30" spans="1:17" x14ac:dyDescent="0.3">
      <c r="A30" s="148" t="s">
        <v>1357</v>
      </c>
      <c r="C30" s="148">
        <v>749</v>
      </c>
      <c r="D30" t="s">
        <v>359</v>
      </c>
      <c r="E30" s="25" t="s">
        <v>1329</v>
      </c>
      <c r="F30" t="s">
        <v>983</v>
      </c>
      <c r="G30" t="s">
        <v>4</v>
      </c>
      <c r="H30" s="148">
        <v>0.22500000000000001</v>
      </c>
      <c r="I30" s="148">
        <v>0</v>
      </c>
      <c r="J30" s="148">
        <v>0</v>
      </c>
      <c r="K30" s="148">
        <v>0</v>
      </c>
      <c r="L30" s="148">
        <v>0.22500000000000001</v>
      </c>
      <c r="M30" s="148">
        <v>0</v>
      </c>
      <c r="N30" s="148">
        <v>0</v>
      </c>
      <c r="O30" s="148">
        <v>0</v>
      </c>
      <c r="Q30" t="s">
        <v>1394</v>
      </c>
    </row>
    <row r="31" spans="1:17" x14ac:dyDescent="0.3">
      <c r="A31" s="148" t="s">
        <v>902</v>
      </c>
      <c r="B31" s="148">
        <v>332180</v>
      </c>
      <c r="C31" s="148">
        <v>330</v>
      </c>
      <c r="D31" t="s">
        <v>270</v>
      </c>
      <c r="E31" s="25" t="s">
        <v>271</v>
      </c>
      <c r="F31" t="s">
        <v>903</v>
      </c>
      <c r="G31" t="s">
        <v>6</v>
      </c>
      <c r="H31" s="148">
        <v>0.23400000000000001</v>
      </c>
      <c r="I31" s="148">
        <v>0</v>
      </c>
      <c r="J31" s="148">
        <v>0.23400000000000001</v>
      </c>
      <c r="K31" s="148">
        <v>0</v>
      </c>
      <c r="L31" s="148">
        <v>0</v>
      </c>
      <c r="M31" s="148">
        <v>0</v>
      </c>
      <c r="N31" s="148">
        <v>0</v>
      </c>
      <c r="O31" s="148">
        <v>0</v>
      </c>
      <c r="P31" s="25" t="s">
        <v>1347</v>
      </c>
    </row>
    <row r="32" spans="1:17" x14ac:dyDescent="0.3">
      <c r="A32" s="148" t="s">
        <v>1006</v>
      </c>
      <c r="B32" s="148">
        <v>332200</v>
      </c>
      <c r="C32" s="148">
        <v>72</v>
      </c>
      <c r="D32" t="s">
        <v>361</v>
      </c>
      <c r="E32" s="25" t="s">
        <v>362</v>
      </c>
      <c r="F32" t="s">
        <v>1007</v>
      </c>
      <c r="G32" t="s">
        <v>14</v>
      </c>
      <c r="H32" s="148">
        <v>0.23600000000000002</v>
      </c>
      <c r="I32" s="148">
        <v>0</v>
      </c>
      <c r="J32" s="148">
        <v>0.23600000000000002</v>
      </c>
      <c r="K32" s="148">
        <v>0</v>
      </c>
      <c r="L32" s="148">
        <v>0</v>
      </c>
      <c r="M32" s="148">
        <v>0</v>
      </c>
      <c r="N32" s="148">
        <v>0</v>
      </c>
      <c r="O32" s="148">
        <v>0</v>
      </c>
      <c r="P32" s="25" t="s">
        <v>1347</v>
      </c>
      <c r="Q32" t="s">
        <v>633</v>
      </c>
    </row>
    <row r="33" spans="1:17" x14ac:dyDescent="0.3">
      <c r="A33" s="148" t="s">
        <v>1313</v>
      </c>
      <c r="B33" s="148">
        <v>332290</v>
      </c>
      <c r="C33" s="148">
        <v>319</v>
      </c>
      <c r="D33" t="s">
        <v>289</v>
      </c>
      <c r="E33" s="25" t="s">
        <v>290</v>
      </c>
      <c r="F33" t="s">
        <v>646</v>
      </c>
      <c r="G33" t="s">
        <v>9</v>
      </c>
      <c r="H33" s="148">
        <v>0.25</v>
      </c>
      <c r="I33" s="148">
        <v>0</v>
      </c>
      <c r="J33" s="148">
        <v>0.25</v>
      </c>
      <c r="K33" s="148">
        <v>0</v>
      </c>
      <c r="L33" s="148">
        <v>0</v>
      </c>
      <c r="M33" s="148">
        <v>0</v>
      </c>
      <c r="N33" s="148">
        <v>0</v>
      </c>
      <c r="O33" s="148">
        <v>0</v>
      </c>
      <c r="P33" s="25" t="s">
        <v>1347</v>
      </c>
      <c r="Q33" t="s">
        <v>636</v>
      </c>
    </row>
    <row r="34" spans="1:17" x14ac:dyDescent="0.3">
      <c r="A34" s="148" t="s">
        <v>976</v>
      </c>
      <c r="B34" s="148">
        <v>332520</v>
      </c>
      <c r="C34" s="148">
        <v>759</v>
      </c>
      <c r="D34" t="s">
        <v>332</v>
      </c>
      <c r="E34" s="25" t="s">
        <v>333</v>
      </c>
      <c r="F34" t="s">
        <v>977</v>
      </c>
      <c r="G34" t="s">
        <v>14</v>
      </c>
      <c r="H34" s="148">
        <v>0.26</v>
      </c>
      <c r="I34" s="148">
        <v>0</v>
      </c>
      <c r="J34" s="148">
        <v>0.26</v>
      </c>
      <c r="K34" s="148">
        <v>0</v>
      </c>
      <c r="L34" s="148">
        <v>0</v>
      </c>
      <c r="M34" s="148">
        <v>0</v>
      </c>
      <c r="N34" s="148">
        <v>0</v>
      </c>
      <c r="O34" s="148">
        <v>0</v>
      </c>
      <c r="P34" s="25" t="s">
        <v>1347</v>
      </c>
      <c r="Q34" t="s">
        <v>505</v>
      </c>
    </row>
    <row r="35" spans="1:17" x14ac:dyDescent="0.3">
      <c r="A35" s="148" t="s">
        <v>919</v>
      </c>
      <c r="B35" s="148">
        <v>332240</v>
      </c>
      <c r="C35" s="148">
        <v>343</v>
      </c>
      <c r="D35" t="s">
        <v>281</v>
      </c>
      <c r="E35" s="25" t="s">
        <v>283</v>
      </c>
      <c r="F35" t="s">
        <v>920</v>
      </c>
      <c r="G35" t="s">
        <v>9</v>
      </c>
      <c r="H35" s="148">
        <v>0.27400000000000002</v>
      </c>
      <c r="I35" s="148">
        <v>0</v>
      </c>
      <c r="J35" s="148">
        <v>0.27400000000000002</v>
      </c>
      <c r="K35" s="148">
        <v>0</v>
      </c>
      <c r="L35" s="148">
        <v>0</v>
      </c>
      <c r="M35" s="148">
        <v>0</v>
      </c>
      <c r="N35" s="148">
        <v>0</v>
      </c>
      <c r="O35" s="148">
        <v>0</v>
      </c>
      <c r="P35" s="25" t="s">
        <v>1347</v>
      </c>
      <c r="Q35" t="s">
        <v>620</v>
      </c>
    </row>
    <row r="36" spans="1:17" x14ac:dyDescent="0.3">
      <c r="A36" s="148" t="s">
        <v>992</v>
      </c>
      <c r="B36" s="148">
        <v>332570</v>
      </c>
      <c r="C36" s="148">
        <v>709</v>
      </c>
      <c r="D36" t="s">
        <v>347</v>
      </c>
      <c r="E36" s="25" t="s">
        <v>348</v>
      </c>
      <c r="F36" t="s">
        <v>993</v>
      </c>
      <c r="G36" t="s">
        <v>14</v>
      </c>
      <c r="H36" s="148">
        <v>0.28999999999999998</v>
      </c>
      <c r="I36" s="148">
        <v>0</v>
      </c>
      <c r="J36" s="148">
        <v>0.28999999999999998</v>
      </c>
      <c r="K36" s="148">
        <v>0</v>
      </c>
      <c r="L36" s="148">
        <v>0</v>
      </c>
      <c r="M36" s="148">
        <v>0</v>
      </c>
      <c r="N36" s="148">
        <v>0</v>
      </c>
      <c r="O36" s="148">
        <v>0</v>
      </c>
      <c r="P36" s="25" t="s">
        <v>1347</v>
      </c>
      <c r="Q36" t="s">
        <v>1396</v>
      </c>
    </row>
    <row r="37" spans="1:17" x14ac:dyDescent="0.3">
      <c r="A37" s="148" t="s">
        <v>781</v>
      </c>
      <c r="B37" s="148">
        <v>331900</v>
      </c>
      <c r="C37" s="148">
        <v>256</v>
      </c>
      <c r="D37" t="s">
        <v>193</v>
      </c>
      <c r="E37" s="25" t="s">
        <v>194</v>
      </c>
      <c r="F37" t="s">
        <v>782</v>
      </c>
      <c r="G37" t="s">
        <v>14</v>
      </c>
      <c r="H37" s="148">
        <v>0.29000000000000004</v>
      </c>
      <c r="I37" s="148">
        <v>0</v>
      </c>
      <c r="J37" s="148">
        <v>0.29000000000000004</v>
      </c>
      <c r="K37" s="148">
        <v>0</v>
      </c>
      <c r="L37" s="148">
        <v>0</v>
      </c>
      <c r="M37" s="148">
        <v>0</v>
      </c>
      <c r="N37" s="148">
        <v>0</v>
      </c>
      <c r="O37" s="148">
        <v>0</v>
      </c>
      <c r="P37" s="25" t="s">
        <v>1347</v>
      </c>
      <c r="Q37" t="s">
        <v>505</v>
      </c>
    </row>
    <row r="38" spans="1:17" x14ac:dyDescent="0.3">
      <c r="A38" s="148" t="s">
        <v>1358</v>
      </c>
      <c r="C38" s="148"/>
      <c r="D38" t="s">
        <v>1359</v>
      </c>
      <c r="E38" s="25" t="s">
        <v>1360</v>
      </c>
      <c r="F38" t="s">
        <v>600</v>
      </c>
      <c r="G38" t="s">
        <v>12</v>
      </c>
      <c r="H38" s="148">
        <v>0.3</v>
      </c>
      <c r="I38" s="148">
        <v>0</v>
      </c>
      <c r="J38" s="148">
        <v>0</v>
      </c>
      <c r="K38" s="148">
        <v>0.3</v>
      </c>
      <c r="L38" s="148">
        <v>0</v>
      </c>
      <c r="M38" s="148">
        <v>0</v>
      </c>
      <c r="N38" s="148">
        <v>0</v>
      </c>
      <c r="O38" s="148">
        <v>0</v>
      </c>
      <c r="P38" s="25" t="s">
        <v>1361</v>
      </c>
      <c r="Q38" t="s">
        <v>540</v>
      </c>
    </row>
    <row r="39" spans="1:17" x14ac:dyDescent="0.3">
      <c r="A39" s="148" t="s">
        <v>1362</v>
      </c>
      <c r="B39" s="148">
        <v>331170</v>
      </c>
      <c r="C39" s="148">
        <v>2</v>
      </c>
      <c r="D39" t="s">
        <v>80</v>
      </c>
      <c r="E39" s="25" t="s">
        <v>93</v>
      </c>
      <c r="F39" t="s">
        <v>602</v>
      </c>
      <c r="G39" t="s">
        <v>13</v>
      </c>
      <c r="H39" s="148">
        <v>0.32</v>
      </c>
      <c r="I39" s="148">
        <v>0</v>
      </c>
      <c r="J39" s="148">
        <v>0.32</v>
      </c>
      <c r="K39" s="148">
        <v>0</v>
      </c>
      <c r="L39" s="148">
        <v>0</v>
      </c>
      <c r="M39" s="148">
        <v>0</v>
      </c>
      <c r="N39" s="148">
        <v>0</v>
      </c>
      <c r="O39" s="148">
        <v>0</v>
      </c>
      <c r="P39" s="25" t="s">
        <v>1347</v>
      </c>
      <c r="Q39" t="s">
        <v>540</v>
      </c>
    </row>
    <row r="40" spans="1:17" x14ac:dyDescent="0.3">
      <c r="A40" s="148" t="s">
        <v>1340</v>
      </c>
      <c r="B40" s="148">
        <v>331950</v>
      </c>
      <c r="C40" s="148">
        <v>169</v>
      </c>
      <c r="D40" t="s">
        <v>103</v>
      </c>
      <c r="E40" s="25" t="s">
        <v>110</v>
      </c>
      <c r="F40" t="s">
        <v>1341</v>
      </c>
      <c r="G40" t="s">
        <v>13</v>
      </c>
      <c r="H40" s="148">
        <v>0.32</v>
      </c>
      <c r="I40" s="148">
        <v>0</v>
      </c>
      <c r="J40" s="148">
        <v>0.32</v>
      </c>
      <c r="K40" s="148">
        <v>0</v>
      </c>
      <c r="L40" s="148">
        <v>0</v>
      </c>
      <c r="M40" s="148">
        <v>0</v>
      </c>
      <c r="N40" s="148">
        <v>0</v>
      </c>
      <c r="O40" s="148">
        <v>0</v>
      </c>
      <c r="P40" s="25" t="s">
        <v>1347</v>
      </c>
      <c r="Q40" t="s">
        <v>540</v>
      </c>
    </row>
    <row r="41" spans="1:17" x14ac:dyDescent="0.3">
      <c r="A41" s="148" t="s">
        <v>758</v>
      </c>
      <c r="B41" s="148">
        <v>331790</v>
      </c>
      <c r="C41" s="148">
        <v>420</v>
      </c>
      <c r="D41" t="s">
        <v>171</v>
      </c>
      <c r="E41" s="25" t="s">
        <v>172</v>
      </c>
      <c r="F41" t="s">
        <v>759</v>
      </c>
      <c r="G41" t="s">
        <v>14</v>
      </c>
      <c r="H41" s="148">
        <v>0.32</v>
      </c>
      <c r="I41" s="148">
        <v>0</v>
      </c>
      <c r="J41" s="148">
        <v>0.32</v>
      </c>
      <c r="K41" s="148">
        <v>0</v>
      </c>
      <c r="L41" s="148">
        <v>0</v>
      </c>
      <c r="M41" s="148">
        <v>0</v>
      </c>
      <c r="N41" s="148">
        <v>0</v>
      </c>
      <c r="O41" s="148">
        <v>0</v>
      </c>
      <c r="P41" s="25" t="s">
        <v>1347</v>
      </c>
      <c r="Q41" t="s">
        <v>540</v>
      </c>
    </row>
    <row r="42" spans="1:17" x14ac:dyDescent="0.3">
      <c r="A42" s="148" t="s">
        <v>923</v>
      </c>
      <c r="B42" s="148">
        <v>332260</v>
      </c>
      <c r="C42" s="148">
        <v>343</v>
      </c>
      <c r="D42" t="s">
        <v>281</v>
      </c>
      <c r="E42" s="25" t="s">
        <v>285</v>
      </c>
      <c r="F42" t="s">
        <v>924</v>
      </c>
      <c r="G42" t="s">
        <v>9</v>
      </c>
      <c r="H42" s="148">
        <v>0.32300000000000001</v>
      </c>
      <c r="I42" s="148">
        <v>0</v>
      </c>
      <c r="J42" s="148">
        <v>0.32300000000000001</v>
      </c>
      <c r="K42" s="148">
        <v>0</v>
      </c>
      <c r="L42" s="148">
        <v>0</v>
      </c>
      <c r="M42" s="148">
        <v>0</v>
      </c>
      <c r="N42" s="148">
        <v>0</v>
      </c>
      <c r="O42" s="148">
        <v>0</v>
      </c>
      <c r="P42" s="25" t="s">
        <v>1347</v>
      </c>
      <c r="Q42" t="s">
        <v>540</v>
      </c>
    </row>
    <row r="43" spans="1:17" x14ac:dyDescent="0.3">
      <c r="A43" s="148" t="s">
        <v>1342</v>
      </c>
      <c r="B43" s="148">
        <v>331490</v>
      </c>
      <c r="C43" s="148">
        <v>169</v>
      </c>
      <c r="D43" t="s">
        <v>103</v>
      </c>
      <c r="E43" s="25" t="s">
        <v>130</v>
      </c>
      <c r="F43" t="s">
        <v>702</v>
      </c>
      <c r="G43" t="s">
        <v>9</v>
      </c>
      <c r="H43" s="148">
        <v>0.32500000000000001</v>
      </c>
      <c r="I43" s="148">
        <v>0</v>
      </c>
      <c r="J43" s="148">
        <v>0.32500000000000001</v>
      </c>
      <c r="K43" s="148">
        <v>0</v>
      </c>
      <c r="L43" s="148">
        <v>0</v>
      </c>
      <c r="M43" s="148">
        <v>0</v>
      </c>
      <c r="N43" s="148">
        <v>0</v>
      </c>
      <c r="O43" s="148">
        <v>0</v>
      </c>
      <c r="P43" s="25" t="s">
        <v>1347</v>
      </c>
      <c r="Q43" t="s">
        <v>540</v>
      </c>
    </row>
    <row r="44" spans="1:17" x14ac:dyDescent="0.3">
      <c r="A44" s="148" t="s">
        <v>1343</v>
      </c>
      <c r="B44" s="148">
        <v>331710</v>
      </c>
      <c r="C44" s="148">
        <v>169</v>
      </c>
      <c r="D44" t="s">
        <v>103</v>
      </c>
      <c r="E44" s="25" t="s">
        <v>152</v>
      </c>
      <c r="F44" t="s">
        <v>702</v>
      </c>
      <c r="G44" t="s">
        <v>9</v>
      </c>
      <c r="H44" s="148">
        <v>0.32500000000000001</v>
      </c>
      <c r="I44" s="148">
        <v>0</v>
      </c>
      <c r="J44" s="148">
        <v>0.32500000000000001</v>
      </c>
      <c r="K44" s="148">
        <v>0</v>
      </c>
      <c r="L44" s="148">
        <v>0</v>
      </c>
      <c r="M44" s="148">
        <v>0</v>
      </c>
      <c r="N44" s="148">
        <v>0</v>
      </c>
      <c r="O44" s="148">
        <v>0</v>
      </c>
      <c r="P44" s="25" t="s">
        <v>1347</v>
      </c>
      <c r="Q44" t="s">
        <v>540</v>
      </c>
    </row>
    <row r="45" spans="1:17" x14ac:dyDescent="0.3">
      <c r="A45" s="148" t="s">
        <v>765</v>
      </c>
      <c r="B45" s="148">
        <v>331840</v>
      </c>
      <c r="C45" s="148">
        <v>682</v>
      </c>
      <c r="D45" t="s">
        <v>177</v>
      </c>
      <c r="E45" s="25" t="s">
        <v>178</v>
      </c>
      <c r="F45" t="s">
        <v>766</v>
      </c>
      <c r="G45" t="s">
        <v>14</v>
      </c>
      <c r="H45" s="148">
        <v>0.32700000000000001</v>
      </c>
      <c r="I45" s="148">
        <v>0</v>
      </c>
      <c r="J45" s="148">
        <v>0.32700000000000001</v>
      </c>
      <c r="K45" s="148">
        <v>0</v>
      </c>
      <c r="L45" s="148">
        <v>0</v>
      </c>
      <c r="M45" s="148">
        <v>0</v>
      </c>
      <c r="N45" s="148">
        <v>0</v>
      </c>
      <c r="O45" s="148">
        <v>0</v>
      </c>
      <c r="P45" s="25" t="s">
        <v>1347</v>
      </c>
    </row>
    <row r="46" spans="1:17" x14ac:dyDescent="0.3">
      <c r="A46" s="148" t="s">
        <v>577</v>
      </c>
      <c r="B46" s="148">
        <v>331010</v>
      </c>
      <c r="C46" s="148">
        <v>449</v>
      </c>
      <c r="D46" t="s">
        <v>61</v>
      </c>
      <c r="E46" s="25" t="s">
        <v>62</v>
      </c>
      <c r="F46" t="s">
        <v>578</v>
      </c>
      <c r="G46" t="s">
        <v>8</v>
      </c>
      <c r="H46" s="148">
        <v>0.33999999999999997</v>
      </c>
      <c r="I46" s="148">
        <v>0</v>
      </c>
      <c r="J46" s="148">
        <v>0.33999999999999997</v>
      </c>
      <c r="K46" s="148">
        <v>0</v>
      </c>
      <c r="L46" s="148">
        <v>0</v>
      </c>
      <c r="M46" s="148">
        <v>0</v>
      </c>
      <c r="N46" s="148">
        <v>0</v>
      </c>
      <c r="O46" s="148">
        <v>0</v>
      </c>
      <c r="P46" s="25" t="s">
        <v>1347</v>
      </c>
      <c r="Q46" t="s">
        <v>542</v>
      </c>
    </row>
    <row r="47" spans="1:17" x14ac:dyDescent="0.3">
      <c r="A47" s="148" t="s">
        <v>1024</v>
      </c>
      <c r="B47" s="148">
        <v>332730</v>
      </c>
      <c r="C47" s="148">
        <v>729</v>
      </c>
      <c r="D47" t="s">
        <v>369</v>
      </c>
      <c r="E47" s="25" t="s">
        <v>370</v>
      </c>
      <c r="F47" t="s">
        <v>1025</v>
      </c>
      <c r="G47" t="s">
        <v>6</v>
      </c>
      <c r="H47" s="148">
        <v>0.34099999999999997</v>
      </c>
      <c r="I47" s="148">
        <v>0</v>
      </c>
      <c r="J47" s="148">
        <v>0.34099999999999997</v>
      </c>
      <c r="K47" s="148">
        <v>0</v>
      </c>
      <c r="L47" s="148">
        <v>0</v>
      </c>
      <c r="M47" s="148">
        <v>0</v>
      </c>
      <c r="N47" s="148">
        <v>0</v>
      </c>
      <c r="O47" s="148">
        <v>0</v>
      </c>
      <c r="P47" s="25" t="s">
        <v>1347</v>
      </c>
      <c r="Q47" t="s">
        <v>542</v>
      </c>
    </row>
    <row r="48" spans="1:17" x14ac:dyDescent="0.3">
      <c r="A48" s="148" t="s">
        <v>824</v>
      </c>
      <c r="B48" s="148">
        <v>331830</v>
      </c>
      <c r="C48" s="148">
        <v>341</v>
      </c>
      <c r="D48" t="s">
        <v>218</v>
      </c>
      <c r="E48" s="25" t="s">
        <v>219</v>
      </c>
      <c r="F48" t="s">
        <v>825</v>
      </c>
      <c r="G48" t="s">
        <v>14</v>
      </c>
      <c r="H48" s="148">
        <v>0.34499999999999997</v>
      </c>
      <c r="I48" s="148">
        <v>0</v>
      </c>
      <c r="J48" s="148">
        <v>0.34499999999999997</v>
      </c>
      <c r="K48" s="148">
        <v>0</v>
      </c>
      <c r="L48" s="148">
        <v>0</v>
      </c>
      <c r="M48" s="148">
        <v>0</v>
      </c>
      <c r="N48" s="148">
        <v>0</v>
      </c>
      <c r="O48" s="148">
        <v>0</v>
      </c>
      <c r="P48" s="25" t="s">
        <v>1347</v>
      </c>
      <c r="Q48" t="s">
        <v>542</v>
      </c>
    </row>
    <row r="49" spans="1:17" x14ac:dyDescent="0.3">
      <c r="A49" s="148" t="s">
        <v>785</v>
      </c>
      <c r="B49" s="148">
        <v>331910</v>
      </c>
      <c r="C49" s="148">
        <v>360</v>
      </c>
      <c r="D49" t="s">
        <v>195</v>
      </c>
      <c r="E49" s="25" t="s">
        <v>196</v>
      </c>
      <c r="F49" t="s">
        <v>786</v>
      </c>
      <c r="G49" t="s">
        <v>6</v>
      </c>
      <c r="H49" s="148">
        <v>0.3498</v>
      </c>
      <c r="I49" s="148">
        <v>0</v>
      </c>
      <c r="J49" s="148">
        <v>0.3498</v>
      </c>
      <c r="K49" s="148">
        <v>0</v>
      </c>
      <c r="L49" s="148">
        <v>0</v>
      </c>
      <c r="M49" s="148">
        <v>0</v>
      </c>
      <c r="N49" s="148">
        <v>0</v>
      </c>
      <c r="O49" s="148">
        <v>0</v>
      </c>
      <c r="P49" s="25" t="s">
        <v>1347</v>
      </c>
      <c r="Q49" t="s">
        <v>542</v>
      </c>
    </row>
    <row r="50" spans="1:17" x14ac:dyDescent="0.3">
      <c r="A50" s="148" t="s">
        <v>775</v>
      </c>
      <c r="B50" s="148">
        <v>331890</v>
      </c>
      <c r="C50" s="148">
        <v>368</v>
      </c>
      <c r="D50" t="s">
        <v>187</v>
      </c>
      <c r="E50" s="25" t="s">
        <v>188</v>
      </c>
      <c r="F50" t="s">
        <v>776</v>
      </c>
      <c r="G50" t="s">
        <v>7</v>
      </c>
      <c r="H50" s="148">
        <v>0.35100000000000003</v>
      </c>
      <c r="I50" s="148">
        <v>0</v>
      </c>
      <c r="J50" s="148">
        <v>0.35100000000000003</v>
      </c>
      <c r="K50" s="148">
        <v>0</v>
      </c>
      <c r="L50" s="148">
        <v>0</v>
      </c>
      <c r="M50" s="148">
        <v>0</v>
      </c>
      <c r="N50" s="148">
        <v>0</v>
      </c>
      <c r="O50" s="148">
        <v>0</v>
      </c>
      <c r="P50" s="25" t="s">
        <v>1347</v>
      </c>
      <c r="Q50" t="s">
        <v>542</v>
      </c>
    </row>
    <row r="51" spans="1:17" x14ac:dyDescent="0.3">
      <c r="A51" s="148" t="s">
        <v>849</v>
      </c>
      <c r="B51" s="148">
        <v>332040</v>
      </c>
      <c r="C51" s="148">
        <v>681</v>
      </c>
      <c r="D51" t="s">
        <v>236</v>
      </c>
      <c r="E51" s="25" t="s">
        <v>237</v>
      </c>
      <c r="F51" t="s">
        <v>850</v>
      </c>
      <c r="G51" t="s">
        <v>6</v>
      </c>
      <c r="H51" s="148">
        <v>0.36100000000000004</v>
      </c>
      <c r="I51" s="148">
        <v>0</v>
      </c>
      <c r="J51" s="148">
        <v>0.20100000000000001</v>
      </c>
      <c r="K51" s="148">
        <v>0</v>
      </c>
      <c r="L51" s="148">
        <v>0</v>
      </c>
      <c r="M51" s="148">
        <v>0</v>
      </c>
      <c r="N51" s="148">
        <v>0.125</v>
      </c>
      <c r="O51" s="148">
        <v>0</v>
      </c>
      <c r="P51" s="25" t="s">
        <v>2169</v>
      </c>
      <c r="Q51" t="s">
        <v>539</v>
      </c>
    </row>
    <row r="52" spans="1:17" x14ac:dyDescent="0.3">
      <c r="A52" s="148" t="s">
        <v>713</v>
      </c>
      <c r="B52" s="148">
        <v>331340</v>
      </c>
      <c r="C52" s="148">
        <v>169</v>
      </c>
      <c r="D52" t="s">
        <v>103</v>
      </c>
      <c r="E52" s="25" t="s">
        <v>115</v>
      </c>
      <c r="F52" t="s">
        <v>714</v>
      </c>
      <c r="G52" t="s">
        <v>14</v>
      </c>
      <c r="H52" s="148">
        <v>0.373</v>
      </c>
      <c r="I52" s="148">
        <v>0</v>
      </c>
      <c r="J52" s="148">
        <v>0.373</v>
      </c>
      <c r="K52" s="148">
        <v>0</v>
      </c>
      <c r="L52" s="148">
        <v>0</v>
      </c>
      <c r="M52" s="148">
        <v>0</v>
      </c>
      <c r="N52" s="148">
        <v>0</v>
      </c>
      <c r="O52" s="148">
        <v>0</v>
      </c>
      <c r="P52" s="25" t="s">
        <v>1347</v>
      </c>
      <c r="Q52" t="s">
        <v>539</v>
      </c>
    </row>
    <row r="53" spans="1:17" x14ac:dyDescent="0.3">
      <c r="A53" s="148" t="s">
        <v>1036</v>
      </c>
      <c r="B53" s="148">
        <v>332870</v>
      </c>
      <c r="C53" s="148">
        <v>375</v>
      </c>
      <c r="D53" t="s">
        <v>410</v>
      </c>
      <c r="E53" s="25" t="s">
        <v>411</v>
      </c>
      <c r="F53" t="s">
        <v>1037</v>
      </c>
      <c r="G53" t="s">
        <v>9</v>
      </c>
      <c r="H53" s="148">
        <v>0.379</v>
      </c>
      <c r="I53" s="148">
        <v>0</v>
      </c>
      <c r="J53" s="148">
        <v>0.379</v>
      </c>
      <c r="K53" s="148">
        <v>0</v>
      </c>
      <c r="L53" s="148">
        <v>0</v>
      </c>
      <c r="M53" s="148">
        <v>0</v>
      </c>
      <c r="N53" s="148">
        <v>0</v>
      </c>
      <c r="O53" s="148">
        <v>0</v>
      </c>
      <c r="P53" s="25" t="s">
        <v>1347</v>
      </c>
      <c r="Q53" t="s">
        <v>539</v>
      </c>
    </row>
    <row r="54" spans="1:17" x14ac:dyDescent="0.3">
      <c r="A54" s="148" t="s">
        <v>1049</v>
      </c>
      <c r="B54" s="148">
        <v>332890</v>
      </c>
      <c r="C54" s="148">
        <v>409</v>
      </c>
      <c r="D54" t="s">
        <v>380</v>
      </c>
      <c r="E54" s="25" t="s">
        <v>381</v>
      </c>
      <c r="F54" t="s">
        <v>1050</v>
      </c>
      <c r="G54" t="s">
        <v>5</v>
      </c>
      <c r="H54" s="148">
        <v>0.38200000000000001</v>
      </c>
      <c r="I54" s="148">
        <v>0</v>
      </c>
      <c r="J54" s="148">
        <v>0.38200000000000001</v>
      </c>
      <c r="K54" s="148">
        <v>0</v>
      </c>
      <c r="L54" s="148">
        <v>0</v>
      </c>
      <c r="M54" s="148">
        <v>0</v>
      </c>
      <c r="N54" s="148">
        <v>0</v>
      </c>
      <c r="O54" s="148">
        <v>0</v>
      </c>
      <c r="P54" s="25" t="s">
        <v>1347</v>
      </c>
      <c r="Q54" t="s">
        <v>539</v>
      </c>
    </row>
    <row r="55" spans="1:17" x14ac:dyDescent="0.3">
      <c r="A55" s="148" t="s">
        <v>731</v>
      </c>
      <c r="B55" s="148">
        <v>331620</v>
      </c>
      <c r="C55" s="148">
        <v>169</v>
      </c>
      <c r="D55" t="s">
        <v>103</v>
      </c>
      <c r="E55" s="25" t="s">
        <v>144</v>
      </c>
      <c r="F55" t="s">
        <v>732</v>
      </c>
      <c r="G55" t="s">
        <v>14</v>
      </c>
      <c r="H55" s="148">
        <v>0.39500000000000002</v>
      </c>
      <c r="I55" s="148">
        <v>0</v>
      </c>
      <c r="J55" s="148">
        <v>0.39500000000000002</v>
      </c>
      <c r="K55" s="148">
        <v>0</v>
      </c>
      <c r="L55" s="148">
        <v>0</v>
      </c>
      <c r="M55" s="148">
        <v>0</v>
      </c>
      <c r="N55" s="148">
        <v>0</v>
      </c>
      <c r="O55" s="148">
        <v>0</v>
      </c>
      <c r="P55" s="25" t="s">
        <v>1347</v>
      </c>
      <c r="Q55" t="s">
        <v>539</v>
      </c>
    </row>
    <row r="56" spans="1:17" x14ac:dyDescent="0.3">
      <c r="A56" s="148" t="s">
        <v>747</v>
      </c>
      <c r="B56" s="148">
        <v>331770</v>
      </c>
      <c r="C56" s="148">
        <v>747</v>
      </c>
      <c r="D56" t="s">
        <v>161</v>
      </c>
      <c r="E56" s="25" t="s">
        <v>162</v>
      </c>
      <c r="F56" t="s">
        <v>748</v>
      </c>
      <c r="G56" t="s">
        <v>14</v>
      </c>
      <c r="H56" s="148">
        <v>0.39500000000000002</v>
      </c>
      <c r="I56" s="148">
        <v>0</v>
      </c>
      <c r="J56" s="148">
        <v>0.39500000000000002</v>
      </c>
      <c r="K56" s="148">
        <v>0</v>
      </c>
      <c r="L56" s="148">
        <v>0</v>
      </c>
      <c r="M56" s="148">
        <v>0</v>
      </c>
      <c r="N56" s="148">
        <v>0</v>
      </c>
      <c r="O56" s="148">
        <v>0</v>
      </c>
      <c r="P56" s="25" t="s">
        <v>1347</v>
      </c>
      <c r="Q56" t="s">
        <v>539</v>
      </c>
    </row>
    <row r="57" spans="1:17" x14ac:dyDescent="0.3">
      <c r="A57" s="148" t="s">
        <v>1015</v>
      </c>
      <c r="B57" s="148">
        <v>332630</v>
      </c>
      <c r="C57" s="148">
        <v>363</v>
      </c>
      <c r="D57" t="s">
        <v>363</v>
      </c>
      <c r="E57" s="25" t="s">
        <v>364</v>
      </c>
      <c r="F57" t="s">
        <v>1016</v>
      </c>
      <c r="G57" t="s">
        <v>13</v>
      </c>
      <c r="H57" s="148">
        <v>0.42</v>
      </c>
      <c r="I57" s="148">
        <v>0</v>
      </c>
      <c r="J57" s="148">
        <v>0.24</v>
      </c>
      <c r="K57" s="148">
        <v>0.18</v>
      </c>
      <c r="L57" s="148">
        <v>0</v>
      </c>
      <c r="M57" s="148">
        <v>0</v>
      </c>
      <c r="N57" s="148">
        <v>0</v>
      </c>
      <c r="O57" s="148">
        <v>0</v>
      </c>
      <c r="P57" s="25" t="s">
        <v>1344</v>
      </c>
      <c r="Q57" t="s">
        <v>539</v>
      </c>
    </row>
    <row r="58" spans="1:17" x14ac:dyDescent="0.3">
      <c r="A58" s="148" t="s">
        <v>771</v>
      </c>
      <c r="B58" s="148">
        <v>331880</v>
      </c>
      <c r="C58" s="148">
        <v>437</v>
      </c>
      <c r="D58" t="s">
        <v>185</v>
      </c>
      <c r="E58" s="25" t="s">
        <v>186</v>
      </c>
      <c r="F58" t="s">
        <v>772</v>
      </c>
      <c r="G58" t="s">
        <v>6</v>
      </c>
      <c r="H58" s="148">
        <v>0.435</v>
      </c>
      <c r="I58" s="148">
        <v>0</v>
      </c>
      <c r="J58" s="148">
        <v>0.435</v>
      </c>
      <c r="K58" s="148">
        <v>0</v>
      </c>
      <c r="L58" s="148">
        <v>0</v>
      </c>
      <c r="M58" s="148">
        <v>0</v>
      </c>
      <c r="N58" s="148">
        <v>0</v>
      </c>
      <c r="O58" s="148">
        <v>0</v>
      </c>
      <c r="P58" s="25" t="s">
        <v>1347</v>
      </c>
      <c r="Q58" t="s">
        <v>547</v>
      </c>
    </row>
    <row r="59" spans="1:17" x14ac:dyDescent="0.3">
      <c r="A59" s="148" t="s">
        <v>707</v>
      </c>
      <c r="B59" s="148">
        <v>331260</v>
      </c>
      <c r="C59" s="148">
        <v>169</v>
      </c>
      <c r="D59" t="s">
        <v>103</v>
      </c>
      <c r="E59" s="25" t="s">
        <v>106</v>
      </c>
      <c r="F59" t="s">
        <v>708</v>
      </c>
      <c r="G59" t="s">
        <v>14</v>
      </c>
      <c r="H59" s="148">
        <v>0.43999999999999995</v>
      </c>
      <c r="I59" s="148">
        <v>0</v>
      </c>
      <c r="J59" s="148">
        <v>0.43999999999999995</v>
      </c>
      <c r="K59" s="148">
        <v>0</v>
      </c>
      <c r="L59" s="148">
        <v>0</v>
      </c>
      <c r="M59" s="148">
        <v>0</v>
      </c>
      <c r="N59" s="148">
        <v>0</v>
      </c>
      <c r="O59" s="148">
        <v>0</v>
      </c>
      <c r="P59" s="25" t="s">
        <v>1347</v>
      </c>
      <c r="Q59" t="s">
        <v>547</v>
      </c>
    </row>
    <row r="60" spans="1:17" x14ac:dyDescent="0.3">
      <c r="A60" s="148" t="s">
        <v>1020</v>
      </c>
      <c r="B60" s="148">
        <v>332710</v>
      </c>
      <c r="C60" s="148">
        <v>664</v>
      </c>
      <c r="D60" t="s">
        <v>365</v>
      </c>
      <c r="E60" s="25" t="s">
        <v>366</v>
      </c>
      <c r="F60" t="s">
        <v>1021</v>
      </c>
      <c r="G60" t="s">
        <v>9</v>
      </c>
      <c r="H60" s="148">
        <v>0.44999999999999996</v>
      </c>
      <c r="I60" s="148">
        <v>0</v>
      </c>
      <c r="J60" s="148">
        <v>0.44999999999999996</v>
      </c>
      <c r="K60" s="148">
        <v>0</v>
      </c>
      <c r="L60" s="148">
        <v>0</v>
      </c>
      <c r="M60" s="148">
        <v>0</v>
      </c>
      <c r="N60" s="148">
        <v>0</v>
      </c>
      <c r="O60" s="148">
        <v>0</v>
      </c>
      <c r="P60" s="25" t="s">
        <v>1347</v>
      </c>
      <c r="Q60" t="s">
        <v>547</v>
      </c>
    </row>
    <row r="61" spans="1:17" x14ac:dyDescent="0.3">
      <c r="A61" s="148" t="s">
        <v>961</v>
      </c>
      <c r="B61" s="148">
        <v>332440</v>
      </c>
      <c r="C61" s="148">
        <v>357</v>
      </c>
      <c r="D61" t="s">
        <v>315</v>
      </c>
      <c r="E61" s="25" t="s">
        <v>316</v>
      </c>
      <c r="F61" t="s">
        <v>962</v>
      </c>
      <c r="G61" t="s">
        <v>8</v>
      </c>
      <c r="H61" s="148">
        <v>0.46100000000000002</v>
      </c>
      <c r="I61" s="148">
        <v>0</v>
      </c>
      <c r="J61" s="148">
        <v>0.33600000000000002</v>
      </c>
      <c r="K61" s="148">
        <v>0.125</v>
      </c>
      <c r="L61" s="148">
        <v>0</v>
      </c>
      <c r="M61" s="148">
        <v>0</v>
      </c>
      <c r="N61" s="148">
        <v>0</v>
      </c>
      <c r="O61" s="148">
        <v>0</v>
      </c>
      <c r="P61" s="25" t="s">
        <v>1344</v>
      </c>
      <c r="Q61" t="s">
        <v>547</v>
      </c>
    </row>
    <row r="62" spans="1:17" x14ac:dyDescent="0.3">
      <c r="A62" s="148" t="s">
        <v>900</v>
      </c>
      <c r="B62" s="148">
        <v>332170</v>
      </c>
      <c r="C62" s="148">
        <v>353</v>
      </c>
      <c r="D62" t="s">
        <v>268</v>
      </c>
      <c r="E62" s="25" t="s">
        <v>269</v>
      </c>
      <c r="F62" t="s">
        <v>901</v>
      </c>
      <c r="G62" t="s">
        <v>8</v>
      </c>
      <c r="H62" s="148">
        <v>0.47499999999999998</v>
      </c>
      <c r="I62" s="148">
        <v>0</v>
      </c>
      <c r="J62" s="148">
        <v>0</v>
      </c>
      <c r="K62" s="148">
        <v>0.47499999999999998</v>
      </c>
      <c r="L62" s="148">
        <v>0</v>
      </c>
      <c r="M62" s="148">
        <v>0</v>
      </c>
      <c r="N62" s="148">
        <v>0</v>
      </c>
      <c r="O62" s="148">
        <v>0</v>
      </c>
      <c r="P62" s="25" t="s">
        <v>1344</v>
      </c>
      <c r="Q62" t="s">
        <v>547</v>
      </c>
    </row>
    <row r="63" spans="1:17" x14ac:dyDescent="0.3">
      <c r="A63" s="148" t="s">
        <v>767</v>
      </c>
      <c r="B63" s="148">
        <v>331850</v>
      </c>
      <c r="C63" s="148">
        <v>686</v>
      </c>
      <c r="D63" t="s">
        <v>179</v>
      </c>
      <c r="E63" s="25" t="s">
        <v>180</v>
      </c>
      <c r="F63" t="s">
        <v>768</v>
      </c>
      <c r="G63" t="s">
        <v>7</v>
      </c>
      <c r="H63" s="148">
        <v>0.48699999999999999</v>
      </c>
      <c r="I63" s="148">
        <v>0</v>
      </c>
      <c r="J63" s="148">
        <v>0.48699999999999999</v>
      </c>
      <c r="K63" s="148">
        <v>0</v>
      </c>
      <c r="L63" s="148">
        <v>0</v>
      </c>
      <c r="M63" s="148">
        <v>0</v>
      </c>
      <c r="N63" s="148">
        <v>0</v>
      </c>
      <c r="O63" s="148">
        <v>0</v>
      </c>
      <c r="P63" s="25" t="s">
        <v>1347</v>
      </c>
      <c r="Q63" t="s">
        <v>547</v>
      </c>
    </row>
    <row r="64" spans="1:17" x14ac:dyDescent="0.3">
      <c r="A64" s="148" t="s">
        <v>737</v>
      </c>
      <c r="B64" s="148">
        <v>331730</v>
      </c>
      <c r="C64" s="148">
        <v>169</v>
      </c>
      <c r="D64" s="25" t="s">
        <v>103</v>
      </c>
      <c r="E64" s="25" t="s">
        <v>153</v>
      </c>
      <c r="F64" s="148" t="s">
        <v>738</v>
      </c>
      <c r="G64" s="148" t="s">
        <v>5</v>
      </c>
      <c r="H64" s="148">
        <v>0.495</v>
      </c>
      <c r="I64" s="148">
        <v>0</v>
      </c>
      <c r="J64" s="148">
        <v>0.495</v>
      </c>
      <c r="K64" s="147">
        <v>0</v>
      </c>
      <c r="L64" s="148">
        <v>0</v>
      </c>
      <c r="M64" s="148">
        <v>0</v>
      </c>
      <c r="N64" s="148">
        <v>0</v>
      </c>
      <c r="O64" s="148">
        <v>0</v>
      </c>
      <c r="P64" s="25" t="s">
        <v>1347</v>
      </c>
      <c r="Q64" t="s">
        <v>547</v>
      </c>
    </row>
    <row r="65" spans="1:17" x14ac:dyDescent="0.3">
      <c r="A65" s="148" t="s">
        <v>1044</v>
      </c>
      <c r="B65" s="148">
        <v>332880</v>
      </c>
      <c r="C65" s="148">
        <v>663</v>
      </c>
      <c r="D65" t="s">
        <v>378</v>
      </c>
      <c r="E65" s="25" t="s">
        <v>379</v>
      </c>
      <c r="F65" t="s">
        <v>1045</v>
      </c>
      <c r="G65" t="s">
        <v>14</v>
      </c>
      <c r="H65" s="148">
        <v>0.495</v>
      </c>
      <c r="I65" s="148">
        <v>0</v>
      </c>
      <c r="J65" s="148">
        <v>0.495</v>
      </c>
      <c r="K65" s="148">
        <v>0</v>
      </c>
      <c r="L65" s="148">
        <v>0</v>
      </c>
      <c r="M65" s="148">
        <v>0</v>
      </c>
      <c r="N65" s="148">
        <v>0</v>
      </c>
      <c r="O65" s="148">
        <v>0</v>
      </c>
      <c r="P65" s="25" t="s">
        <v>1347</v>
      </c>
      <c r="Q65" t="s">
        <v>547</v>
      </c>
    </row>
    <row r="66" spans="1:17" x14ac:dyDescent="0.3">
      <c r="A66" s="148" t="s">
        <v>970</v>
      </c>
      <c r="B66" s="148">
        <v>332480</v>
      </c>
      <c r="C66" s="148">
        <v>425</v>
      </c>
      <c r="D66" t="s">
        <v>324</v>
      </c>
      <c r="E66" s="25" t="s">
        <v>325</v>
      </c>
      <c r="F66" t="s">
        <v>971</v>
      </c>
      <c r="G66" t="s">
        <v>6</v>
      </c>
      <c r="H66" s="148">
        <v>0.49700000000000005</v>
      </c>
      <c r="I66" s="148">
        <v>0</v>
      </c>
      <c r="J66" s="148">
        <v>0.29700000000000004</v>
      </c>
      <c r="K66" s="148">
        <v>0</v>
      </c>
      <c r="L66" s="148">
        <v>0.2</v>
      </c>
      <c r="M66" s="148">
        <v>0</v>
      </c>
      <c r="N66" s="148">
        <v>0</v>
      </c>
      <c r="O66" s="148">
        <v>0</v>
      </c>
      <c r="P66" s="25" t="s">
        <v>1347</v>
      </c>
      <c r="Q66" t="s">
        <v>505</v>
      </c>
    </row>
    <row r="67" spans="1:17" x14ac:dyDescent="0.3">
      <c r="A67" s="148" t="s">
        <v>1052</v>
      </c>
      <c r="B67" s="148">
        <v>332470</v>
      </c>
      <c r="C67" s="148">
        <v>659</v>
      </c>
      <c r="D67" t="s">
        <v>293</v>
      </c>
      <c r="E67" s="25" t="s">
        <v>294</v>
      </c>
      <c r="F67" t="s">
        <v>1053</v>
      </c>
      <c r="G67" t="s">
        <v>6</v>
      </c>
      <c r="H67" s="148">
        <v>0.49800000000000005</v>
      </c>
      <c r="I67" s="148">
        <v>0</v>
      </c>
      <c r="J67" s="148">
        <v>0.47400000000000003</v>
      </c>
      <c r="K67" s="148">
        <v>0</v>
      </c>
      <c r="L67" s="148">
        <v>2.3999999999999997E-2</v>
      </c>
      <c r="M67" s="148">
        <v>0</v>
      </c>
      <c r="N67" s="148">
        <v>0</v>
      </c>
      <c r="O67" s="148">
        <v>0</v>
      </c>
      <c r="P67" s="25" t="s">
        <v>1347</v>
      </c>
      <c r="Q67" t="s">
        <v>929</v>
      </c>
    </row>
    <row r="68" spans="1:17" x14ac:dyDescent="0.3">
      <c r="A68" s="148" t="s">
        <v>1312</v>
      </c>
      <c r="C68" s="148">
        <v>16</v>
      </c>
      <c r="D68" t="s">
        <v>257</v>
      </c>
      <c r="E68" s="25" t="s">
        <v>1350</v>
      </c>
      <c r="F68" t="s">
        <v>876</v>
      </c>
      <c r="G68" t="s">
        <v>8</v>
      </c>
      <c r="H68" s="148">
        <v>0.5</v>
      </c>
      <c r="I68" s="148">
        <v>0</v>
      </c>
      <c r="J68" s="148">
        <v>0.5</v>
      </c>
      <c r="K68" s="148">
        <v>0</v>
      </c>
      <c r="L68" s="148">
        <v>0</v>
      </c>
      <c r="M68" s="148">
        <v>0</v>
      </c>
      <c r="N68" s="148">
        <v>0</v>
      </c>
      <c r="O68" s="148">
        <v>0</v>
      </c>
      <c r="P68" s="25" t="s">
        <v>1346</v>
      </c>
      <c r="Q68" t="s">
        <v>505</v>
      </c>
    </row>
    <row r="69" spans="1:17" x14ac:dyDescent="0.3">
      <c r="A69" s="148" t="s">
        <v>1338</v>
      </c>
      <c r="B69" s="148">
        <v>331530</v>
      </c>
      <c r="C69" s="148">
        <v>169</v>
      </c>
      <c r="D69" t="s">
        <v>103</v>
      </c>
      <c r="E69" s="25" t="s">
        <v>134</v>
      </c>
      <c r="F69" t="s">
        <v>1401</v>
      </c>
      <c r="G69" t="s">
        <v>9</v>
      </c>
      <c r="H69" s="148">
        <v>0.5</v>
      </c>
      <c r="I69" s="148">
        <v>0</v>
      </c>
      <c r="J69" s="148">
        <v>0.5</v>
      </c>
      <c r="K69" s="148">
        <v>0</v>
      </c>
      <c r="L69" s="148">
        <v>0</v>
      </c>
      <c r="M69" s="148">
        <v>0</v>
      </c>
      <c r="N69" s="148">
        <v>0</v>
      </c>
      <c r="O69" s="148">
        <v>0</v>
      </c>
      <c r="P69" s="25" t="s">
        <v>1346</v>
      </c>
      <c r="Q69" t="s">
        <v>540</v>
      </c>
    </row>
    <row r="70" spans="1:17" x14ac:dyDescent="0.3">
      <c r="A70" s="148" t="s">
        <v>583</v>
      </c>
      <c r="B70" s="148">
        <v>331040</v>
      </c>
      <c r="C70" s="148">
        <v>293</v>
      </c>
      <c r="D70" t="s">
        <v>67</v>
      </c>
      <c r="E70" s="25" t="s">
        <v>68</v>
      </c>
      <c r="F70" t="s">
        <v>584</v>
      </c>
      <c r="G70" t="s">
        <v>4</v>
      </c>
      <c r="H70" s="148">
        <v>0.505</v>
      </c>
      <c r="I70" s="148">
        <v>0</v>
      </c>
      <c r="J70" s="148">
        <v>0.4</v>
      </c>
      <c r="K70" s="148">
        <v>0.105</v>
      </c>
      <c r="L70" s="148">
        <v>0</v>
      </c>
      <c r="M70" s="148">
        <v>0</v>
      </c>
      <c r="N70" s="148">
        <v>0</v>
      </c>
      <c r="O70" s="148">
        <v>0</v>
      </c>
      <c r="P70" s="25" t="s">
        <v>1344</v>
      </c>
    </row>
    <row r="71" spans="1:17" x14ac:dyDescent="0.3">
      <c r="A71" s="148" t="s">
        <v>800</v>
      </c>
      <c r="B71" s="148">
        <v>331930</v>
      </c>
      <c r="C71" s="148">
        <v>383</v>
      </c>
      <c r="D71" t="s">
        <v>399</v>
      </c>
      <c r="E71" s="25" t="s">
        <v>400</v>
      </c>
      <c r="F71" t="s">
        <v>801</v>
      </c>
      <c r="G71" t="s">
        <v>5</v>
      </c>
      <c r="H71" s="148">
        <v>0.50800000000000001</v>
      </c>
      <c r="I71" s="148">
        <v>0</v>
      </c>
      <c r="J71" s="148">
        <v>0.50800000000000001</v>
      </c>
      <c r="K71" s="148">
        <v>0</v>
      </c>
      <c r="L71" s="148">
        <v>0</v>
      </c>
      <c r="M71" s="148">
        <v>0</v>
      </c>
      <c r="N71" s="148">
        <v>0</v>
      </c>
      <c r="O71" s="148">
        <v>0</v>
      </c>
      <c r="P71" s="25" t="s">
        <v>1347</v>
      </c>
      <c r="Q71" t="s">
        <v>505</v>
      </c>
    </row>
    <row r="72" spans="1:17" x14ac:dyDescent="0.3">
      <c r="A72" s="148" t="s">
        <v>978</v>
      </c>
      <c r="B72" s="148">
        <v>332530</v>
      </c>
      <c r="C72" s="148">
        <v>364</v>
      </c>
      <c r="D72" t="s">
        <v>334</v>
      </c>
      <c r="E72" s="25" t="s">
        <v>335</v>
      </c>
      <c r="F72" t="s">
        <v>979</v>
      </c>
      <c r="G72" t="s">
        <v>14</v>
      </c>
      <c r="H72" s="148">
        <v>0.52700000000000002</v>
      </c>
      <c r="I72" s="148">
        <v>0</v>
      </c>
      <c r="J72" s="148">
        <v>0.52700000000000002</v>
      </c>
      <c r="K72" s="148">
        <v>0</v>
      </c>
      <c r="L72" s="148">
        <v>0</v>
      </c>
      <c r="M72" s="148">
        <v>0</v>
      </c>
      <c r="N72" s="148">
        <v>0</v>
      </c>
      <c r="O72" s="148">
        <v>0</v>
      </c>
      <c r="P72" s="25" t="s">
        <v>1347</v>
      </c>
      <c r="Q72" t="s">
        <v>505</v>
      </c>
    </row>
    <row r="73" spans="1:17" x14ac:dyDescent="0.3">
      <c r="A73" s="148" t="s">
        <v>749</v>
      </c>
      <c r="B73" s="148">
        <v>331750</v>
      </c>
      <c r="C73" s="148">
        <v>291</v>
      </c>
      <c r="D73" t="s">
        <v>163</v>
      </c>
      <c r="E73" s="25" t="s">
        <v>164</v>
      </c>
      <c r="F73" t="s">
        <v>750</v>
      </c>
      <c r="G73" t="s">
        <v>4</v>
      </c>
      <c r="H73" s="148">
        <v>0.54100000000000004</v>
      </c>
      <c r="I73" s="148">
        <v>0</v>
      </c>
      <c r="J73" s="148">
        <v>0.25700000000000001</v>
      </c>
      <c r="K73" s="148">
        <v>0.28399999999999997</v>
      </c>
      <c r="L73" s="148">
        <v>0</v>
      </c>
      <c r="M73" s="148">
        <v>0</v>
      </c>
      <c r="N73" s="148">
        <v>0</v>
      </c>
      <c r="O73" s="148">
        <v>0</v>
      </c>
      <c r="P73" s="25" t="s">
        <v>1344</v>
      </c>
      <c r="Q73" t="s">
        <v>960</v>
      </c>
    </row>
    <row r="74" spans="1:17" x14ac:dyDescent="0.3">
      <c r="A74" s="148" t="s">
        <v>860</v>
      </c>
      <c r="B74" s="148">
        <v>332660</v>
      </c>
      <c r="C74" s="148">
        <v>240</v>
      </c>
      <c r="D74" t="s">
        <v>240</v>
      </c>
      <c r="E74" s="25" t="s">
        <v>242</v>
      </c>
      <c r="F74" t="s">
        <v>606</v>
      </c>
      <c r="G74" t="s">
        <v>13</v>
      </c>
      <c r="H74" s="148">
        <v>0.55000000000000004</v>
      </c>
      <c r="I74" s="148">
        <v>0</v>
      </c>
      <c r="J74" s="148">
        <v>0</v>
      </c>
      <c r="K74" s="148">
        <v>0.55000000000000004</v>
      </c>
      <c r="L74" s="148">
        <v>0</v>
      </c>
      <c r="M74" s="148">
        <v>0</v>
      </c>
      <c r="N74" s="148">
        <v>0</v>
      </c>
      <c r="O74" s="148">
        <v>0</v>
      </c>
      <c r="P74" s="25" t="s">
        <v>1344</v>
      </c>
      <c r="Q74" t="s">
        <v>505</v>
      </c>
    </row>
    <row r="75" spans="1:17" x14ac:dyDescent="0.3">
      <c r="A75" s="148" t="s">
        <v>634</v>
      </c>
      <c r="B75" s="148">
        <v>331110</v>
      </c>
      <c r="C75" s="148">
        <v>2</v>
      </c>
      <c r="D75" t="s">
        <v>80</v>
      </c>
      <c r="E75" s="25" t="s">
        <v>87</v>
      </c>
      <c r="F75" t="s">
        <v>635</v>
      </c>
      <c r="G75" t="s">
        <v>14</v>
      </c>
      <c r="H75" s="148">
        <v>0.55400000000000005</v>
      </c>
      <c r="I75" s="148">
        <v>0</v>
      </c>
      <c r="J75" s="148">
        <v>0.53</v>
      </c>
      <c r="K75" s="148">
        <v>0</v>
      </c>
      <c r="L75" s="148">
        <v>0</v>
      </c>
      <c r="M75" s="148">
        <v>2.4E-2</v>
      </c>
      <c r="N75" s="148">
        <v>0</v>
      </c>
      <c r="O75" s="148">
        <v>0</v>
      </c>
      <c r="Q75" t="s">
        <v>505</v>
      </c>
    </row>
    <row r="76" spans="1:17" x14ac:dyDescent="0.3">
      <c r="A76" s="148" t="s">
        <v>1308</v>
      </c>
      <c r="C76" s="148">
        <v>13</v>
      </c>
      <c r="D76" t="s">
        <v>220</v>
      </c>
      <c r="E76" s="25" t="s">
        <v>1309</v>
      </c>
      <c r="F76" t="s">
        <v>600</v>
      </c>
      <c r="G76" t="s">
        <v>12</v>
      </c>
      <c r="H76" s="148">
        <v>0.56300000000000006</v>
      </c>
      <c r="I76" s="148">
        <v>0</v>
      </c>
      <c r="J76" s="148">
        <v>0</v>
      </c>
      <c r="K76" s="148">
        <v>0</v>
      </c>
      <c r="L76" s="148">
        <v>0</v>
      </c>
      <c r="M76" s="148">
        <v>0.56300000000000006</v>
      </c>
      <c r="N76" s="148">
        <v>0</v>
      </c>
      <c r="O76" s="148">
        <v>0</v>
      </c>
      <c r="P76" s="25" t="s">
        <v>1344</v>
      </c>
      <c r="Q76" t="s">
        <v>505</v>
      </c>
    </row>
    <row r="77" spans="1:17" x14ac:dyDescent="0.3">
      <c r="A77" s="148" t="s">
        <v>930</v>
      </c>
      <c r="B77" s="148">
        <v>332300</v>
      </c>
      <c r="C77" s="148">
        <v>625</v>
      </c>
      <c r="D77" t="s">
        <v>407</v>
      </c>
      <c r="E77" s="25" t="s">
        <v>408</v>
      </c>
      <c r="F77" t="s">
        <v>931</v>
      </c>
      <c r="G77" t="s">
        <v>9</v>
      </c>
      <c r="H77" s="148">
        <v>0.56700000000000006</v>
      </c>
      <c r="I77" s="148">
        <v>0</v>
      </c>
      <c r="J77" s="148">
        <v>0.56700000000000006</v>
      </c>
      <c r="K77" s="148">
        <v>0</v>
      </c>
      <c r="L77" s="148">
        <v>0</v>
      </c>
      <c r="M77" s="148">
        <v>0</v>
      </c>
      <c r="N77" s="148">
        <v>0</v>
      </c>
      <c r="O77" s="148">
        <v>0</v>
      </c>
      <c r="P77" s="25" t="s">
        <v>1347</v>
      </c>
      <c r="Q77" t="s">
        <v>505</v>
      </c>
    </row>
    <row r="78" spans="1:17" x14ac:dyDescent="0.3">
      <c r="A78" s="148" t="s">
        <v>906</v>
      </c>
      <c r="B78" s="148">
        <v>332210</v>
      </c>
      <c r="C78" s="148">
        <v>321</v>
      </c>
      <c r="D78" t="s">
        <v>272</v>
      </c>
      <c r="E78" s="25" t="s">
        <v>273</v>
      </c>
      <c r="F78" t="s">
        <v>907</v>
      </c>
      <c r="G78" t="s">
        <v>6</v>
      </c>
      <c r="H78" s="148">
        <v>0.6</v>
      </c>
      <c r="I78" s="148">
        <v>0</v>
      </c>
      <c r="J78" s="148">
        <v>0.6</v>
      </c>
      <c r="K78" s="148">
        <v>0</v>
      </c>
      <c r="L78" s="148">
        <v>0</v>
      </c>
      <c r="M78" s="148">
        <v>0</v>
      </c>
      <c r="N78" s="148">
        <v>0</v>
      </c>
      <c r="O78" s="148">
        <v>0</v>
      </c>
      <c r="P78" s="25" t="s">
        <v>1347</v>
      </c>
      <c r="Q78" t="s">
        <v>505</v>
      </c>
    </row>
    <row r="79" spans="1:17" x14ac:dyDescent="0.3">
      <c r="A79" s="148" t="s">
        <v>631</v>
      </c>
      <c r="B79" s="148">
        <v>331060</v>
      </c>
      <c r="C79" s="148">
        <v>2</v>
      </c>
      <c r="D79" t="s">
        <v>80</v>
      </c>
      <c r="E79" s="25" t="s">
        <v>82</v>
      </c>
      <c r="F79" t="s">
        <v>632</v>
      </c>
      <c r="G79" t="s">
        <v>14</v>
      </c>
      <c r="H79" s="148">
        <v>0.6</v>
      </c>
      <c r="I79" s="148">
        <v>0</v>
      </c>
      <c r="J79" s="148">
        <v>0.6</v>
      </c>
      <c r="K79" s="148">
        <v>0</v>
      </c>
      <c r="L79" s="148">
        <v>0</v>
      </c>
      <c r="M79" s="148">
        <v>0</v>
      </c>
      <c r="N79" s="148">
        <v>0</v>
      </c>
      <c r="O79" s="148">
        <v>0</v>
      </c>
      <c r="P79" s="25" t="s">
        <v>1347</v>
      </c>
      <c r="Q79" t="s">
        <v>505</v>
      </c>
    </row>
    <row r="80" spans="1:17" x14ac:dyDescent="0.3">
      <c r="A80" s="148" t="s">
        <v>639</v>
      </c>
      <c r="B80" s="148">
        <v>331230</v>
      </c>
      <c r="C80" s="148">
        <v>2</v>
      </c>
      <c r="D80" t="s">
        <v>80</v>
      </c>
      <c r="E80" s="25" t="s">
        <v>102</v>
      </c>
      <c r="F80" t="s">
        <v>640</v>
      </c>
      <c r="G80" t="s">
        <v>13</v>
      </c>
      <c r="H80" s="148">
        <v>0.61199999999999999</v>
      </c>
      <c r="I80" s="148">
        <v>0</v>
      </c>
      <c r="J80" s="148">
        <v>0.61199999999999999</v>
      </c>
      <c r="K80" s="148">
        <v>0</v>
      </c>
      <c r="L80" s="148">
        <v>0</v>
      </c>
      <c r="M80" s="148">
        <v>0</v>
      </c>
      <c r="N80" s="148">
        <v>0</v>
      </c>
      <c r="O80" s="148">
        <v>0</v>
      </c>
      <c r="P80" s="25" t="s">
        <v>1347</v>
      </c>
      <c r="Q80" t="s">
        <v>505</v>
      </c>
    </row>
    <row r="81" spans="1:17" x14ac:dyDescent="0.3">
      <c r="A81" s="148" t="s">
        <v>773</v>
      </c>
      <c r="B81" s="148">
        <v>331860</v>
      </c>
      <c r="C81" s="148">
        <v>297</v>
      </c>
      <c r="D81" t="s">
        <v>181</v>
      </c>
      <c r="E81" s="25" t="s">
        <v>1304</v>
      </c>
      <c r="F81" t="s">
        <v>774</v>
      </c>
      <c r="G81" t="s">
        <v>6</v>
      </c>
      <c r="H81" s="148">
        <v>0.63500000000000001</v>
      </c>
      <c r="I81" s="148">
        <v>0</v>
      </c>
      <c r="J81" s="148">
        <v>0.57500000000000007</v>
      </c>
      <c r="K81" s="148">
        <v>0.06</v>
      </c>
      <c r="L81" s="148">
        <v>0</v>
      </c>
      <c r="M81" s="148">
        <v>0</v>
      </c>
      <c r="N81" s="148">
        <v>0</v>
      </c>
      <c r="O81" s="148">
        <v>0</v>
      </c>
      <c r="P81" s="25" t="s">
        <v>1344</v>
      </c>
      <c r="Q81" t="s">
        <v>505</v>
      </c>
    </row>
    <row r="82" spans="1:17" x14ac:dyDescent="0.3">
      <c r="A82" s="148" t="s">
        <v>715</v>
      </c>
      <c r="B82" s="148">
        <v>331350</v>
      </c>
      <c r="C82" s="148">
        <v>169</v>
      </c>
      <c r="D82" t="s">
        <v>103</v>
      </c>
      <c r="E82" s="25" t="s">
        <v>116</v>
      </c>
      <c r="F82" t="s">
        <v>716</v>
      </c>
      <c r="G82" t="s">
        <v>14</v>
      </c>
      <c r="H82" s="148">
        <v>0.64</v>
      </c>
      <c r="I82" s="148">
        <v>0</v>
      </c>
      <c r="J82" s="148">
        <v>0.64</v>
      </c>
      <c r="K82" s="148">
        <v>0</v>
      </c>
      <c r="L82" s="148">
        <v>0</v>
      </c>
      <c r="M82" s="148">
        <v>0</v>
      </c>
      <c r="N82" s="148">
        <v>0</v>
      </c>
      <c r="O82" s="148">
        <v>0</v>
      </c>
      <c r="P82" s="25" t="s">
        <v>1347</v>
      </c>
      <c r="Q82" t="s">
        <v>505</v>
      </c>
    </row>
    <row r="83" spans="1:17" x14ac:dyDescent="0.3">
      <c r="A83" s="148" t="s">
        <v>711</v>
      </c>
      <c r="B83" s="148">
        <v>331330</v>
      </c>
      <c r="C83" s="148">
        <v>169</v>
      </c>
      <c r="D83" t="s">
        <v>103</v>
      </c>
      <c r="E83" s="25" t="s">
        <v>114</v>
      </c>
      <c r="F83" t="s">
        <v>712</v>
      </c>
      <c r="G83" t="s">
        <v>9</v>
      </c>
      <c r="H83" s="148">
        <v>0.64200000000000002</v>
      </c>
      <c r="I83" s="148">
        <v>0</v>
      </c>
      <c r="J83" s="148">
        <v>0.64200000000000002</v>
      </c>
      <c r="K83" s="148">
        <v>0</v>
      </c>
      <c r="L83" s="148">
        <v>0</v>
      </c>
      <c r="M83" s="148">
        <v>0</v>
      </c>
      <c r="N83" s="148">
        <v>0</v>
      </c>
      <c r="O83" s="148">
        <v>0</v>
      </c>
      <c r="P83" s="25" t="s">
        <v>1347</v>
      </c>
      <c r="Q83" t="s">
        <v>505</v>
      </c>
    </row>
    <row r="84" spans="1:17" x14ac:dyDescent="0.3">
      <c r="A84" s="148" t="s">
        <v>769</v>
      </c>
      <c r="B84" s="148">
        <v>331870</v>
      </c>
      <c r="C84" s="148">
        <v>658</v>
      </c>
      <c r="D84" t="s">
        <v>183</v>
      </c>
      <c r="E84" s="25" t="s">
        <v>184</v>
      </c>
      <c r="F84" t="s">
        <v>770</v>
      </c>
      <c r="G84" t="s">
        <v>6</v>
      </c>
      <c r="H84" s="148">
        <v>0.66</v>
      </c>
      <c r="I84" s="148">
        <v>0</v>
      </c>
      <c r="J84" s="148">
        <v>0.49299999999999999</v>
      </c>
      <c r="K84" s="148">
        <v>0.16700000000000001</v>
      </c>
      <c r="L84" s="148">
        <v>0</v>
      </c>
      <c r="M84" s="148">
        <v>0</v>
      </c>
      <c r="N84" s="148">
        <v>0</v>
      </c>
      <c r="O84" s="148">
        <v>0</v>
      </c>
      <c r="P84" s="25" t="s">
        <v>1344</v>
      </c>
      <c r="Q84" t="s">
        <v>505</v>
      </c>
    </row>
    <row r="85" spans="1:17" x14ac:dyDescent="0.3">
      <c r="A85" s="148" t="s">
        <v>833</v>
      </c>
      <c r="B85" s="148">
        <v>332000</v>
      </c>
      <c r="C85" s="148">
        <v>373</v>
      </c>
      <c r="D85" t="s">
        <v>224</v>
      </c>
      <c r="E85" s="25" t="s">
        <v>225</v>
      </c>
      <c r="F85" t="s">
        <v>834</v>
      </c>
      <c r="G85" t="s">
        <v>5</v>
      </c>
      <c r="H85" s="148">
        <v>0.69</v>
      </c>
      <c r="I85" s="148">
        <v>0</v>
      </c>
      <c r="J85" s="148">
        <v>0.69</v>
      </c>
      <c r="K85" s="148">
        <v>0</v>
      </c>
      <c r="L85" s="148">
        <v>0</v>
      </c>
      <c r="M85" s="148">
        <v>0</v>
      </c>
      <c r="N85" s="148">
        <v>0</v>
      </c>
      <c r="O85" s="148">
        <v>0</v>
      </c>
      <c r="P85" s="25" t="s">
        <v>1347</v>
      </c>
      <c r="Q85" t="s">
        <v>505</v>
      </c>
    </row>
    <row r="86" spans="1:17" x14ac:dyDescent="0.3">
      <c r="A86" s="148" t="s">
        <v>1339</v>
      </c>
      <c r="B86" s="148">
        <v>331670</v>
      </c>
      <c r="C86" s="148">
        <v>169</v>
      </c>
      <c r="D86" t="s">
        <v>103</v>
      </c>
      <c r="E86" s="25" t="s">
        <v>140</v>
      </c>
      <c r="F86" t="s">
        <v>698</v>
      </c>
      <c r="G86" t="s">
        <v>5</v>
      </c>
      <c r="H86" s="148">
        <v>0.7</v>
      </c>
      <c r="I86" s="148">
        <v>0</v>
      </c>
      <c r="J86" s="148">
        <v>0.7</v>
      </c>
      <c r="K86" s="148">
        <v>0</v>
      </c>
      <c r="L86" s="148">
        <v>0</v>
      </c>
      <c r="M86" s="148">
        <v>0</v>
      </c>
      <c r="N86" s="148">
        <v>0</v>
      </c>
      <c r="O86" s="148">
        <v>0</v>
      </c>
      <c r="P86" s="25" t="s">
        <v>1346</v>
      </c>
      <c r="Q86" t="s">
        <v>505</v>
      </c>
    </row>
    <row r="87" spans="1:17" x14ac:dyDescent="0.3">
      <c r="A87" s="148" t="s">
        <v>1331</v>
      </c>
      <c r="B87" s="148">
        <v>331080</v>
      </c>
      <c r="C87" s="148">
        <v>2</v>
      </c>
      <c r="D87" t="s">
        <v>80</v>
      </c>
      <c r="E87" s="25" t="s">
        <v>86</v>
      </c>
      <c r="F87" t="s">
        <v>602</v>
      </c>
      <c r="G87" t="s">
        <v>13</v>
      </c>
      <c r="H87" s="148">
        <v>0.7</v>
      </c>
      <c r="I87" s="148">
        <v>0</v>
      </c>
      <c r="J87" s="148">
        <v>0.7</v>
      </c>
      <c r="K87" s="148">
        <v>0</v>
      </c>
      <c r="L87" s="148">
        <v>0</v>
      </c>
      <c r="M87" s="148">
        <v>0</v>
      </c>
      <c r="N87" s="148">
        <v>0</v>
      </c>
      <c r="O87" s="148">
        <v>0</v>
      </c>
      <c r="P87" s="25" t="s">
        <v>1347</v>
      </c>
      <c r="Q87" t="s">
        <v>505</v>
      </c>
    </row>
    <row r="88" spans="1:17" x14ac:dyDescent="0.3">
      <c r="A88" s="148" t="s">
        <v>972</v>
      </c>
      <c r="B88" s="148">
        <v>332500</v>
      </c>
      <c r="C88" s="148">
        <v>399</v>
      </c>
      <c r="D88" t="s">
        <v>328</v>
      </c>
      <c r="E88" s="25" t="s">
        <v>329</v>
      </c>
      <c r="F88" t="s">
        <v>973</v>
      </c>
      <c r="G88" t="s">
        <v>6</v>
      </c>
      <c r="H88" s="148">
        <v>0.70200000000000007</v>
      </c>
      <c r="I88" s="148">
        <v>0</v>
      </c>
      <c r="J88" s="148">
        <v>0.70200000000000007</v>
      </c>
      <c r="K88" s="148">
        <v>0</v>
      </c>
      <c r="L88" s="148">
        <v>0</v>
      </c>
      <c r="M88" s="148">
        <v>0</v>
      </c>
      <c r="N88" s="148">
        <v>0</v>
      </c>
      <c r="O88" s="148">
        <v>0</v>
      </c>
      <c r="P88" s="25" t="s">
        <v>1347</v>
      </c>
      <c r="Q88" t="s">
        <v>505</v>
      </c>
    </row>
    <row r="89" spans="1:17" x14ac:dyDescent="0.3">
      <c r="A89" s="148" t="s">
        <v>936</v>
      </c>
      <c r="B89" s="148">
        <v>332110</v>
      </c>
      <c r="C89" s="148">
        <v>661</v>
      </c>
      <c r="D89" t="s">
        <v>297</v>
      </c>
      <c r="E89" s="25" t="s">
        <v>298</v>
      </c>
      <c r="F89" t="s">
        <v>937</v>
      </c>
      <c r="G89" t="s">
        <v>6</v>
      </c>
      <c r="H89" s="148">
        <v>0.70200000000000007</v>
      </c>
      <c r="I89" s="148">
        <v>0</v>
      </c>
      <c r="J89" s="148">
        <v>0.70200000000000007</v>
      </c>
      <c r="K89" s="148">
        <v>0</v>
      </c>
      <c r="L89" s="148">
        <v>0</v>
      </c>
      <c r="M89" s="148">
        <v>0</v>
      </c>
      <c r="N89" s="148">
        <v>0</v>
      </c>
      <c r="O89" s="148">
        <v>0</v>
      </c>
      <c r="P89" s="25" t="s">
        <v>1347</v>
      </c>
      <c r="Q89" t="s">
        <v>505</v>
      </c>
    </row>
    <row r="90" spans="1:17" x14ac:dyDescent="0.3">
      <c r="A90" s="148" t="s">
        <v>723</v>
      </c>
      <c r="B90" s="148">
        <v>331460</v>
      </c>
      <c r="C90" s="148">
        <v>169</v>
      </c>
      <c r="D90" t="s">
        <v>103</v>
      </c>
      <c r="E90" s="25" t="s">
        <v>127</v>
      </c>
      <c r="F90" t="s">
        <v>724</v>
      </c>
      <c r="G90" t="s">
        <v>14</v>
      </c>
      <c r="H90" s="148">
        <v>0.70799999999999996</v>
      </c>
      <c r="I90" s="148">
        <v>0</v>
      </c>
      <c r="J90" s="148">
        <v>0.70799999999999996</v>
      </c>
      <c r="K90" s="148">
        <v>0</v>
      </c>
      <c r="L90" s="148">
        <v>0</v>
      </c>
      <c r="M90" s="148">
        <v>0</v>
      </c>
      <c r="N90" s="148">
        <v>0</v>
      </c>
      <c r="O90" s="148">
        <v>0</v>
      </c>
      <c r="P90" s="25" t="s">
        <v>1347</v>
      </c>
      <c r="Q90" t="s">
        <v>797</v>
      </c>
    </row>
    <row r="91" spans="1:17" x14ac:dyDescent="0.3">
      <c r="A91" s="148" t="s">
        <v>847</v>
      </c>
      <c r="B91" s="148">
        <v>332030</v>
      </c>
      <c r="C91" s="148">
        <v>332</v>
      </c>
      <c r="D91" t="s">
        <v>234</v>
      </c>
      <c r="E91" s="25" t="s">
        <v>235</v>
      </c>
      <c r="F91" t="s">
        <v>848</v>
      </c>
      <c r="G91" t="s">
        <v>14</v>
      </c>
      <c r="H91" s="148">
        <v>0.748</v>
      </c>
      <c r="I91" s="148">
        <v>0</v>
      </c>
      <c r="J91" s="148">
        <v>0.37799999999999995</v>
      </c>
      <c r="K91" s="148">
        <v>0</v>
      </c>
      <c r="L91" s="148">
        <v>0</v>
      </c>
      <c r="M91" s="148">
        <v>0.12</v>
      </c>
      <c r="N91" s="148">
        <v>0.25</v>
      </c>
      <c r="O91" s="148">
        <v>0</v>
      </c>
      <c r="P91" s="25" t="s">
        <v>2172</v>
      </c>
      <c r="Q91" t="s">
        <v>797</v>
      </c>
    </row>
    <row r="92" spans="1:17" x14ac:dyDescent="0.3">
      <c r="A92" s="148" t="s">
        <v>890</v>
      </c>
      <c r="B92" s="148">
        <v>332100</v>
      </c>
      <c r="C92" s="148">
        <v>660</v>
      </c>
      <c r="D92" t="s">
        <v>258</v>
      </c>
      <c r="E92" s="25" t="s">
        <v>259</v>
      </c>
      <c r="F92" t="s">
        <v>891</v>
      </c>
      <c r="G92" t="s">
        <v>6</v>
      </c>
      <c r="H92" s="148">
        <v>0.77200000000000002</v>
      </c>
      <c r="I92" s="148">
        <v>0</v>
      </c>
      <c r="J92" s="148">
        <v>0.58200000000000007</v>
      </c>
      <c r="K92" s="148">
        <v>0</v>
      </c>
      <c r="L92" s="148">
        <v>0.19</v>
      </c>
      <c r="M92" s="148">
        <v>0</v>
      </c>
      <c r="N92" s="148">
        <v>0</v>
      </c>
      <c r="O92" s="148">
        <v>0</v>
      </c>
      <c r="P92" s="25" t="s">
        <v>1347</v>
      </c>
      <c r="Q92" t="s">
        <v>797</v>
      </c>
    </row>
    <row r="93" spans="1:17" x14ac:dyDescent="0.3">
      <c r="A93" s="148" t="s">
        <v>719</v>
      </c>
      <c r="B93" s="148">
        <v>331380</v>
      </c>
      <c r="C93" s="148">
        <v>169</v>
      </c>
      <c r="D93" t="s">
        <v>103</v>
      </c>
      <c r="E93" s="25" t="s">
        <v>119</v>
      </c>
      <c r="F93" t="s">
        <v>720</v>
      </c>
      <c r="G93" t="s">
        <v>14</v>
      </c>
      <c r="H93" s="148">
        <v>0.78260000000000007</v>
      </c>
      <c r="I93" s="148">
        <v>0</v>
      </c>
      <c r="J93" s="148">
        <v>0.77300000000000002</v>
      </c>
      <c r="K93" s="148">
        <v>0</v>
      </c>
      <c r="L93" s="148">
        <v>0</v>
      </c>
      <c r="M93" s="148">
        <v>9.5999999999999992E-3</v>
      </c>
      <c r="N93" s="148">
        <v>0</v>
      </c>
      <c r="O93" s="148">
        <v>0</v>
      </c>
      <c r="P93" s="25" t="s">
        <v>1347</v>
      </c>
      <c r="Q93" t="s">
        <v>797</v>
      </c>
    </row>
    <row r="94" spans="1:17" x14ac:dyDescent="0.3">
      <c r="A94" s="148" t="s">
        <v>861</v>
      </c>
      <c r="B94" s="148">
        <v>332060</v>
      </c>
      <c r="C94" s="148">
        <v>369</v>
      </c>
      <c r="D94" t="s">
        <v>245</v>
      </c>
      <c r="E94" s="25" t="s">
        <v>246</v>
      </c>
      <c r="F94" t="s">
        <v>862</v>
      </c>
      <c r="G94" t="s">
        <v>11</v>
      </c>
      <c r="H94" s="148">
        <v>0.7955000000000001</v>
      </c>
      <c r="I94" s="148">
        <v>0</v>
      </c>
      <c r="J94" s="148">
        <v>0.37</v>
      </c>
      <c r="K94" s="148">
        <v>0</v>
      </c>
      <c r="L94" s="148">
        <v>0.1</v>
      </c>
      <c r="M94" s="148">
        <v>4.8500000000000001E-2</v>
      </c>
      <c r="N94" s="148">
        <v>0.27700000000000002</v>
      </c>
      <c r="O94" s="148">
        <v>0</v>
      </c>
      <c r="P94" s="25" t="s">
        <v>2169</v>
      </c>
      <c r="Q94" t="s">
        <v>505</v>
      </c>
    </row>
    <row r="95" spans="1:17" x14ac:dyDescent="0.3">
      <c r="A95" s="148" t="s">
        <v>717</v>
      </c>
      <c r="B95" s="148">
        <v>331370</v>
      </c>
      <c r="C95" s="148">
        <v>169</v>
      </c>
      <c r="D95" t="s">
        <v>103</v>
      </c>
      <c r="E95" s="25" t="s">
        <v>118</v>
      </c>
      <c r="F95" t="s">
        <v>718</v>
      </c>
      <c r="G95" t="s">
        <v>14</v>
      </c>
      <c r="H95" s="148">
        <v>0.79600000000000004</v>
      </c>
      <c r="I95" s="148">
        <v>0</v>
      </c>
      <c r="J95" s="148">
        <v>0.79600000000000004</v>
      </c>
      <c r="K95" s="148">
        <v>0</v>
      </c>
      <c r="L95" s="148">
        <v>0</v>
      </c>
      <c r="M95" s="148">
        <v>0</v>
      </c>
      <c r="N95" s="148">
        <v>0</v>
      </c>
      <c r="O95" s="148">
        <v>0</v>
      </c>
      <c r="P95" s="25" t="s">
        <v>1347</v>
      </c>
      <c r="Q95" t="s">
        <v>505</v>
      </c>
    </row>
    <row r="96" spans="1:17" x14ac:dyDescent="0.3">
      <c r="A96" s="148" t="s">
        <v>641</v>
      </c>
      <c r="B96" s="148">
        <v>331240</v>
      </c>
      <c r="C96" s="148">
        <v>169</v>
      </c>
      <c r="D96" t="s">
        <v>103</v>
      </c>
      <c r="E96" s="25" t="s">
        <v>104</v>
      </c>
      <c r="F96" t="s">
        <v>1337</v>
      </c>
      <c r="G96" t="s">
        <v>9</v>
      </c>
      <c r="H96" s="148">
        <v>0.8</v>
      </c>
      <c r="I96" s="148">
        <v>0</v>
      </c>
      <c r="J96" s="148">
        <v>0.8</v>
      </c>
      <c r="K96" s="148">
        <v>0</v>
      </c>
      <c r="L96" s="148">
        <v>0</v>
      </c>
      <c r="M96" s="148">
        <v>0</v>
      </c>
      <c r="N96" s="148">
        <v>0</v>
      </c>
      <c r="O96" s="148">
        <v>0</v>
      </c>
      <c r="P96" s="25" t="s">
        <v>1346</v>
      </c>
      <c r="Q96" t="s">
        <v>505</v>
      </c>
    </row>
    <row r="97" spans="1:17" x14ac:dyDescent="0.3">
      <c r="A97" s="148" t="s">
        <v>996</v>
      </c>
      <c r="B97" s="148">
        <v>332590</v>
      </c>
      <c r="C97" s="148">
        <v>447</v>
      </c>
      <c r="D97" t="s">
        <v>351</v>
      </c>
      <c r="E97" s="25" t="s">
        <v>352</v>
      </c>
      <c r="F97" t="s">
        <v>997</v>
      </c>
      <c r="G97" t="s">
        <v>6</v>
      </c>
      <c r="H97" s="148">
        <v>0.81499999999999995</v>
      </c>
      <c r="I97" s="148">
        <v>0</v>
      </c>
      <c r="J97" s="148">
        <v>0.81499999999999995</v>
      </c>
      <c r="K97" s="148">
        <v>0</v>
      </c>
      <c r="L97" s="148">
        <v>0</v>
      </c>
      <c r="M97" s="148">
        <v>0</v>
      </c>
      <c r="N97" s="148">
        <v>0</v>
      </c>
      <c r="O97" s="148">
        <v>0</v>
      </c>
      <c r="P97" s="25" t="s">
        <v>1347</v>
      </c>
      <c r="Q97" t="s">
        <v>505</v>
      </c>
    </row>
    <row r="98" spans="1:17" x14ac:dyDescent="0.3">
      <c r="A98" s="148" t="s">
        <v>721</v>
      </c>
      <c r="B98" s="148">
        <v>331450</v>
      </c>
      <c r="C98" s="148">
        <v>169</v>
      </c>
      <c r="D98" t="s">
        <v>103</v>
      </c>
      <c r="E98" s="25" t="s">
        <v>126</v>
      </c>
      <c r="F98" t="s">
        <v>722</v>
      </c>
      <c r="G98" t="s">
        <v>9</v>
      </c>
      <c r="H98" s="148">
        <v>0.90300000000000002</v>
      </c>
      <c r="I98" s="148">
        <v>0</v>
      </c>
      <c r="J98" s="148">
        <v>0.70300000000000007</v>
      </c>
      <c r="K98" s="148">
        <v>0</v>
      </c>
      <c r="L98" s="148">
        <v>0.2</v>
      </c>
      <c r="M98" s="148">
        <v>0</v>
      </c>
      <c r="N98" s="148">
        <v>0</v>
      </c>
      <c r="O98" s="148">
        <v>0</v>
      </c>
      <c r="P98" s="25" t="s">
        <v>1347</v>
      </c>
      <c r="Q98" t="s">
        <v>505</v>
      </c>
    </row>
    <row r="99" spans="1:17" x14ac:dyDescent="0.3">
      <c r="A99" s="148" t="s">
        <v>729</v>
      </c>
      <c r="B99" s="148">
        <v>331580</v>
      </c>
      <c r="C99" s="148">
        <v>169</v>
      </c>
      <c r="D99" t="s">
        <v>103</v>
      </c>
      <c r="E99" s="25" t="s">
        <v>138</v>
      </c>
      <c r="F99" t="s">
        <v>730</v>
      </c>
      <c r="G99" t="s">
        <v>9</v>
      </c>
      <c r="H99" s="148">
        <v>0.90400000000000003</v>
      </c>
      <c r="I99" s="148">
        <v>0</v>
      </c>
      <c r="J99" s="148">
        <v>0.90400000000000003</v>
      </c>
      <c r="K99" s="148">
        <v>0</v>
      </c>
      <c r="L99" s="148">
        <v>0</v>
      </c>
      <c r="M99" s="148">
        <v>0</v>
      </c>
      <c r="N99" s="148">
        <v>0</v>
      </c>
      <c r="O99" s="148">
        <v>0</v>
      </c>
      <c r="P99" s="25" t="s">
        <v>1347</v>
      </c>
      <c r="Q99" t="s">
        <v>505</v>
      </c>
    </row>
    <row r="100" spans="1:17" x14ac:dyDescent="0.3">
      <c r="A100" s="148" t="s">
        <v>581</v>
      </c>
      <c r="B100" s="148">
        <v>331030</v>
      </c>
      <c r="C100" s="148">
        <v>635</v>
      </c>
      <c r="D100" t="s">
        <v>65</v>
      </c>
      <c r="E100" s="25" t="s">
        <v>66</v>
      </c>
      <c r="F100" t="s">
        <v>582</v>
      </c>
      <c r="G100" t="s">
        <v>9</v>
      </c>
      <c r="H100" s="148">
        <v>0.92</v>
      </c>
      <c r="I100" s="148">
        <v>0</v>
      </c>
      <c r="J100" s="148">
        <v>0.92</v>
      </c>
      <c r="K100" s="148">
        <v>0</v>
      </c>
      <c r="L100" s="148">
        <v>0</v>
      </c>
      <c r="M100" s="148">
        <v>0</v>
      </c>
      <c r="N100" s="148">
        <v>0</v>
      </c>
      <c r="O100" s="148">
        <v>0</v>
      </c>
      <c r="P100" s="25" t="s">
        <v>1347</v>
      </c>
      <c r="Q100" t="s">
        <v>505</v>
      </c>
    </row>
    <row r="101" spans="1:17" x14ac:dyDescent="0.3">
      <c r="A101" s="148" t="s">
        <v>980</v>
      </c>
      <c r="B101" s="148">
        <v>332550</v>
      </c>
      <c r="C101" s="148">
        <v>410</v>
      </c>
      <c r="D101" t="s">
        <v>336</v>
      </c>
      <c r="E101" s="25" t="s">
        <v>337</v>
      </c>
      <c r="F101" t="s">
        <v>981</v>
      </c>
      <c r="G101" t="s">
        <v>4</v>
      </c>
      <c r="H101" s="148">
        <v>0.92499999999999993</v>
      </c>
      <c r="I101" s="148">
        <v>0</v>
      </c>
      <c r="J101" s="148">
        <v>0.83</v>
      </c>
      <c r="K101" s="148">
        <v>0</v>
      </c>
      <c r="L101" s="148">
        <v>9.5000000000000001E-2</v>
      </c>
      <c r="M101" s="148">
        <v>0</v>
      </c>
      <c r="N101" s="148">
        <v>0</v>
      </c>
      <c r="O101" s="148">
        <v>0</v>
      </c>
      <c r="P101" s="25" t="s">
        <v>1347</v>
      </c>
      <c r="Q101" t="s">
        <v>1402</v>
      </c>
    </row>
    <row r="102" spans="1:17" x14ac:dyDescent="0.3">
      <c r="A102" s="148" t="s">
        <v>1333</v>
      </c>
      <c r="C102" s="148">
        <v>2</v>
      </c>
      <c r="D102" t="s">
        <v>80</v>
      </c>
      <c r="E102" s="25" t="s">
        <v>1334</v>
      </c>
      <c r="F102" t="s">
        <v>606</v>
      </c>
      <c r="G102" t="s">
        <v>13</v>
      </c>
      <c r="H102" s="148">
        <v>0.94299999999999995</v>
      </c>
      <c r="I102" s="148">
        <v>0</v>
      </c>
      <c r="J102" s="148">
        <v>0</v>
      </c>
      <c r="K102" s="148">
        <v>0.94299999999999995</v>
      </c>
      <c r="L102" s="148">
        <v>0</v>
      </c>
      <c r="M102" s="148">
        <v>0</v>
      </c>
      <c r="N102" s="148">
        <v>0</v>
      </c>
      <c r="O102" s="148">
        <v>0</v>
      </c>
      <c r="P102" s="25" t="s">
        <v>1344</v>
      </c>
      <c r="Q102" t="s">
        <v>1402</v>
      </c>
    </row>
    <row r="103" spans="1:17" x14ac:dyDescent="0.3">
      <c r="A103" s="148" t="s">
        <v>733</v>
      </c>
      <c r="B103" s="148">
        <v>331630</v>
      </c>
      <c r="C103" s="148">
        <v>169</v>
      </c>
      <c r="D103" t="s">
        <v>103</v>
      </c>
      <c r="E103" s="25" t="s">
        <v>145</v>
      </c>
      <c r="F103" t="s">
        <v>734</v>
      </c>
      <c r="G103" t="s">
        <v>5</v>
      </c>
      <c r="H103" s="148">
        <v>0.9850000000000001</v>
      </c>
      <c r="I103" s="148">
        <v>0</v>
      </c>
      <c r="J103" s="148">
        <v>0.78500000000000003</v>
      </c>
      <c r="K103" s="148">
        <v>0</v>
      </c>
      <c r="L103" s="148">
        <v>0.2</v>
      </c>
      <c r="M103" s="148">
        <v>0</v>
      </c>
      <c r="N103" s="148">
        <v>0</v>
      </c>
      <c r="O103" s="148">
        <v>0</v>
      </c>
      <c r="P103" s="25" t="s">
        <v>1347</v>
      </c>
    </row>
    <row r="104" spans="1:17" x14ac:dyDescent="0.3">
      <c r="A104" s="148" t="s">
        <v>648</v>
      </c>
      <c r="B104" s="148">
        <v>331270</v>
      </c>
      <c r="C104" s="148">
        <v>169</v>
      </c>
      <c r="D104" t="s">
        <v>103</v>
      </c>
      <c r="E104" s="25" t="s">
        <v>107</v>
      </c>
      <c r="F104" t="s">
        <v>649</v>
      </c>
      <c r="G104" t="s">
        <v>5</v>
      </c>
      <c r="H104" s="148">
        <v>1</v>
      </c>
      <c r="I104" s="148">
        <v>0</v>
      </c>
      <c r="J104" s="148">
        <v>1</v>
      </c>
      <c r="K104" s="148">
        <v>0</v>
      </c>
      <c r="L104" s="148">
        <v>0</v>
      </c>
      <c r="M104" s="148">
        <v>0</v>
      </c>
      <c r="N104" s="148">
        <v>0</v>
      </c>
      <c r="O104" s="148">
        <v>0</v>
      </c>
      <c r="P104" s="25" t="s">
        <v>1346</v>
      </c>
    </row>
    <row r="105" spans="1:17" x14ac:dyDescent="0.3">
      <c r="A105" s="148" t="s">
        <v>811</v>
      </c>
      <c r="B105" s="148">
        <v>331940</v>
      </c>
      <c r="C105" s="148">
        <v>320</v>
      </c>
      <c r="D105" t="s">
        <v>206</v>
      </c>
      <c r="E105" s="25" t="s">
        <v>207</v>
      </c>
      <c r="F105" t="s">
        <v>812</v>
      </c>
      <c r="G105" t="s">
        <v>6</v>
      </c>
      <c r="H105" s="148">
        <v>1</v>
      </c>
      <c r="I105" s="148">
        <v>0</v>
      </c>
      <c r="J105" s="148">
        <v>1</v>
      </c>
      <c r="K105" s="148">
        <v>0</v>
      </c>
      <c r="L105" s="148">
        <v>0</v>
      </c>
      <c r="M105" s="148">
        <v>0</v>
      </c>
      <c r="N105" s="148">
        <v>0</v>
      </c>
      <c r="O105" s="148">
        <v>0</v>
      </c>
      <c r="P105" s="25" t="s">
        <v>1347</v>
      </c>
      <c r="Q105" t="s">
        <v>505</v>
      </c>
    </row>
    <row r="106" spans="1:17" x14ac:dyDescent="0.3">
      <c r="A106" s="148" t="s">
        <v>1352</v>
      </c>
      <c r="C106" s="148">
        <v>160</v>
      </c>
      <c r="D106" t="s">
        <v>202</v>
      </c>
      <c r="E106" s="25" t="s">
        <v>1353</v>
      </c>
      <c r="F106" t="s">
        <v>796</v>
      </c>
      <c r="G106" t="s">
        <v>7</v>
      </c>
      <c r="H106" s="148">
        <v>1</v>
      </c>
      <c r="I106" s="148">
        <v>0</v>
      </c>
      <c r="J106" s="148">
        <v>0</v>
      </c>
      <c r="K106" s="148">
        <v>0</v>
      </c>
      <c r="L106" s="148">
        <v>0</v>
      </c>
      <c r="M106" s="148">
        <v>0</v>
      </c>
      <c r="N106" s="148">
        <v>1</v>
      </c>
      <c r="O106" s="148">
        <v>0</v>
      </c>
      <c r="P106" s="25" t="s">
        <v>1346</v>
      </c>
      <c r="Q106" t="s">
        <v>1403</v>
      </c>
    </row>
    <row r="107" spans="1:17" x14ac:dyDescent="0.3">
      <c r="A107" s="148" t="s">
        <v>727</v>
      </c>
      <c r="B107" s="148">
        <v>331540</v>
      </c>
      <c r="C107" s="148">
        <v>169</v>
      </c>
      <c r="D107" t="s">
        <v>103</v>
      </c>
      <c r="E107" s="25" t="s">
        <v>135</v>
      </c>
      <c r="F107" t="s">
        <v>728</v>
      </c>
      <c r="G107" t="s">
        <v>8</v>
      </c>
      <c r="H107" s="148">
        <v>1</v>
      </c>
      <c r="I107" s="148">
        <v>0</v>
      </c>
      <c r="J107" s="148">
        <v>1</v>
      </c>
      <c r="K107" s="148">
        <v>0</v>
      </c>
      <c r="L107" s="148">
        <v>0</v>
      </c>
      <c r="M107" s="148">
        <v>0</v>
      </c>
      <c r="N107" s="148">
        <v>0</v>
      </c>
      <c r="O107" s="148">
        <v>0</v>
      </c>
      <c r="P107" s="25" t="s">
        <v>1347</v>
      </c>
      <c r="Q107" t="s">
        <v>505</v>
      </c>
    </row>
    <row r="108" spans="1:17" x14ac:dyDescent="0.3">
      <c r="A108" s="148" t="s">
        <v>624</v>
      </c>
      <c r="B108" s="148">
        <v>331210</v>
      </c>
      <c r="C108" s="148">
        <v>2</v>
      </c>
      <c r="D108" t="s">
        <v>80</v>
      </c>
      <c r="E108" s="25" t="s">
        <v>99</v>
      </c>
      <c r="F108" t="s">
        <v>602</v>
      </c>
      <c r="G108" t="s">
        <v>13</v>
      </c>
      <c r="H108" s="148">
        <v>1</v>
      </c>
      <c r="I108" s="148">
        <v>0</v>
      </c>
      <c r="J108" s="148">
        <v>1</v>
      </c>
      <c r="K108" s="148">
        <v>0</v>
      </c>
      <c r="L108" s="148">
        <v>0</v>
      </c>
      <c r="M108" s="148">
        <v>0</v>
      </c>
      <c r="N108" s="148">
        <v>0</v>
      </c>
      <c r="O108" s="148">
        <v>0</v>
      </c>
      <c r="P108" s="25" t="s">
        <v>1346</v>
      </c>
      <c r="Q108" t="s">
        <v>505</v>
      </c>
    </row>
    <row r="109" spans="1:17" x14ac:dyDescent="0.3">
      <c r="A109" s="148" t="s">
        <v>611</v>
      </c>
      <c r="C109" s="148">
        <v>2</v>
      </c>
      <c r="D109" t="s">
        <v>80</v>
      </c>
      <c r="E109" s="25" t="s">
        <v>101</v>
      </c>
      <c r="F109" t="s">
        <v>602</v>
      </c>
      <c r="G109" t="s">
        <v>13</v>
      </c>
      <c r="H109" s="148">
        <v>1</v>
      </c>
      <c r="I109" s="148">
        <v>0</v>
      </c>
      <c r="J109" s="148">
        <v>1</v>
      </c>
      <c r="K109" s="148">
        <v>0</v>
      </c>
      <c r="L109" s="148">
        <v>0</v>
      </c>
      <c r="M109" s="148">
        <v>0</v>
      </c>
      <c r="N109" s="148">
        <v>0</v>
      </c>
      <c r="O109" s="148">
        <v>0</v>
      </c>
      <c r="P109" s="25" t="s">
        <v>1346</v>
      </c>
      <c r="Q109" t="s">
        <v>505</v>
      </c>
    </row>
    <row r="110" spans="1:17" x14ac:dyDescent="0.3">
      <c r="A110" s="148" t="s">
        <v>725</v>
      </c>
      <c r="B110" s="148">
        <v>331520</v>
      </c>
      <c r="C110" s="148">
        <v>169</v>
      </c>
      <c r="D110" t="s">
        <v>103</v>
      </c>
      <c r="E110" s="25" t="s">
        <v>133</v>
      </c>
      <c r="F110" t="s">
        <v>726</v>
      </c>
      <c r="G110" t="s">
        <v>14</v>
      </c>
      <c r="H110" s="148">
        <v>1.002</v>
      </c>
      <c r="I110" s="148">
        <v>0</v>
      </c>
      <c r="J110" s="148">
        <v>1.002</v>
      </c>
      <c r="K110" s="148">
        <v>0</v>
      </c>
      <c r="L110" s="148">
        <v>0</v>
      </c>
      <c r="M110" s="148">
        <v>0</v>
      </c>
      <c r="N110" s="148">
        <v>0</v>
      </c>
      <c r="O110" s="148">
        <v>0</v>
      </c>
      <c r="P110" s="25" t="s">
        <v>1347</v>
      </c>
      <c r="Q110" t="s">
        <v>505</v>
      </c>
    </row>
    <row r="111" spans="1:17" x14ac:dyDescent="0.3">
      <c r="A111" s="148" t="s">
        <v>667</v>
      </c>
      <c r="B111" s="148">
        <v>331420</v>
      </c>
      <c r="C111" s="148">
        <v>169</v>
      </c>
      <c r="D111" t="s">
        <v>103</v>
      </c>
      <c r="E111" s="25" t="s">
        <v>124</v>
      </c>
      <c r="F111" t="s">
        <v>668</v>
      </c>
      <c r="G111" t="s">
        <v>5</v>
      </c>
      <c r="H111" s="148">
        <v>1.0489999999999999</v>
      </c>
      <c r="I111" s="148">
        <v>0</v>
      </c>
      <c r="J111" s="148">
        <v>1.0489999999999999</v>
      </c>
      <c r="K111" s="148">
        <v>0</v>
      </c>
      <c r="L111" s="148">
        <v>0</v>
      </c>
      <c r="M111" s="148">
        <v>0</v>
      </c>
      <c r="N111" s="148">
        <v>0</v>
      </c>
      <c r="O111" s="148">
        <v>0</v>
      </c>
      <c r="P111" s="25" t="s">
        <v>1347</v>
      </c>
      <c r="Q111" t="s">
        <v>1397</v>
      </c>
    </row>
    <row r="112" spans="1:17" x14ac:dyDescent="0.3">
      <c r="A112" s="148" t="s">
        <v>735</v>
      </c>
      <c r="B112" s="148">
        <v>331685</v>
      </c>
      <c r="C112" s="148">
        <v>169</v>
      </c>
      <c r="D112" t="s">
        <v>103</v>
      </c>
      <c r="E112" s="25" t="s">
        <v>149</v>
      </c>
      <c r="F112" t="s">
        <v>736</v>
      </c>
      <c r="G112" t="s">
        <v>5</v>
      </c>
      <c r="H112" s="148">
        <v>1.0499999999999998</v>
      </c>
      <c r="I112" s="148">
        <v>0</v>
      </c>
      <c r="J112" s="148">
        <v>1.0499999999999998</v>
      </c>
      <c r="K112" s="148">
        <v>0</v>
      </c>
      <c r="L112" s="148">
        <v>0</v>
      </c>
      <c r="M112" s="148">
        <v>0</v>
      </c>
      <c r="N112" s="148">
        <v>0</v>
      </c>
      <c r="O112" s="148">
        <v>0</v>
      </c>
      <c r="P112" s="25" t="s">
        <v>1347</v>
      </c>
      <c r="Q112" t="s">
        <v>505</v>
      </c>
    </row>
    <row r="113" spans="1:17" x14ac:dyDescent="0.3">
      <c r="A113" s="148" t="s">
        <v>622</v>
      </c>
      <c r="B113" s="148">
        <v>331195</v>
      </c>
      <c r="C113" s="148">
        <v>2</v>
      </c>
      <c r="D113" t="s">
        <v>80</v>
      </c>
      <c r="E113" s="25" t="s">
        <v>1351</v>
      </c>
      <c r="F113" t="s">
        <v>623</v>
      </c>
      <c r="G113" t="s">
        <v>7</v>
      </c>
      <c r="H113" s="148">
        <v>1.0720000000000001</v>
      </c>
      <c r="I113" s="148">
        <v>0</v>
      </c>
      <c r="J113" s="148">
        <v>1.0720000000000001</v>
      </c>
      <c r="K113" s="148">
        <v>0</v>
      </c>
      <c r="L113" s="148">
        <v>0</v>
      </c>
      <c r="M113" s="148">
        <v>0</v>
      </c>
      <c r="N113" s="148">
        <v>0</v>
      </c>
      <c r="O113" s="148">
        <v>0</v>
      </c>
      <c r="P113" s="25" t="s">
        <v>1346</v>
      </c>
      <c r="Q113" t="s">
        <v>505</v>
      </c>
    </row>
    <row r="114" spans="1:17" x14ac:dyDescent="0.3">
      <c r="A114" s="148" t="s">
        <v>688</v>
      </c>
      <c r="B114" s="148">
        <v>331600</v>
      </c>
      <c r="C114" s="148">
        <v>169</v>
      </c>
      <c r="D114" t="s">
        <v>103</v>
      </c>
      <c r="E114" s="25" t="s">
        <v>142</v>
      </c>
      <c r="F114" t="s">
        <v>689</v>
      </c>
      <c r="G114" t="s">
        <v>9</v>
      </c>
      <c r="H114" s="148">
        <v>1.08</v>
      </c>
      <c r="I114" s="148">
        <v>0</v>
      </c>
      <c r="J114" s="148">
        <v>1.08</v>
      </c>
      <c r="K114" s="148">
        <v>0</v>
      </c>
      <c r="L114" s="148">
        <v>0</v>
      </c>
      <c r="M114" s="148">
        <v>0</v>
      </c>
      <c r="N114" s="148">
        <v>0</v>
      </c>
      <c r="O114" s="148">
        <v>0</v>
      </c>
      <c r="P114" s="25" t="s">
        <v>1347</v>
      </c>
      <c r="Q114" t="s">
        <v>1398</v>
      </c>
    </row>
    <row r="115" spans="1:17" x14ac:dyDescent="0.3">
      <c r="A115" s="148" t="s">
        <v>618</v>
      </c>
      <c r="B115" s="148">
        <v>331180</v>
      </c>
      <c r="C115" s="148">
        <v>2</v>
      </c>
      <c r="D115" t="s">
        <v>80</v>
      </c>
      <c r="E115" s="25" t="s">
        <v>94</v>
      </c>
      <c r="F115" t="s">
        <v>619</v>
      </c>
      <c r="G115" t="s">
        <v>14</v>
      </c>
      <c r="H115" s="148">
        <v>1.0990000000000002</v>
      </c>
      <c r="I115" s="148">
        <v>0</v>
      </c>
      <c r="J115" s="148">
        <v>1.0990000000000002</v>
      </c>
      <c r="K115" s="148">
        <v>0</v>
      </c>
      <c r="L115" s="148">
        <v>0</v>
      </c>
      <c r="M115" s="148">
        <v>0</v>
      </c>
      <c r="N115" s="148">
        <v>0</v>
      </c>
      <c r="O115" s="148">
        <v>0</v>
      </c>
      <c r="P115" s="25" t="s">
        <v>1346</v>
      </c>
      <c r="Q115" t="s">
        <v>505</v>
      </c>
    </row>
    <row r="116" spans="1:17" x14ac:dyDescent="0.3">
      <c r="A116" s="148" t="s">
        <v>896</v>
      </c>
      <c r="B116" s="148">
        <v>332150</v>
      </c>
      <c r="C116" s="148">
        <v>281</v>
      </c>
      <c r="D116" t="s">
        <v>264</v>
      </c>
      <c r="E116" s="25" t="s">
        <v>265</v>
      </c>
      <c r="F116" t="s">
        <v>897</v>
      </c>
      <c r="G116" t="s">
        <v>9</v>
      </c>
      <c r="H116" s="148">
        <v>1.1000000000000001</v>
      </c>
      <c r="I116" s="148">
        <v>0</v>
      </c>
      <c r="J116" s="148">
        <v>1.1000000000000001</v>
      </c>
      <c r="K116" s="148">
        <v>0</v>
      </c>
      <c r="L116" s="148">
        <v>0</v>
      </c>
      <c r="M116" s="148">
        <v>0</v>
      </c>
      <c r="N116" s="148">
        <v>0</v>
      </c>
      <c r="O116" s="148">
        <v>0</v>
      </c>
      <c r="P116" s="25" t="s">
        <v>1347</v>
      </c>
      <c r="Q116" t="s">
        <v>505</v>
      </c>
    </row>
    <row r="117" spans="1:17" x14ac:dyDescent="0.3">
      <c r="A117" s="148" t="s">
        <v>703</v>
      </c>
      <c r="B117" s="148">
        <v>331720</v>
      </c>
      <c r="C117" s="148">
        <v>169</v>
      </c>
      <c r="D117" t="s">
        <v>103</v>
      </c>
      <c r="E117" s="25" t="s">
        <v>1404</v>
      </c>
      <c r="F117" t="s">
        <v>704</v>
      </c>
      <c r="G117" t="s">
        <v>9</v>
      </c>
      <c r="H117" s="148">
        <v>1.1000000000000001</v>
      </c>
      <c r="I117" s="148">
        <v>0</v>
      </c>
      <c r="J117" s="148">
        <v>1.1000000000000001</v>
      </c>
      <c r="K117" s="148">
        <v>0</v>
      </c>
      <c r="L117" s="148">
        <v>0</v>
      </c>
      <c r="M117" s="148">
        <v>0</v>
      </c>
      <c r="N117" s="148">
        <v>0</v>
      </c>
      <c r="O117" s="148">
        <v>0</v>
      </c>
      <c r="P117" s="25" t="s">
        <v>1346</v>
      </c>
      <c r="Q117" t="s">
        <v>1399</v>
      </c>
    </row>
    <row r="118" spans="1:17" x14ac:dyDescent="0.3">
      <c r="A118" s="148" t="s">
        <v>643</v>
      </c>
      <c r="B118" s="148">
        <v>331250</v>
      </c>
      <c r="C118" s="148">
        <v>169</v>
      </c>
      <c r="D118" t="s">
        <v>103</v>
      </c>
      <c r="E118" s="25" t="s">
        <v>105</v>
      </c>
      <c r="F118" t="s">
        <v>644</v>
      </c>
      <c r="G118" t="s">
        <v>11</v>
      </c>
      <c r="H118" s="148">
        <v>1.1000000000000001</v>
      </c>
      <c r="I118" s="148">
        <v>0</v>
      </c>
      <c r="J118" s="148">
        <v>1.1000000000000001</v>
      </c>
      <c r="K118" s="148">
        <v>0</v>
      </c>
      <c r="L118" s="148">
        <v>0</v>
      </c>
      <c r="M118" s="148">
        <v>0</v>
      </c>
      <c r="N118" s="148">
        <v>0</v>
      </c>
      <c r="O118" s="148">
        <v>0</v>
      </c>
      <c r="P118" s="25" t="s">
        <v>1346</v>
      </c>
      <c r="Q118" t="s">
        <v>1400</v>
      </c>
    </row>
    <row r="119" spans="1:17" x14ac:dyDescent="0.3">
      <c r="A119" s="148" t="s">
        <v>663</v>
      </c>
      <c r="B119" s="148">
        <v>331410</v>
      </c>
      <c r="C119" s="148">
        <v>169</v>
      </c>
      <c r="D119" t="s">
        <v>103</v>
      </c>
      <c r="E119" s="25" t="s">
        <v>122</v>
      </c>
      <c r="F119" t="s">
        <v>664</v>
      </c>
      <c r="G119" t="s">
        <v>11</v>
      </c>
      <c r="H119" s="148">
        <v>1.1000000000000001</v>
      </c>
      <c r="I119" s="148">
        <v>0</v>
      </c>
      <c r="J119" s="148">
        <v>1.1000000000000001</v>
      </c>
      <c r="K119" s="148">
        <v>0</v>
      </c>
      <c r="L119" s="148">
        <v>0</v>
      </c>
      <c r="M119" s="148">
        <v>0</v>
      </c>
      <c r="N119" s="148">
        <v>0</v>
      </c>
      <c r="O119" s="148">
        <v>0</v>
      </c>
      <c r="P119" s="25" t="s">
        <v>1346</v>
      </c>
      <c r="Q119" t="s">
        <v>1398</v>
      </c>
    </row>
    <row r="120" spans="1:17" x14ac:dyDescent="0.3">
      <c r="A120" s="148" t="s">
        <v>751</v>
      </c>
      <c r="B120" s="148">
        <v>331780</v>
      </c>
      <c r="C120" s="148">
        <v>337</v>
      </c>
      <c r="D120" t="s">
        <v>165</v>
      </c>
      <c r="E120" s="25" t="s">
        <v>166</v>
      </c>
      <c r="F120" t="s">
        <v>752</v>
      </c>
      <c r="G120" t="s">
        <v>9</v>
      </c>
      <c r="H120" s="148">
        <v>1.1040000000000001</v>
      </c>
      <c r="I120" s="148">
        <v>0</v>
      </c>
      <c r="J120" s="148">
        <v>1.1040000000000001</v>
      </c>
      <c r="K120" s="148">
        <v>0</v>
      </c>
      <c r="L120" s="148">
        <v>0</v>
      </c>
      <c r="M120" s="148">
        <v>0</v>
      </c>
      <c r="N120" s="148">
        <v>0</v>
      </c>
      <c r="O120" s="148">
        <v>0</v>
      </c>
      <c r="P120" s="25" t="s">
        <v>1347</v>
      </c>
      <c r="Q120" t="s">
        <v>505</v>
      </c>
    </row>
    <row r="121" spans="1:17" x14ac:dyDescent="0.3">
      <c r="A121" s="148" t="s">
        <v>709</v>
      </c>
      <c r="B121" s="148">
        <v>331290</v>
      </c>
      <c r="C121" s="148">
        <v>169</v>
      </c>
      <c r="D121" t="s">
        <v>103</v>
      </c>
      <c r="E121" s="25" t="s">
        <v>109</v>
      </c>
      <c r="F121" t="s">
        <v>710</v>
      </c>
      <c r="G121" t="s">
        <v>9</v>
      </c>
      <c r="H121" s="148">
        <v>1.1199999999999999</v>
      </c>
      <c r="I121" s="148">
        <v>0</v>
      </c>
      <c r="J121" s="148">
        <v>1.1199999999999999</v>
      </c>
      <c r="K121" s="148">
        <v>0</v>
      </c>
      <c r="L121" s="148">
        <v>0</v>
      </c>
      <c r="M121" s="148">
        <v>0</v>
      </c>
      <c r="N121" s="148">
        <v>0</v>
      </c>
      <c r="O121" s="148">
        <v>0</v>
      </c>
      <c r="P121" s="25" t="s">
        <v>1347</v>
      </c>
      <c r="Q121" t="s">
        <v>505</v>
      </c>
    </row>
    <row r="122" spans="1:17" x14ac:dyDescent="0.3">
      <c r="A122" s="148" t="s">
        <v>669</v>
      </c>
      <c r="B122" s="148">
        <v>331440</v>
      </c>
      <c r="C122" s="148">
        <v>169</v>
      </c>
      <c r="D122" t="s">
        <v>103</v>
      </c>
      <c r="E122" s="25" t="s">
        <v>125</v>
      </c>
      <c r="F122" t="s">
        <v>670</v>
      </c>
      <c r="G122" t="s">
        <v>9</v>
      </c>
      <c r="H122" s="148">
        <v>1.1499999999999999</v>
      </c>
      <c r="I122" s="148">
        <v>0</v>
      </c>
      <c r="J122" s="148">
        <v>1.1499999999999999</v>
      </c>
      <c r="K122" s="148">
        <v>0</v>
      </c>
      <c r="L122" s="148">
        <v>0</v>
      </c>
      <c r="M122" s="148">
        <v>0</v>
      </c>
      <c r="N122" s="148">
        <v>0</v>
      </c>
      <c r="O122" s="148">
        <v>0</v>
      </c>
      <c r="P122" s="25" t="s">
        <v>1347</v>
      </c>
      <c r="Q122" t="s">
        <v>505</v>
      </c>
    </row>
    <row r="123" spans="1:17" x14ac:dyDescent="0.3">
      <c r="A123" s="148" t="s">
        <v>795</v>
      </c>
      <c r="C123" s="148">
        <v>160</v>
      </c>
      <c r="D123" t="s">
        <v>202</v>
      </c>
      <c r="E123" s="25" t="s">
        <v>203</v>
      </c>
      <c r="F123" t="s">
        <v>796</v>
      </c>
      <c r="G123" t="s">
        <v>7</v>
      </c>
      <c r="H123" s="148">
        <v>1.2</v>
      </c>
      <c r="I123" s="148">
        <v>0</v>
      </c>
      <c r="J123" s="148">
        <v>0</v>
      </c>
      <c r="K123" s="148">
        <v>1.2</v>
      </c>
      <c r="L123" s="148">
        <v>0</v>
      </c>
      <c r="M123" s="148">
        <v>0</v>
      </c>
      <c r="N123" s="148">
        <v>0</v>
      </c>
      <c r="O123" s="148">
        <v>0</v>
      </c>
      <c r="P123" s="25" t="s">
        <v>1346</v>
      </c>
      <c r="Q123" t="s">
        <v>505</v>
      </c>
    </row>
    <row r="124" spans="1:17" x14ac:dyDescent="0.3">
      <c r="A124" s="148" t="s">
        <v>661</v>
      </c>
      <c r="B124" s="148">
        <v>331400</v>
      </c>
      <c r="C124" s="148">
        <v>169</v>
      </c>
      <c r="D124" t="s">
        <v>103</v>
      </c>
      <c r="E124" s="25" t="s">
        <v>121</v>
      </c>
      <c r="F124" t="s">
        <v>662</v>
      </c>
      <c r="G124" t="s">
        <v>11</v>
      </c>
      <c r="H124" s="148">
        <v>1.2</v>
      </c>
      <c r="I124" s="148">
        <v>0</v>
      </c>
      <c r="J124" s="148">
        <v>1.2</v>
      </c>
      <c r="K124" s="148">
        <v>0</v>
      </c>
      <c r="L124" s="148">
        <v>0</v>
      </c>
      <c r="M124" s="148">
        <v>0</v>
      </c>
      <c r="N124" s="148">
        <v>0</v>
      </c>
      <c r="O124" s="148">
        <v>0</v>
      </c>
      <c r="P124" s="25" t="s">
        <v>1346</v>
      </c>
      <c r="Q124" t="s">
        <v>1399</v>
      </c>
    </row>
    <row r="125" spans="1:17" x14ac:dyDescent="0.3">
      <c r="A125" s="148" t="s">
        <v>1319</v>
      </c>
      <c r="C125" s="148"/>
      <c r="D125" s="25" t="s">
        <v>1320</v>
      </c>
      <c r="E125" s="25" t="s">
        <v>1321</v>
      </c>
      <c r="F125" t="s">
        <v>600</v>
      </c>
      <c r="G125" t="s">
        <v>12</v>
      </c>
      <c r="H125" s="148">
        <v>1.2</v>
      </c>
      <c r="I125" s="148">
        <v>0</v>
      </c>
      <c r="J125" s="148">
        <v>0</v>
      </c>
      <c r="K125" s="148">
        <v>1.2</v>
      </c>
      <c r="L125" s="148">
        <v>0</v>
      </c>
      <c r="M125" s="148">
        <v>0</v>
      </c>
      <c r="N125" s="148">
        <v>0</v>
      </c>
      <c r="O125" s="148">
        <v>0</v>
      </c>
      <c r="P125" s="25" t="s">
        <v>1344</v>
      </c>
      <c r="Q125" t="s">
        <v>1400</v>
      </c>
    </row>
    <row r="126" spans="1:17" x14ac:dyDescent="0.3">
      <c r="A126" s="148" t="s">
        <v>932</v>
      </c>
      <c r="B126" s="148">
        <v>332310</v>
      </c>
      <c r="C126" s="148">
        <v>365</v>
      </c>
      <c r="D126" t="s">
        <v>291</v>
      </c>
      <c r="E126" s="25" t="s">
        <v>292</v>
      </c>
      <c r="F126" t="s">
        <v>933</v>
      </c>
      <c r="G126" t="s">
        <v>9</v>
      </c>
      <c r="H126" s="148">
        <v>1.206</v>
      </c>
      <c r="I126" s="148">
        <v>0</v>
      </c>
      <c r="J126" s="148">
        <v>0.92100000000000004</v>
      </c>
      <c r="K126" s="148">
        <v>0</v>
      </c>
      <c r="L126" s="148">
        <v>0.28500000000000003</v>
      </c>
      <c r="M126" s="148">
        <v>0</v>
      </c>
      <c r="N126" s="148">
        <v>0</v>
      </c>
      <c r="O126" s="148">
        <v>0</v>
      </c>
      <c r="P126" s="25" t="s">
        <v>1347</v>
      </c>
    </row>
    <row r="127" spans="1:17" x14ac:dyDescent="0.3">
      <c r="A127" s="148" t="s">
        <v>673</v>
      </c>
      <c r="B127" s="148">
        <v>331480</v>
      </c>
      <c r="C127" s="148">
        <v>169</v>
      </c>
      <c r="D127" t="s">
        <v>103</v>
      </c>
      <c r="E127" s="25" t="s">
        <v>129</v>
      </c>
      <c r="F127" t="s">
        <v>674</v>
      </c>
      <c r="G127" t="s">
        <v>6</v>
      </c>
      <c r="H127" s="148">
        <v>1.2310000000000001</v>
      </c>
      <c r="I127" s="148">
        <v>0</v>
      </c>
      <c r="J127" s="148">
        <v>1.2310000000000001</v>
      </c>
      <c r="K127" s="148">
        <v>0</v>
      </c>
      <c r="L127" s="148">
        <v>0</v>
      </c>
      <c r="M127" s="148">
        <v>0</v>
      </c>
      <c r="N127" s="148">
        <v>0</v>
      </c>
      <c r="O127" s="148">
        <v>0</v>
      </c>
      <c r="P127" s="25" t="s">
        <v>1346</v>
      </c>
      <c r="Q127" t="s">
        <v>1405</v>
      </c>
    </row>
    <row r="128" spans="1:17" x14ac:dyDescent="0.3">
      <c r="A128" s="148" t="s">
        <v>1035</v>
      </c>
      <c r="C128" s="148">
        <v>106</v>
      </c>
      <c r="D128" t="s">
        <v>375</v>
      </c>
      <c r="E128" s="25" t="s">
        <v>377</v>
      </c>
      <c r="F128" t="s">
        <v>1034</v>
      </c>
      <c r="G128" t="s">
        <v>4</v>
      </c>
      <c r="H128" s="148">
        <v>1.25</v>
      </c>
      <c r="I128" s="148">
        <v>0</v>
      </c>
      <c r="J128" s="148">
        <v>1.1000000000000001</v>
      </c>
      <c r="K128" s="148">
        <v>0</v>
      </c>
      <c r="L128" s="148">
        <v>0</v>
      </c>
      <c r="M128" s="148">
        <v>0</v>
      </c>
      <c r="N128" s="148">
        <v>0</v>
      </c>
      <c r="O128" s="148">
        <v>0</v>
      </c>
      <c r="P128" s="25" t="s">
        <v>2168</v>
      </c>
      <c r="Q128" t="s">
        <v>1406</v>
      </c>
    </row>
    <row r="129" spans="1:17" x14ac:dyDescent="0.3">
      <c r="A129" s="148" t="s">
        <v>675</v>
      </c>
      <c r="B129" s="148">
        <v>331500</v>
      </c>
      <c r="C129" s="148">
        <v>169</v>
      </c>
      <c r="D129" t="s">
        <v>103</v>
      </c>
      <c r="E129" s="25" t="s">
        <v>131</v>
      </c>
      <c r="F129" t="s">
        <v>676</v>
      </c>
      <c r="G129" t="s">
        <v>11</v>
      </c>
      <c r="H129" s="148">
        <v>1.252</v>
      </c>
      <c r="I129" s="148">
        <v>0</v>
      </c>
      <c r="J129" s="148">
        <v>1.252</v>
      </c>
      <c r="K129" s="148">
        <v>0</v>
      </c>
      <c r="L129" s="148">
        <v>0</v>
      </c>
      <c r="M129" s="148">
        <v>0</v>
      </c>
      <c r="N129" s="148">
        <v>0</v>
      </c>
      <c r="O129" s="148">
        <v>0</v>
      </c>
      <c r="P129" s="25" t="s">
        <v>1346</v>
      </c>
      <c r="Q129" t="s">
        <v>505</v>
      </c>
    </row>
    <row r="130" spans="1:17" x14ac:dyDescent="0.3">
      <c r="A130" s="148" t="s">
        <v>613</v>
      </c>
      <c r="C130" s="148">
        <v>2</v>
      </c>
      <c r="D130" t="s">
        <v>80</v>
      </c>
      <c r="E130" s="25" t="s">
        <v>88</v>
      </c>
      <c r="F130" t="s">
        <v>602</v>
      </c>
      <c r="G130" t="s">
        <v>13</v>
      </c>
      <c r="H130" s="148">
        <v>1.3</v>
      </c>
      <c r="I130" s="148">
        <v>0</v>
      </c>
      <c r="J130" s="148">
        <v>1.3</v>
      </c>
      <c r="K130" s="148">
        <v>0</v>
      </c>
      <c r="L130" s="148">
        <v>0</v>
      </c>
      <c r="M130" s="148">
        <v>0</v>
      </c>
      <c r="N130" s="148">
        <v>0</v>
      </c>
      <c r="O130" s="148">
        <v>0</v>
      </c>
      <c r="P130" s="25" t="s">
        <v>1346</v>
      </c>
      <c r="Q130" t="s">
        <v>505</v>
      </c>
    </row>
    <row r="131" spans="1:17" x14ac:dyDescent="0.3">
      <c r="A131" s="148" t="s">
        <v>915</v>
      </c>
      <c r="C131" s="148"/>
      <c r="D131" s="25" t="s">
        <v>276</v>
      </c>
      <c r="E131" s="25" t="s">
        <v>279</v>
      </c>
      <c r="F131" t="s">
        <v>914</v>
      </c>
      <c r="G131" t="s">
        <v>13</v>
      </c>
      <c r="H131" s="148">
        <v>1.3</v>
      </c>
      <c r="I131" s="148">
        <v>0</v>
      </c>
      <c r="J131" s="148">
        <v>0</v>
      </c>
      <c r="K131" s="148">
        <v>1.3</v>
      </c>
      <c r="L131" s="148">
        <v>0</v>
      </c>
      <c r="M131" s="148">
        <v>0</v>
      </c>
      <c r="N131" s="148">
        <v>0</v>
      </c>
      <c r="O131" s="148">
        <v>0</v>
      </c>
      <c r="P131" s="25" t="s">
        <v>1346</v>
      </c>
      <c r="Q131" t="s">
        <v>505</v>
      </c>
    </row>
    <row r="132" spans="1:17" x14ac:dyDescent="0.3">
      <c r="A132" s="148" t="s">
        <v>652</v>
      </c>
      <c r="B132" s="148">
        <v>331300</v>
      </c>
      <c r="C132" s="148">
        <v>169</v>
      </c>
      <c r="D132" t="s">
        <v>103</v>
      </c>
      <c r="E132" s="25" t="s">
        <v>111</v>
      </c>
      <c r="F132" t="s">
        <v>653</v>
      </c>
      <c r="G132" t="s">
        <v>5</v>
      </c>
      <c r="H132" s="148">
        <v>1.31</v>
      </c>
      <c r="I132" s="148">
        <v>0</v>
      </c>
      <c r="J132" s="148">
        <v>1.31</v>
      </c>
      <c r="K132" s="148">
        <v>0</v>
      </c>
      <c r="L132" s="148">
        <v>0</v>
      </c>
      <c r="M132" s="148">
        <v>0</v>
      </c>
      <c r="N132" s="148">
        <v>0</v>
      </c>
      <c r="O132" s="148">
        <v>0</v>
      </c>
      <c r="P132" s="25" t="s">
        <v>1346</v>
      </c>
      <c r="Q132" t="s">
        <v>505</v>
      </c>
    </row>
    <row r="133" spans="1:17" x14ac:dyDescent="0.3">
      <c r="A133" s="148" t="s">
        <v>1316</v>
      </c>
      <c r="C133" s="148"/>
      <c r="D133" s="25" t="s">
        <v>1317</v>
      </c>
      <c r="E133" s="25" t="s">
        <v>1318</v>
      </c>
      <c r="F133" t="s">
        <v>600</v>
      </c>
      <c r="G133" t="s">
        <v>12</v>
      </c>
      <c r="H133" s="148">
        <v>1.3399999999999999</v>
      </c>
      <c r="I133" s="148">
        <v>0</v>
      </c>
      <c r="J133" s="148">
        <v>0</v>
      </c>
      <c r="K133" s="148">
        <v>0</v>
      </c>
      <c r="L133" s="148">
        <v>0</v>
      </c>
      <c r="M133" s="148">
        <v>1.3399999999999999</v>
      </c>
      <c r="N133" s="148">
        <v>0</v>
      </c>
      <c r="O133" s="148">
        <v>0</v>
      </c>
      <c r="P133" s="25" t="s">
        <v>1344</v>
      </c>
      <c r="Q133" t="s">
        <v>505</v>
      </c>
    </row>
    <row r="134" spans="1:17" x14ac:dyDescent="0.3">
      <c r="A134" s="148" t="s">
        <v>665</v>
      </c>
      <c r="B134" s="148">
        <v>332120</v>
      </c>
      <c r="C134" s="148">
        <v>169</v>
      </c>
      <c r="D134" t="s">
        <v>103</v>
      </c>
      <c r="E134" s="25" t="s">
        <v>123</v>
      </c>
      <c r="F134" t="s">
        <v>666</v>
      </c>
      <c r="G134" t="s">
        <v>9</v>
      </c>
      <c r="H134" s="148">
        <v>1.3900000000000001</v>
      </c>
      <c r="I134" s="148">
        <v>0</v>
      </c>
      <c r="J134" s="148">
        <v>1.3900000000000001</v>
      </c>
      <c r="K134" s="148">
        <v>0</v>
      </c>
      <c r="L134" s="148">
        <v>0</v>
      </c>
      <c r="M134" s="148">
        <v>0</v>
      </c>
      <c r="N134" s="148">
        <v>0</v>
      </c>
      <c r="O134" s="148">
        <v>0</v>
      </c>
      <c r="P134" s="25" t="s">
        <v>1347</v>
      </c>
      <c r="Q134" t="s">
        <v>505</v>
      </c>
    </row>
    <row r="135" spans="1:17" x14ac:dyDescent="0.3">
      <c r="A135" s="148" t="s">
        <v>692</v>
      </c>
      <c r="B135" s="148">
        <v>331640</v>
      </c>
      <c r="C135" s="148">
        <v>169</v>
      </c>
      <c r="D135" t="s">
        <v>103</v>
      </c>
      <c r="E135" s="25" t="s">
        <v>146</v>
      </c>
      <c r="F135" t="s">
        <v>693</v>
      </c>
      <c r="G135" t="s">
        <v>5</v>
      </c>
      <c r="H135" s="148">
        <v>1.4359999999999999</v>
      </c>
      <c r="I135" s="148">
        <v>0</v>
      </c>
      <c r="J135" s="148">
        <v>1.4359999999999999</v>
      </c>
      <c r="K135" s="148">
        <v>0</v>
      </c>
      <c r="L135" s="148">
        <v>0</v>
      </c>
      <c r="M135" s="148">
        <v>0</v>
      </c>
      <c r="N135" s="148">
        <v>0</v>
      </c>
      <c r="O135" s="148">
        <v>0</v>
      </c>
      <c r="P135" s="25" t="s">
        <v>1346</v>
      </c>
      <c r="Q135" t="s">
        <v>505</v>
      </c>
    </row>
    <row r="136" spans="1:17" x14ac:dyDescent="0.3">
      <c r="A136" s="148" t="s">
        <v>615</v>
      </c>
      <c r="B136" s="148">
        <v>331150</v>
      </c>
      <c r="C136" s="148">
        <v>2</v>
      </c>
      <c r="D136" t="s">
        <v>80</v>
      </c>
      <c r="E136" s="25" t="s">
        <v>92</v>
      </c>
      <c r="F136" t="s">
        <v>602</v>
      </c>
      <c r="G136" t="s">
        <v>13</v>
      </c>
      <c r="H136" s="148">
        <v>1.4450000000000001</v>
      </c>
      <c r="I136" s="148">
        <v>0</v>
      </c>
      <c r="J136" s="148">
        <v>1.4450000000000001</v>
      </c>
      <c r="K136" s="148">
        <v>0</v>
      </c>
      <c r="L136" s="148">
        <v>0</v>
      </c>
      <c r="M136" s="148">
        <v>0</v>
      </c>
      <c r="N136" s="148">
        <v>0</v>
      </c>
      <c r="O136" s="148">
        <v>0</v>
      </c>
      <c r="P136" s="25" t="s">
        <v>1347</v>
      </c>
      <c r="Q136" t="s">
        <v>696</v>
      </c>
    </row>
    <row r="137" spans="1:17" x14ac:dyDescent="0.3">
      <c r="A137" s="148" t="s">
        <v>579</v>
      </c>
      <c r="B137" s="148">
        <v>331020</v>
      </c>
      <c r="C137" s="148">
        <v>412</v>
      </c>
      <c r="D137" t="s">
        <v>63</v>
      </c>
      <c r="E137" s="25" t="s">
        <v>64</v>
      </c>
      <c r="F137" t="s">
        <v>580</v>
      </c>
      <c r="G137" t="s">
        <v>9</v>
      </c>
      <c r="H137" s="148">
        <v>1.5</v>
      </c>
      <c r="I137" s="148">
        <v>0</v>
      </c>
      <c r="J137" s="148">
        <v>1.5</v>
      </c>
      <c r="K137" s="148">
        <v>0</v>
      </c>
      <c r="L137" s="148">
        <v>0</v>
      </c>
      <c r="M137" s="148">
        <v>0</v>
      </c>
      <c r="N137" s="148">
        <v>0</v>
      </c>
      <c r="O137" s="148">
        <v>0</v>
      </c>
      <c r="P137" s="25" t="s">
        <v>1347</v>
      </c>
      <c r="Q137" t="s">
        <v>505</v>
      </c>
    </row>
    <row r="138" spans="1:17" x14ac:dyDescent="0.3">
      <c r="A138" s="148" t="s">
        <v>854</v>
      </c>
      <c r="B138" s="148">
        <v>332650</v>
      </c>
      <c r="C138" s="148">
        <v>240</v>
      </c>
      <c r="D138" t="s">
        <v>240</v>
      </c>
      <c r="E138" s="25" t="s">
        <v>241</v>
      </c>
      <c r="F138" t="s">
        <v>855</v>
      </c>
      <c r="G138" t="s">
        <v>13</v>
      </c>
      <c r="H138" s="148">
        <v>1.5</v>
      </c>
      <c r="I138" s="148">
        <v>0</v>
      </c>
      <c r="J138" s="148">
        <v>1.5</v>
      </c>
      <c r="K138" s="148">
        <v>0</v>
      </c>
      <c r="L138" s="148">
        <v>0</v>
      </c>
      <c r="M138" s="148">
        <v>0</v>
      </c>
      <c r="N138" s="148">
        <v>0</v>
      </c>
      <c r="O138" s="148">
        <v>0</v>
      </c>
      <c r="P138" s="25" t="s">
        <v>1346</v>
      </c>
    </row>
    <row r="139" spans="1:17" x14ac:dyDescent="0.3">
      <c r="A139" s="148" t="s">
        <v>679</v>
      </c>
      <c r="B139" s="148">
        <v>331550</v>
      </c>
      <c r="C139" s="148">
        <v>169</v>
      </c>
      <c r="D139" t="s">
        <v>103</v>
      </c>
      <c r="E139" s="25" t="s">
        <v>136</v>
      </c>
      <c r="F139" t="s">
        <v>680</v>
      </c>
      <c r="G139" t="s">
        <v>9</v>
      </c>
      <c r="H139" s="148">
        <v>1.5009999999999999</v>
      </c>
      <c r="I139" s="148">
        <v>0</v>
      </c>
      <c r="J139" s="148">
        <v>1.5009999999999999</v>
      </c>
      <c r="K139" s="148">
        <v>0</v>
      </c>
      <c r="L139" s="148">
        <v>0</v>
      </c>
      <c r="M139" s="148">
        <v>0</v>
      </c>
      <c r="N139" s="148">
        <v>0</v>
      </c>
      <c r="O139" s="148">
        <v>0</v>
      </c>
      <c r="P139" s="25" t="s">
        <v>1346</v>
      </c>
      <c r="Q139" t="s">
        <v>505</v>
      </c>
    </row>
    <row r="140" spans="1:17" x14ac:dyDescent="0.3">
      <c r="A140" s="148" t="s">
        <v>681</v>
      </c>
      <c r="B140" s="148">
        <v>331570</v>
      </c>
      <c r="C140" s="148">
        <v>169</v>
      </c>
      <c r="D140" t="s">
        <v>103</v>
      </c>
      <c r="E140" s="25" t="s">
        <v>137</v>
      </c>
      <c r="F140" t="s">
        <v>682</v>
      </c>
      <c r="G140" t="s">
        <v>9</v>
      </c>
      <c r="H140" s="148">
        <v>1.58</v>
      </c>
      <c r="I140" s="148">
        <v>0</v>
      </c>
      <c r="J140" s="148">
        <v>1.28</v>
      </c>
      <c r="K140" s="148">
        <v>0</v>
      </c>
      <c r="L140" s="148">
        <v>0.3</v>
      </c>
      <c r="M140" s="148">
        <v>0</v>
      </c>
      <c r="N140" s="148">
        <v>0</v>
      </c>
      <c r="O140" s="148">
        <v>0</v>
      </c>
      <c r="P140" s="25" t="s">
        <v>1346</v>
      </c>
      <c r="Q140" t="s">
        <v>505</v>
      </c>
    </row>
    <row r="141" spans="1:17" x14ac:dyDescent="0.3">
      <c r="A141" s="148" t="s">
        <v>911</v>
      </c>
      <c r="B141" s="148">
        <v>332220</v>
      </c>
      <c r="C141" s="148">
        <v>44</v>
      </c>
      <c r="D141" t="s">
        <v>274</v>
      </c>
      <c r="E141" s="25" t="s">
        <v>275</v>
      </c>
      <c r="F141" t="s">
        <v>912</v>
      </c>
      <c r="G141" t="s">
        <v>14</v>
      </c>
      <c r="H141" s="148">
        <v>1.6</v>
      </c>
      <c r="I141" s="148">
        <v>0</v>
      </c>
      <c r="J141" s="148">
        <v>1.6</v>
      </c>
      <c r="K141" s="148">
        <v>0</v>
      </c>
      <c r="L141" s="148">
        <v>0</v>
      </c>
      <c r="M141" s="148">
        <v>0</v>
      </c>
      <c r="N141" s="148">
        <v>0</v>
      </c>
      <c r="O141" s="148">
        <v>0</v>
      </c>
      <c r="P141" s="25" t="s">
        <v>1346</v>
      </c>
      <c r="Q141" t="s">
        <v>505</v>
      </c>
    </row>
    <row r="142" spans="1:17" x14ac:dyDescent="0.3">
      <c r="A142" s="148" t="s">
        <v>998</v>
      </c>
      <c r="B142" s="148">
        <v>332600</v>
      </c>
      <c r="C142" s="148">
        <v>92</v>
      </c>
      <c r="D142" t="s">
        <v>353</v>
      </c>
      <c r="E142" s="25" t="s">
        <v>354</v>
      </c>
      <c r="F142" t="s">
        <v>999</v>
      </c>
      <c r="G142" t="s">
        <v>14</v>
      </c>
      <c r="H142" s="148">
        <v>1.6050000000000002</v>
      </c>
      <c r="I142" s="148">
        <v>0</v>
      </c>
      <c r="J142" s="148">
        <v>1.6050000000000002</v>
      </c>
      <c r="K142" s="148">
        <v>0</v>
      </c>
      <c r="L142" s="148">
        <v>0</v>
      </c>
      <c r="M142" s="148">
        <v>0</v>
      </c>
      <c r="N142" s="148">
        <v>0</v>
      </c>
      <c r="O142" s="148">
        <v>0</v>
      </c>
      <c r="P142" s="25" t="s">
        <v>1347</v>
      </c>
      <c r="Q142" t="s">
        <v>505</v>
      </c>
    </row>
    <row r="143" spans="1:17" x14ac:dyDescent="0.3">
      <c r="A143" s="148" t="s">
        <v>677</v>
      </c>
      <c r="B143" s="148">
        <v>331510</v>
      </c>
      <c r="C143" s="148">
        <v>169</v>
      </c>
      <c r="D143" t="s">
        <v>103</v>
      </c>
      <c r="E143" s="25" t="s">
        <v>132</v>
      </c>
      <c r="F143" t="s">
        <v>678</v>
      </c>
      <c r="G143" t="s">
        <v>11</v>
      </c>
      <c r="H143" s="148">
        <v>1.6489999999999998</v>
      </c>
      <c r="I143" s="148">
        <v>0</v>
      </c>
      <c r="J143" s="148">
        <v>1.6259999999999999</v>
      </c>
      <c r="K143" s="148">
        <v>0</v>
      </c>
      <c r="L143" s="148">
        <v>0</v>
      </c>
      <c r="M143" s="148">
        <v>2.3E-2</v>
      </c>
      <c r="N143" s="148">
        <v>0</v>
      </c>
      <c r="O143" s="148">
        <v>0</v>
      </c>
      <c r="P143" s="25" t="s">
        <v>1346</v>
      </c>
      <c r="Q143" t="s">
        <v>505</v>
      </c>
    </row>
    <row r="144" spans="1:17" x14ac:dyDescent="0.3">
      <c r="A144" s="148" t="s">
        <v>763</v>
      </c>
      <c r="B144" s="148">
        <v>331820</v>
      </c>
      <c r="C144" s="148">
        <v>432</v>
      </c>
      <c r="D144" t="s">
        <v>175</v>
      </c>
      <c r="E144" s="25" t="s">
        <v>176</v>
      </c>
      <c r="F144" t="s">
        <v>764</v>
      </c>
      <c r="G144" t="s">
        <v>11</v>
      </c>
      <c r="H144" s="148">
        <v>1.6749999999999998</v>
      </c>
      <c r="I144" s="148">
        <v>0</v>
      </c>
      <c r="J144" s="148">
        <v>1.1519999999999999</v>
      </c>
      <c r="K144" s="148">
        <v>0</v>
      </c>
      <c r="L144" s="148">
        <v>0.2</v>
      </c>
      <c r="M144" s="148">
        <v>4.5999999999999999E-2</v>
      </c>
      <c r="N144" s="148">
        <v>0.27700000000000002</v>
      </c>
      <c r="O144" s="148">
        <v>0</v>
      </c>
      <c r="P144" s="25" t="s">
        <v>1344</v>
      </c>
      <c r="Q144" t="s">
        <v>505</v>
      </c>
    </row>
    <row r="145" spans="1:17" x14ac:dyDescent="0.3">
      <c r="A145" s="148" t="s">
        <v>956</v>
      </c>
      <c r="B145" s="148">
        <v>332420</v>
      </c>
      <c r="C145" s="148">
        <v>408</v>
      </c>
      <c r="D145" t="s">
        <v>311</v>
      </c>
      <c r="E145" s="25" t="s">
        <v>312</v>
      </c>
      <c r="F145" t="s">
        <v>957</v>
      </c>
      <c r="G145" t="s">
        <v>9</v>
      </c>
      <c r="H145" s="148">
        <v>1.68</v>
      </c>
      <c r="I145" s="148">
        <v>0</v>
      </c>
      <c r="J145" s="148">
        <v>1.68</v>
      </c>
      <c r="K145" s="148">
        <v>0</v>
      </c>
      <c r="L145" s="148">
        <v>0</v>
      </c>
      <c r="M145" s="148">
        <v>0</v>
      </c>
      <c r="N145" s="148">
        <v>0</v>
      </c>
      <c r="O145" s="148">
        <v>0</v>
      </c>
      <c r="P145" s="25" t="s">
        <v>1347</v>
      </c>
      <c r="Q145" t="s">
        <v>505</v>
      </c>
    </row>
    <row r="146" spans="1:17" x14ac:dyDescent="0.3">
      <c r="A146" s="148" t="s">
        <v>686</v>
      </c>
      <c r="B146" s="148">
        <v>331590</v>
      </c>
      <c r="C146" s="148">
        <v>169</v>
      </c>
      <c r="D146" t="s">
        <v>103</v>
      </c>
      <c r="E146" s="25" t="s">
        <v>141</v>
      </c>
      <c r="F146" t="s">
        <v>687</v>
      </c>
      <c r="G146" t="s">
        <v>5</v>
      </c>
      <c r="H146" s="148">
        <v>1.7</v>
      </c>
      <c r="I146" s="148">
        <v>0</v>
      </c>
      <c r="J146" s="148">
        <v>1.5</v>
      </c>
      <c r="K146" s="148">
        <v>0</v>
      </c>
      <c r="L146" s="148">
        <v>0.2</v>
      </c>
      <c r="M146" s="148">
        <v>0</v>
      </c>
      <c r="N146" s="148">
        <v>0</v>
      </c>
      <c r="O146" s="148">
        <v>0</v>
      </c>
      <c r="P146" s="25" t="s">
        <v>1346</v>
      </c>
      <c r="Q146" t="s">
        <v>505</v>
      </c>
    </row>
    <row r="147" spans="1:17" x14ac:dyDescent="0.3">
      <c r="A147" s="148" t="s">
        <v>851</v>
      </c>
      <c r="B147" s="148">
        <v>332050</v>
      </c>
      <c r="C147" s="148">
        <v>280</v>
      </c>
      <c r="D147" t="s">
        <v>238</v>
      </c>
      <c r="E147" s="25" t="s">
        <v>239</v>
      </c>
      <c r="F147" t="s">
        <v>852</v>
      </c>
      <c r="G147" t="s">
        <v>6</v>
      </c>
      <c r="H147" s="148">
        <v>1.7</v>
      </c>
      <c r="I147" s="148">
        <v>0</v>
      </c>
      <c r="J147" s="148">
        <v>0.89999999999999991</v>
      </c>
      <c r="K147" s="148">
        <v>0.8</v>
      </c>
      <c r="L147" s="148">
        <v>0</v>
      </c>
      <c r="M147" s="148">
        <v>0</v>
      </c>
      <c r="N147" s="148">
        <v>0</v>
      </c>
      <c r="O147" s="148">
        <v>0</v>
      </c>
      <c r="P147" s="25" t="s">
        <v>1346</v>
      </c>
    </row>
    <row r="148" spans="1:17" x14ac:dyDescent="0.3">
      <c r="A148" s="148" t="s">
        <v>1335</v>
      </c>
      <c r="C148" s="148">
        <v>2</v>
      </c>
      <c r="D148" t="s">
        <v>80</v>
      </c>
      <c r="E148" s="25" t="s">
        <v>1336</v>
      </c>
      <c r="F148" t="s">
        <v>606</v>
      </c>
      <c r="G148" t="s">
        <v>13</v>
      </c>
      <c r="H148" s="148">
        <v>1.7849999999999999</v>
      </c>
      <c r="I148" s="148">
        <v>0</v>
      </c>
      <c r="J148" s="148">
        <v>1.5</v>
      </c>
      <c r="K148" s="148">
        <v>0.28499999999999998</v>
      </c>
      <c r="L148" s="148">
        <v>0</v>
      </c>
      <c r="M148" s="148">
        <v>0</v>
      </c>
      <c r="N148" s="148">
        <v>0</v>
      </c>
      <c r="O148" s="148">
        <v>0</v>
      </c>
      <c r="P148" s="25" t="s">
        <v>1344</v>
      </c>
      <c r="Q148" t="s">
        <v>505</v>
      </c>
    </row>
    <row r="149" spans="1:17" x14ac:dyDescent="0.3">
      <c r="A149" s="148" t="s">
        <v>898</v>
      </c>
      <c r="B149" s="148">
        <v>332160</v>
      </c>
      <c r="C149" s="148">
        <v>376</v>
      </c>
      <c r="D149" t="s">
        <v>266</v>
      </c>
      <c r="E149" s="25" t="s">
        <v>267</v>
      </c>
      <c r="F149" t="s">
        <v>899</v>
      </c>
      <c r="G149" t="s">
        <v>9</v>
      </c>
      <c r="H149" s="148">
        <v>1.798</v>
      </c>
      <c r="I149" s="148">
        <v>0</v>
      </c>
      <c r="J149" s="148">
        <v>1.028</v>
      </c>
      <c r="K149" s="148">
        <v>0</v>
      </c>
      <c r="L149" s="148">
        <v>0.47500000000000003</v>
      </c>
      <c r="M149" s="148">
        <v>0</v>
      </c>
      <c r="N149" s="148">
        <v>0.29499999999999998</v>
      </c>
      <c r="O149" s="148">
        <v>0</v>
      </c>
      <c r="Q149" t="s">
        <v>1394</v>
      </c>
    </row>
    <row r="150" spans="1:17" x14ac:dyDescent="0.3">
      <c r="A150" s="148" t="s">
        <v>598</v>
      </c>
      <c r="C150" s="148">
        <v>742</v>
      </c>
      <c r="D150" t="s">
        <v>77</v>
      </c>
      <c r="E150" s="25" t="s">
        <v>78</v>
      </c>
      <c r="F150" t="s">
        <v>600</v>
      </c>
      <c r="G150" t="s">
        <v>12</v>
      </c>
      <c r="H150" s="148">
        <v>1.9</v>
      </c>
      <c r="I150" s="148">
        <v>0</v>
      </c>
      <c r="J150" s="148">
        <v>0</v>
      </c>
      <c r="K150" s="148">
        <v>0</v>
      </c>
      <c r="L150" s="148">
        <v>1.9</v>
      </c>
      <c r="M150" s="148">
        <v>0</v>
      </c>
      <c r="N150" s="148">
        <v>0</v>
      </c>
      <c r="O150" s="148">
        <v>0</v>
      </c>
      <c r="P150" s="25" t="s">
        <v>1346</v>
      </c>
      <c r="Q150" t="s">
        <v>505</v>
      </c>
    </row>
    <row r="151" spans="1:17" x14ac:dyDescent="0.3">
      <c r="A151" s="148" t="s">
        <v>694</v>
      </c>
      <c r="B151" s="148">
        <v>331650</v>
      </c>
      <c r="C151" s="148">
        <v>169</v>
      </c>
      <c r="D151" t="s">
        <v>103</v>
      </c>
      <c r="E151" s="25" t="s">
        <v>147</v>
      </c>
      <c r="F151" t="s">
        <v>695</v>
      </c>
      <c r="G151" t="s">
        <v>11</v>
      </c>
      <c r="H151" s="148">
        <v>1.9589999999999999</v>
      </c>
      <c r="I151" s="148">
        <v>0</v>
      </c>
      <c r="J151" s="148">
        <v>1.5</v>
      </c>
      <c r="K151" s="148">
        <v>0</v>
      </c>
      <c r="L151" s="148">
        <v>0</v>
      </c>
      <c r="M151" s="148">
        <v>0.224</v>
      </c>
      <c r="N151" s="148">
        <v>0.23499999999999999</v>
      </c>
      <c r="O151" s="148">
        <v>0</v>
      </c>
      <c r="P151" s="25" t="s">
        <v>2170</v>
      </c>
      <c r="Q151" t="s">
        <v>505</v>
      </c>
    </row>
    <row r="152" spans="1:17" x14ac:dyDescent="0.3">
      <c r="A152" s="148" t="s">
        <v>872</v>
      </c>
      <c r="B152" s="148">
        <v>332080</v>
      </c>
      <c r="C152" s="148">
        <v>446</v>
      </c>
      <c r="D152" t="s">
        <v>402</v>
      </c>
      <c r="E152" s="25" t="s">
        <v>403</v>
      </c>
      <c r="F152" t="s">
        <v>873</v>
      </c>
      <c r="G152" t="s">
        <v>9</v>
      </c>
      <c r="H152" s="148">
        <v>1.98</v>
      </c>
      <c r="I152" s="148">
        <v>0</v>
      </c>
      <c r="J152" s="148">
        <v>1.41</v>
      </c>
      <c r="K152" s="148">
        <v>0</v>
      </c>
      <c r="L152" s="148">
        <v>0.57000000000000006</v>
      </c>
      <c r="M152" s="148">
        <v>0</v>
      </c>
      <c r="N152" s="148">
        <v>0</v>
      </c>
      <c r="O152" s="148">
        <v>0</v>
      </c>
      <c r="P152" s="25" t="s">
        <v>1347</v>
      </c>
      <c r="Q152" t="s">
        <v>505</v>
      </c>
    </row>
    <row r="153" spans="1:17" x14ac:dyDescent="0.3">
      <c r="A153" s="148" t="s">
        <v>878</v>
      </c>
      <c r="C153" s="148">
        <v>16</v>
      </c>
      <c r="D153" t="s">
        <v>257</v>
      </c>
      <c r="E153" s="25" t="s">
        <v>879</v>
      </c>
      <c r="F153" t="s">
        <v>876</v>
      </c>
      <c r="G153" t="s">
        <v>8</v>
      </c>
      <c r="H153" s="148">
        <v>2</v>
      </c>
      <c r="I153" s="148">
        <v>0</v>
      </c>
      <c r="J153" s="148">
        <v>0</v>
      </c>
      <c r="K153" s="148">
        <v>0</v>
      </c>
      <c r="L153" s="148">
        <v>0</v>
      </c>
      <c r="M153" s="148">
        <v>0</v>
      </c>
      <c r="N153" s="148">
        <v>0</v>
      </c>
      <c r="O153" s="148">
        <v>2</v>
      </c>
      <c r="P153" s="25" t="s">
        <v>1346</v>
      </c>
      <c r="Q153" t="s">
        <v>505</v>
      </c>
    </row>
    <row r="154" spans="1:17" x14ac:dyDescent="0.3">
      <c r="A154" s="148" t="s">
        <v>610</v>
      </c>
      <c r="C154" s="148">
        <v>2</v>
      </c>
      <c r="D154" t="s">
        <v>80</v>
      </c>
      <c r="E154" s="25" t="s">
        <v>97</v>
      </c>
      <c r="F154" t="s">
        <v>602</v>
      </c>
      <c r="G154" t="s">
        <v>13</v>
      </c>
      <c r="H154" s="148">
        <v>2</v>
      </c>
      <c r="I154" s="148">
        <v>0</v>
      </c>
      <c r="J154" s="148">
        <v>0</v>
      </c>
      <c r="K154" s="148">
        <v>2</v>
      </c>
      <c r="L154" s="148">
        <v>0</v>
      </c>
      <c r="M154" s="148">
        <v>0</v>
      </c>
      <c r="N154" s="148">
        <v>0</v>
      </c>
      <c r="O154" s="148">
        <v>0</v>
      </c>
      <c r="P154" s="25" t="s">
        <v>1346</v>
      </c>
      <c r="Q154" t="s">
        <v>505</v>
      </c>
    </row>
    <row r="155" spans="1:17" x14ac:dyDescent="0.3">
      <c r="A155" s="148" t="s">
        <v>867</v>
      </c>
      <c r="C155" s="276">
        <v>103</v>
      </c>
      <c r="D155" t="s">
        <v>247</v>
      </c>
      <c r="E155" s="25" t="s">
        <v>250</v>
      </c>
      <c r="F155" t="s">
        <v>864</v>
      </c>
      <c r="G155" t="s">
        <v>13</v>
      </c>
      <c r="H155" s="148">
        <v>2.1</v>
      </c>
      <c r="I155" s="148">
        <v>0</v>
      </c>
      <c r="J155" s="148">
        <v>0</v>
      </c>
      <c r="K155" s="148">
        <v>2.1</v>
      </c>
      <c r="L155" s="148">
        <v>0</v>
      </c>
      <c r="M155" s="148">
        <v>0</v>
      </c>
      <c r="N155" s="148">
        <v>0</v>
      </c>
      <c r="O155" s="148">
        <v>0</v>
      </c>
      <c r="P155" s="25" t="s">
        <v>1346</v>
      </c>
      <c r="Q155" t="s">
        <v>505</v>
      </c>
    </row>
    <row r="156" spans="1:17" x14ac:dyDescent="0.3">
      <c r="A156" s="148" t="s">
        <v>701</v>
      </c>
      <c r="B156" s="148">
        <v>331700</v>
      </c>
      <c r="C156" s="148">
        <v>169</v>
      </c>
      <c r="D156" t="s">
        <v>103</v>
      </c>
      <c r="E156" s="25" t="s">
        <v>151</v>
      </c>
      <c r="F156" t="s">
        <v>702</v>
      </c>
      <c r="G156" t="s">
        <v>9</v>
      </c>
      <c r="H156" s="148">
        <v>2.1060000000000003</v>
      </c>
      <c r="I156" s="148">
        <v>0</v>
      </c>
      <c r="J156" s="148">
        <v>2.0060000000000002</v>
      </c>
      <c r="K156" s="148">
        <v>0</v>
      </c>
      <c r="L156" s="148">
        <v>0.1</v>
      </c>
      <c r="M156" s="148">
        <v>0</v>
      </c>
      <c r="N156" s="148">
        <v>0</v>
      </c>
      <c r="O156" s="148">
        <v>0</v>
      </c>
      <c r="P156" s="25" t="s">
        <v>1346</v>
      </c>
      <c r="Q156" t="s">
        <v>505</v>
      </c>
    </row>
    <row r="157" spans="1:17" x14ac:dyDescent="0.3">
      <c r="A157" s="148" t="s">
        <v>697</v>
      </c>
      <c r="B157" s="148">
        <v>331680</v>
      </c>
      <c r="C157" s="148">
        <v>169</v>
      </c>
      <c r="D157" t="s">
        <v>103</v>
      </c>
      <c r="E157" s="25" t="s">
        <v>148</v>
      </c>
      <c r="F157" t="s">
        <v>698</v>
      </c>
      <c r="G157" t="s">
        <v>5</v>
      </c>
      <c r="H157" s="148">
        <v>2.1120000000000001</v>
      </c>
      <c r="I157" s="148">
        <v>0</v>
      </c>
      <c r="J157" s="148">
        <v>2.1120000000000001</v>
      </c>
      <c r="K157" s="148">
        <v>0</v>
      </c>
      <c r="L157" s="148">
        <v>0</v>
      </c>
      <c r="M157" s="148">
        <v>0</v>
      </c>
      <c r="N157" s="148">
        <v>0</v>
      </c>
      <c r="O157" s="148">
        <v>0</v>
      </c>
      <c r="P157" s="25" t="s">
        <v>1346</v>
      </c>
      <c r="Q157" t="s">
        <v>505</v>
      </c>
    </row>
    <row r="158" spans="1:17" x14ac:dyDescent="0.3">
      <c r="A158" s="148" t="s">
        <v>745</v>
      </c>
      <c r="B158" s="148">
        <v>331760</v>
      </c>
      <c r="C158" s="148">
        <v>5</v>
      </c>
      <c r="D158" t="s">
        <v>159</v>
      </c>
      <c r="E158" s="25" t="s">
        <v>160</v>
      </c>
      <c r="F158" t="s">
        <v>746</v>
      </c>
      <c r="G158" t="s">
        <v>9</v>
      </c>
      <c r="H158" s="148">
        <v>2.2000000000000002</v>
      </c>
      <c r="I158" s="148">
        <v>0</v>
      </c>
      <c r="J158" s="148">
        <v>2.2000000000000002</v>
      </c>
      <c r="K158" s="148">
        <v>0</v>
      </c>
      <c r="L158" s="148">
        <v>0</v>
      </c>
      <c r="M158" s="148">
        <v>0</v>
      </c>
      <c r="N158" s="148">
        <v>0</v>
      </c>
      <c r="O158" s="148">
        <v>0</v>
      </c>
      <c r="P158" s="25" t="s">
        <v>1346</v>
      </c>
      <c r="Q158" t="s">
        <v>505</v>
      </c>
    </row>
    <row r="159" spans="1:17" x14ac:dyDescent="0.3">
      <c r="A159" s="148" t="s">
        <v>650</v>
      </c>
      <c r="B159" s="148">
        <v>331280</v>
      </c>
      <c r="C159" s="148">
        <v>169</v>
      </c>
      <c r="D159" t="s">
        <v>103</v>
      </c>
      <c r="E159" s="25" t="s">
        <v>108</v>
      </c>
      <c r="F159" t="s">
        <v>651</v>
      </c>
      <c r="G159" t="s">
        <v>9</v>
      </c>
      <c r="H159" s="148">
        <v>2.2000000000000002</v>
      </c>
      <c r="I159" s="148">
        <v>0</v>
      </c>
      <c r="J159" s="148">
        <v>1.8</v>
      </c>
      <c r="K159" s="148">
        <v>0</v>
      </c>
      <c r="L159" s="148">
        <v>0.4</v>
      </c>
      <c r="M159" s="148">
        <v>0</v>
      </c>
      <c r="N159" s="148">
        <v>0</v>
      </c>
      <c r="O159" s="148">
        <v>0</v>
      </c>
      <c r="P159" s="25" t="s">
        <v>1346</v>
      </c>
    </row>
    <row r="160" spans="1:17" x14ac:dyDescent="0.3">
      <c r="A160" s="148" t="s">
        <v>844</v>
      </c>
      <c r="C160" s="148">
        <v>32</v>
      </c>
      <c r="D160" t="s">
        <v>229</v>
      </c>
      <c r="E160" s="25" t="s">
        <v>233</v>
      </c>
      <c r="F160" t="s">
        <v>600</v>
      </c>
      <c r="G160" t="s">
        <v>12</v>
      </c>
      <c r="H160" s="148">
        <v>2.2000000000000002</v>
      </c>
      <c r="I160" s="148">
        <v>0</v>
      </c>
      <c r="J160" s="148">
        <v>2.2000000000000002</v>
      </c>
      <c r="K160" s="148">
        <v>0</v>
      </c>
      <c r="L160" s="148">
        <v>0</v>
      </c>
      <c r="M160" s="148">
        <v>0</v>
      </c>
      <c r="N160" s="148">
        <v>0</v>
      </c>
      <c r="O160" s="148">
        <v>0</v>
      </c>
      <c r="P160" s="25" t="s">
        <v>1346</v>
      </c>
      <c r="Q160" t="s">
        <v>505</v>
      </c>
    </row>
    <row r="161" spans="1:17" x14ac:dyDescent="0.3">
      <c r="A161" s="148" t="s">
        <v>835</v>
      </c>
      <c r="B161" s="148">
        <v>332010</v>
      </c>
      <c r="C161" s="148">
        <v>2</v>
      </c>
      <c r="D161" t="s">
        <v>80</v>
      </c>
      <c r="E161" s="25" t="s">
        <v>226</v>
      </c>
      <c r="F161" t="s">
        <v>836</v>
      </c>
      <c r="G161" t="s">
        <v>13</v>
      </c>
      <c r="H161" s="148">
        <v>2.2000000000000002</v>
      </c>
      <c r="I161" s="148">
        <v>0</v>
      </c>
      <c r="J161" s="148">
        <v>1.4</v>
      </c>
      <c r="K161" s="148">
        <v>0.8</v>
      </c>
      <c r="L161" s="148">
        <v>0</v>
      </c>
      <c r="M161" s="148">
        <v>0</v>
      </c>
      <c r="N161" s="148">
        <v>0</v>
      </c>
      <c r="O161" s="148">
        <v>0</v>
      </c>
      <c r="Q161" t="s">
        <v>505</v>
      </c>
    </row>
    <row r="162" spans="1:17" x14ac:dyDescent="0.3">
      <c r="A162" s="148" t="s">
        <v>655</v>
      </c>
      <c r="B162" s="148">
        <v>331320</v>
      </c>
      <c r="C162" s="148">
        <v>169</v>
      </c>
      <c r="D162" t="s">
        <v>103</v>
      </c>
      <c r="E162" s="25" t="s">
        <v>113</v>
      </c>
      <c r="F162" t="s">
        <v>656</v>
      </c>
      <c r="G162" t="s">
        <v>5</v>
      </c>
      <c r="H162" s="148">
        <v>2.25</v>
      </c>
      <c r="I162" s="148">
        <v>0</v>
      </c>
      <c r="J162" s="148">
        <v>1.9500000000000002</v>
      </c>
      <c r="K162" s="148">
        <v>0</v>
      </c>
      <c r="L162" s="148">
        <v>0.3</v>
      </c>
      <c r="M162" s="148">
        <v>0</v>
      </c>
      <c r="N162" s="148">
        <v>0</v>
      </c>
      <c r="O162" s="148">
        <v>0</v>
      </c>
      <c r="P162" s="25" t="s">
        <v>1346</v>
      </c>
      <c r="Q162" t="s">
        <v>853</v>
      </c>
    </row>
    <row r="163" spans="1:17" x14ac:dyDescent="0.3">
      <c r="A163" s="148" t="s">
        <v>671</v>
      </c>
      <c r="B163" s="148">
        <v>331470</v>
      </c>
      <c r="C163" s="148">
        <v>169</v>
      </c>
      <c r="D163" t="s">
        <v>103</v>
      </c>
      <c r="E163" s="25" t="s">
        <v>128</v>
      </c>
      <c r="F163" t="s">
        <v>684</v>
      </c>
      <c r="G163" t="s">
        <v>9</v>
      </c>
      <c r="H163" s="148">
        <v>2.2999999999999998</v>
      </c>
      <c r="I163" s="148">
        <v>0</v>
      </c>
      <c r="J163" s="148">
        <v>2.2999999999999998</v>
      </c>
      <c r="K163" s="148">
        <v>0</v>
      </c>
      <c r="L163" s="148">
        <v>0</v>
      </c>
      <c r="M163" s="148">
        <v>0</v>
      </c>
      <c r="N163" s="148">
        <v>0</v>
      </c>
      <c r="O163" s="148">
        <v>0</v>
      </c>
      <c r="P163" s="25" t="s">
        <v>1346</v>
      </c>
      <c r="Q163" t="s">
        <v>505</v>
      </c>
    </row>
    <row r="164" spans="1:17" x14ac:dyDescent="0.3">
      <c r="A164" s="148" t="s">
        <v>952</v>
      </c>
      <c r="B164" s="148">
        <v>332400</v>
      </c>
      <c r="C164" s="148">
        <v>254</v>
      </c>
      <c r="D164" t="s">
        <v>303</v>
      </c>
      <c r="E164" s="25" t="s">
        <v>309</v>
      </c>
      <c r="F164" t="s">
        <v>953</v>
      </c>
      <c r="G164" t="s">
        <v>10</v>
      </c>
      <c r="H164" s="148">
        <v>2.4</v>
      </c>
      <c r="I164" s="148">
        <v>0</v>
      </c>
      <c r="J164" s="148">
        <v>2.4</v>
      </c>
      <c r="K164" s="148">
        <v>0</v>
      </c>
      <c r="L164" s="148">
        <v>0</v>
      </c>
      <c r="M164" s="148">
        <v>0</v>
      </c>
      <c r="N164" s="148">
        <v>0</v>
      </c>
      <c r="O164" s="148">
        <v>0</v>
      </c>
      <c r="P164" s="25" t="s">
        <v>1346</v>
      </c>
      <c r="Q164" t="s">
        <v>505</v>
      </c>
    </row>
    <row r="165" spans="1:17" x14ac:dyDescent="0.3">
      <c r="A165" s="148" t="s">
        <v>965</v>
      </c>
      <c r="B165" s="148">
        <v>332460</v>
      </c>
      <c r="C165" s="148">
        <v>24</v>
      </c>
      <c r="D165" t="s">
        <v>319</v>
      </c>
      <c r="E165" s="25" t="s">
        <v>320</v>
      </c>
      <c r="F165" t="s">
        <v>966</v>
      </c>
      <c r="G165" t="s">
        <v>13</v>
      </c>
      <c r="H165" s="148">
        <v>2.4</v>
      </c>
      <c r="I165" s="148">
        <v>0</v>
      </c>
      <c r="J165" s="148">
        <v>1</v>
      </c>
      <c r="K165" s="148">
        <v>1.4</v>
      </c>
      <c r="L165" s="148">
        <v>0</v>
      </c>
      <c r="M165" s="148">
        <v>0</v>
      </c>
      <c r="N165" s="148">
        <v>0</v>
      </c>
      <c r="O165" s="148">
        <v>0</v>
      </c>
      <c r="P165" s="25" t="s">
        <v>1346</v>
      </c>
      <c r="Q165" t="s">
        <v>505</v>
      </c>
    </row>
    <row r="166" spans="1:17" x14ac:dyDescent="0.3">
      <c r="A166" s="148" t="s">
        <v>856</v>
      </c>
      <c r="B166" s="148">
        <v>332670</v>
      </c>
      <c r="C166" s="148">
        <v>240</v>
      </c>
      <c r="D166" t="s">
        <v>240</v>
      </c>
      <c r="E166" s="25" t="s">
        <v>243</v>
      </c>
      <c r="F166" t="s">
        <v>857</v>
      </c>
      <c r="G166" t="s">
        <v>13</v>
      </c>
      <c r="H166" s="148">
        <v>2.4500000000000002</v>
      </c>
      <c r="I166" s="148">
        <v>0</v>
      </c>
      <c r="J166" s="148">
        <v>2</v>
      </c>
      <c r="K166" s="148">
        <v>0.45</v>
      </c>
      <c r="L166" s="148">
        <v>0</v>
      </c>
      <c r="M166" s="148">
        <v>0</v>
      </c>
      <c r="N166" s="148">
        <v>0</v>
      </c>
      <c r="O166" s="148">
        <v>0</v>
      </c>
      <c r="Q166" t="s">
        <v>505</v>
      </c>
    </row>
    <row r="167" spans="1:17" x14ac:dyDescent="0.3">
      <c r="A167" s="148" t="s">
        <v>1022</v>
      </c>
      <c r="B167" s="148">
        <v>332720</v>
      </c>
      <c r="C167" s="148">
        <v>344</v>
      </c>
      <c r="D167" t="s">
        <v>367</v>
      </c>
      <c r="E167" s="25" t="s">
        <v>368</v>
      </c>
      <c r="F167" t="s">
        <v>1023</v>
      </c>
      <c r="G167" t="s">
        <v>9</v>
      </c>
      <c r="H167" s="148">
        <v>2.4649999999999999</v>
      </c>
      <c r="I167" s="148">
        <v>0</v>
      </c>
      <c r="J167" s="148">
        <v>1.6949999999999998</v>
      </c>
      <c r="K167" s="148">
        <v>0</v>
      </c>
      <c r="L167" s="148">
        <v>0.47500000000000003</v>
      </c>
      <c r="M167" s="148">
        <v>0</v>
      </c>
      <c r="N167" s="148">
        <v>0.29499999999999998</v>
      </c>
      <c r="O167" s="148">
        <v>0</v>
      </c>
      <c r="Q167" t="s">
        <v>505</v>
      </c>
    </row>
    <row r="168" spans="1:17" x14ac:dyDescent="0.3">
      <c r="A168" s="148" t="s">
        <v>1031</v>
      </c>
      <c r="B168" s="148">
        <v>332850</v>
      </c>
      <c r="C168" s="148">
        <v>741</v>
      </c>
      <c r="D168" t="s">
        <v>373</v>
      </c>
      <c r="E168" s="25" t="s">
        <v>374</v>
      </c>
      <c r="F168" t="s">
        <v>1032</v>
      </c>
      <c r="G168" t="s">
        <v>5</v>
      </c>
      <c r="H168" s="148">
        <v>2.5</v>
      </c>
      <c r="I168" s="148">
        <v>0</v>
      </c>
      <c r="J168" s="148">
        <v>1.9</v>
      </c>
      <c r="K168" s="148">
        <v>0</v>
      </c>
      <c r="L168" s="148">
        <v>0.6</v>
      </c>
      <c r="M168" s="148">
        <v>0</v>
      </c>
      <c r="N168" s="148">
        <v>0</v>
      </c>
      <c r="O168" s="148">
        <v>0</v>
      </c>
      <c r="P168" s="25" t="s">
        <v>1346</v>
      </c>
      <c r="Q168" t="s">
        <v>1406</v>
      </c>
    </row>
    <row r="169" spans="1:17" x14ac:dyDescent="0.3">
      <c r="A169" s="148" t="s">
        <v>657</v>
      </c>
      <c r="B169" s="148">
        <v>331360</v>
      </c>
      <c r="C169" s="148">
        <v>169</v>
      </c>
      <c r="D169" t="s">
        <v>103</v>
      </c>
      <c r="E169" s="25" t="s">
        <v>117</v>
      </c>
      <c r="F169" t="s">
        <v>658</v>
      </c>
      <c r="G169" t="s">
        <v>9</v>
      </c>
      <c r="H169" s="148">
        <v>2.5</v>
      </c>
      <c r="I169" s="148">
        <v>0</v>
      </c>
      <c r="J169" s="148">
        <v>2.2000000000000002</v>
      </c>
      <c r="K169" s="148">
        <v>0</v>
      </c>
      <c r="L169" s="148">
        <v>0.3</v>
      </c>
      <c r="M169" s="148">
        <v>0</v>
      </c>
      <c r="N169" s="148">
        <v>0</v>
      </c>
      <c r="O169" s="148">
        <v>0</v>
      </c>
      <c r="P169" s="25" t="s">
        <v>1346</v>
      </c>
      <c r="Q169" t="s">
        <v>505</v>
      </c>
    </row>
    <row r="170" spans="1:17" x14ac:dyDescent="0.3">
      <c r="A170" s="148" t="s">
        <v>616</v>
      </c>
      <c r="C170" s="148">
        <v>2</v>
      </c>
      <c r="D170" t="s">
        <v>80</v>
      </c>
      <c r="E170" s="25" t="s">
        <v>617</v>
      </c>
      <c r="F170" t="s">
        <v>602</v>
      </c>
      <c r="G170" t="s">
        <v>13</v>
      </c>
      <c r="H170" s="148">
        <v>2.5</v>
      </c>
      <c r="I170" s="148">
        <v>0</v>
      </c>
      <c r="J170" s="148">
        <v>2.5</v>
      </c>
      <c r="K170" s="148">
        <v>0</v>
      </c>
      <c r="L170" s="148">
        <v>0</v>
      </c>
      <c r="M170" s="148">
        <v>0</v>
      </c>
      <c r="N170" s="148">
        <v>0</v>
      </c>
      <c r="O170" s="148">
        <v>0</v>
      </c>
      <c r="P170" s="25" t="s">
        <v>1346</v>
      </c>
      <c r="Q170" t="s">
        <v>505</v>
      </c>
    </row>
    <row r="171" spans="1:17" x14ac:dyDescent="0.3">
      <c r="A171" s="148" t="s">
        <v>690</v>
      </c>
      <c r="B171" s="148">
        <v>331610</v>
      </c>
      <c r="C171" s="148">
        <v>169</v>
      </c>
      <c r="D171" t="s">
        <v>103</v>
      </c>
      <c r="E171" s="25" t="s">
        <v>143</v>
      </c>
      <c r="F171" t="s">
        <v>691</v>
      </c>
      <c r="G171" t="s">
        <v>11</v>
      </c>
      <c r="H171" s="148">
        <v>2.5099999999999998</v>
      </c>
      <c r="I171" s="148">
        <v>0</v>
      </c>
      <c r="J171" s="148">
        <v>2.25</v>
      </c>
      <c r="K171" s="148">
        <v>0</v>
      </c>
      <c r="L171" s="148">
        <v>0.26</v>
      </c>
      <c r="M171" s="148">
        <v>0</v>
      </c>
      <c r="N171" s="148">
        <v>0</v>
      </c>
      <c r="O171" s="148">
        <v>0</v>
      </c>
      <c r="P171" s="25" t="s">
        <v>1346</v>
      </c>
      <c r="Q171" t="s">
        <v>505</v>
      </c>
    </row>
    <row r="172" spans="1:17" x14ac:dyDescent="0.3">
      <c r="A172" s="148" t="s">
        <v>946</v>
      </c>
      <c r="B172" s="148">
        <v>332370</v>
      </c>
      <c r="C172" s="148">
        <v>254</v>
      </c>
      <c r="D172" t="s">
        <v>303</v>
      </c>
      <c r="E172" s="25" t="s">
        <v>306</v>
      </c>
      <c r="F172" t="s">
        <v>947</v>
      </c>
      <c r="G172" t="s">
        <v>10</v>
      </c>
      <c r="H172" s="148">
        <v>2.6</v>
      </c>
      <c r="I172" s="148">
        <v>0</v>
      </c>
      <c r="J172" s="148">
        <v>2.6</v>
      </c>
      <c r="K172" s="148">
        <v>0</v>
      </c>
      <c r="L172" s="148">
        <v>0</v>
      </c>
      <c r="M172" s="148">
        <v>0</v>
      </c>
      <c r="N172" s="148">
        <v>0</v>
      </c>
      <c r="O172" s="148">
        <v>0</v>
      </c>
      <c r="P172" s="25" t="s">
        <v>1346</v>
      </c>
      <c r="Q172" t="s">
        <v>505</v>
      </c>
    </row>
    <row r="173" spans="1:17" x14ac:dyDescent="0.3">
      <c r="A173" s="148" t="s">
        <v>974</v>
      </c>
      <c r="B173" s="148">
        <v>332510</v>
      </c>
      <c r="C173" s="148">
        <v>395</v>
      </c>
      <c r="D173" t="s">
        <v>330</v>
      </c>
      <c r="E173" s="25" t="s">
        <v>331</v>
      </c>
      <c r="F173" t="s">
        <v>975</v>
      </c>
      <c r="G173" t="s">
        <v>9</v>
      </c>
      <c r="H173" s="148">
        <v>2.62</v>
      </c>
      <c r="I173" s="148">
        <v>0</v>
      </c>
      <c r="J173" s="148">
        <v>1.8499999999999999</v>
      </c>
      <c r="K173" s="148">
        <v>0</v>
      </c>
      <c r="L173" s="148">
        <v>0.47500000000000003</v>
      </c>
      <c r="M173" s="148">
        <v>0</v>
      </c>
      <c r="N173" s="148">
        <v>0.29499999999999998</v>
      </c>
      <c r="O173" s="148">
        <v>0</v>
      </c>
      <c r="Q173" t="s">
        <v>505</v>
      </c>
    </row>
    <row r="174" spans="1:17" x14ac:dyDescent="0.3">
      <c r="A174" s="148" t="s">
        <v>699</v>
      </c>
      <c r="B174" s="148">
        <v>331690</v>
      </c>
      <c r="C174" s="148">
        <v>169</v>
      </c>
      <c r="D174" t="s">
        <v>103</v>
      </c>
      <c r="E174" s="25" t="s">
        <v>150</v>
      </c>
      <c r="F174" t="s">
        <v>700</v>
      </c>
      <c r="G174" t="s">
        <v>6</v>
      </c>
      <c r="H174" s="148">
        <v>2.6339999999999999</v>
      </c>
      <c r="I174" s="148">
        <v>0</v>
      </c>
      <c r="J174" s="148">
        <v>2.6339999999999999</v>
      </c>
      <c r="K174" s="148">
        <v>0</v>
      </c>
      <c r="L174" s="148">
        <v>0</v>
      </c>
      <c r="M174" s="148">
        <v>0</v>
      </c>
      <c r="N174" s="148">
        <v>0</v>
      </c>
      <c r="O174" s="148">
        <v>0</v>
      </c>
      <c r="P174" s="25" t="s">
        <v>1346</v>
      </c>
      <c r="Q174" t="s">
        <v>505</v>
      </c>
    </row>
    <row r="175" spans="1:17" x14ac:dyDescent="0.3">
      <c r="A175" s="148" t="s">
        <v>982</v>
      </c>
      <c r="B175" s="148">
        <v>332560</v>
      </c>
      <c r="C175" s="148">
        <v>339</v>
      </c>
      <c r="D175" t="s">
        <v>338</v>
      </c>
      <c r="E175" s="25" t="s">
        <v>339</v>
      </c>
      <c r="F175" t="s">
        <v>983</v>
      </c>
      <c r="G175" t="s">
        <v>4</v>
      </c>
      <c r="H175" s="148">
        <v>2.65</v>
      </c>
      <c r="I175" s="148">
        <v>0</v>
      </c>
      <c r="J175" s="148">
        <v>2.65</v>
      </c>
      <c r="K175" s="148">
        <v>0</v>
      </c>
      <c r="L175" s="148">
        <v>0</v>
      </c>
      <c r="M175" s="148">
        <v>0</v>
      </c>
      <c r="N175" s="148">
        <v>0</v>
      </c>
      <c r="O175" s="148">
        <v>0</v>
      </c>
      <c r="P175" s="25" t="s">
        <v>1347</v>
      </c>
      <c r="Q175" t="s">
        <v>505</v>
      </c>
    </row>
    <row r="176" spans="1:17" x14ac:dyDescent="0.3">
      <c r="A176" s="148" t="s">
        <v>942</v>
      </c>
      <c r="B176" s="148">
        <v>332350</v>
      </c>
      <c r="C176" s="148">
        <v>254</v>
      </c>
      <c r="D176" t="s">
        <v>303</v>
      </c>
      <c r="E176" s="25" t="s">
        <v>304</v>
      </c>
      <c r="F176" t="s">
        <v>943</v>
      </c>
      <c r="G176" t="s">
        <v>10</v>
      </c>
      <c r="H176" s="148">
        <v>2.6999999999999997</v>
      </c>
      <c r="I176" s="148">
        <v>0</v>
      </c>
      <c r="J176" s="148">
        <v>2.6999999999999997</v>
      </c>
      <c r="K176" s="148">
        <v>0</v>
      </c>
      <c r="L176" s="148">
        <v>0</v>
      </c>
      <c r="M176" s="148">
        <v>0</v>
      </c>
      <c r="N176" s="148">
        <v>0</v>
      </c>
      <c r="O176" s="148">
        <v>0</v>
      </c>
      <c r="P176" s="25" t="s">
        <v>1346</v>
      </c>
      <c r="Q176" t="s">
        <v>505</v>
      </c>
    </row>
    <row r="177" spans="1:17" x14ac:dyDescent="0.3">
      <c r="A177" s="148" t="s">
        <v>837</v>
      </c>
      <c r="B177" s="148">
        <v>332020</v>
      </c>
      <c r="C177" s="148">
        <v>63</v>
      </c>
      <c r="D177" t="s">
        <v>227</v>
      </c>
      <c r="E177" s="25" t="s">
        <v>838</v>
      </c>
      <c r="F177" t="s">
        <v>839</v>
      </c>
      <c r="G177" t="s">
        <v>14</v>
      </c>
      <c r="H177" s="148">
        <v>2.8</v>
      </c>
      <c r="I177" s="148">
        <v>0</v>
      </c>
      <c r="J177" s="148">
        <v>2.8</v>
      </c>
      <c r="K177" s="148">
        <v>0</v>
      </c>
      <c r="L177" s="148">
        <v>0</v>
      </c>
      <c r="M177" s="148">
        <v>0</v>
      </c>
      <c r="N177" s="148">
        <v>0</v>
      </c>
      <c r="O177" s="148">
        <v>0</v>
      </c>
      <c r="P177" s="25" t="s">
        <v>1346</v>
      </c>
      <c r="Q177" t="s">
        <v>505</v>
      </c>
    </row>
    <row r="178" spans="1:17" x14ac:dyDescent="0.3">
      <c r="A178" s="148" t="s">
        <v>870</v>
      </c>
      <c r="B178" s="148">
        <v>332070</v>
      </c>
      <c r="C178" s="148">
        <v>289</v>
      </c>
      <c r="D178" t="s">
        <v>253</v>
      </c>
      <c r="E178" s="25" t="s">
        <v>254</v>
      </c>
      <c r="F178" t="s">
        <v>871</v>
      </c>
      <c r="G178" t="s">
        <v>4</v>
      </c>
      <c r="H178" s="148">
        <v>3</v>
      </c>
      <c r="I178" s="148">
        <v>0</v>
      </c>
      <c r="J178" s="148">
        <v>1.8</v>
      </c>
      <c r="K178" s="148">
        <v>1.2000000000000002</v>
      </c>
      <c r="L178" s="148">
        <v>0</v>
      </c>
      <c r="M178" s="148">
        <v>0</v>
      </c>
      <c r="N178" s="148">
        <v>0</v>
      </c>
      <c r="O178" s="148">
        <v>0</v>
      </c>
      <c r="P178" s="25" t="s">
        <v>1344</v>
      </c>
      <c r="Q178" t="s">
        <v>505</v>
      </c>
    </row>
    <row r="179" spans="1:17" x14ac:dyDescent="0.3">
      <c r="A179" s="148" t="s">
        <v>874</v>
      </c>
      <c r="C179" s="148">
        <v>16</v>
      </c>
      <c r="D179" t="s">
        <v>257</v>
      </c>
      <c r="E179" s="25" t="s">
        <v>875</v>
      </c>
      <c r="F179" t="s">
        <v>876</v>
      </c>
      <c r="G179" t="s">
        <v>8</v>
      </c>
      <c r="H179" s="148">
        <v>3</v>
      </c>
      <c r="I179" s="148">
        <v>0</v>
      </c>
      <c r="J179" s="148">
        <v>0</v>
      </c>
      <c r="K179" s="148">
        <v>0</v>
      </c>
      <c r="L179" s="148">
        <v>0</v>
      </c>
      <c r="M179" s="148">
        <v>0</v>
      </c>
      <c r="N179" s="148">
        <v>3</v>
      </c>
      <c r="O179" s="148">
        <v>0</v>
      </c>
      <c r="P179" s="25" t="s">
        <v>1346</v>
      </c>
      <c r="Q179" t="s">
        <v>505</v>
      </c>
    </row>
    <row r="180" spans="1:17" x14ac:dyDescent="0.3">
      <c r="A180" s="148" t="s">
        <v>954</v>
      </c>
      <c r="B180" s="148">
        <v>332410</v>
      </c>
      <c r="C180" s="148">
        <v>254</v>
      </c>
      <c r="D180" t="s">
        <v>303</v>
      </c>
      <c r="E180" s="25" t="s">
        <v>310</v>
      </c>
      <c r="F180" t="s">
        <v>955</v>
      </c>
      <c r="G180" t="s">
        <v>10</v>
      </c>
      <c r="H180" s="148">
        <v>3</v>
      </c>
      <c r="I180" s="148">
        <v>0</v>
      </c>
      <c r="J180" s="148">
        <v>3</v>
      </c>
      <c r="K180" s="148">
        <v>0</v>
      </c>
      <c r="L180" s="148">
        <v>0</v>
      </c>
      <c r="M180" s="148">
        <v>0</v>
      </c>
      <c r="N180" s="148">
        <v>0</v>
      </c>
      <c r="O180" s="148">
        <v>0</v>
      </c>
      <c r="P180" s="25" t="s">
        <v>1346</v>
      </c>
      <c r="Q180" t="s">
        <v>505</v>
      </c>
    </row>
    <row r="181" spans="1:17" x14ac:dyDescent="0.3">
      <c r="A181" s="148" t="s">
        <v>1356</v>
      </c>
      <c r="C181" s="148">
        <v>8</v>
      </c>
      <c r="D181" t="s">
        <v>189</v>
      </c>
      <c r="E181" s="25" t="s">
        <v>1328</v>
      </c>
      <c r="F181" t="s">
        <v>600</v>
      </c>
      <c r="G181" t="s">
        <v>12</v>
      </c>
      <c r="H181" s="148">
        <v>3</v>
      </c>
      <c r="I181" s="148">
        <v>0</v>
      </c>
      <c r="J181" s="148">
        <v>0</v>
      </c>
      <c r="K181" s="148">
        <v>0</v>
      </c>
      <c r="L181" s="148">
        <v>0</v>
      </c>
      <c r="M181" s="148">
        <v>0</v>
      </c>
      <c r="N181" s="148">
        <v>2</v>
      </c>
      <c r="O181" s="148">
        <v>1</v>
      </c>
      <c r="P181" s="25" t="s">
        <v>1344</v>
      </c>
      <c r="Q181" t="s">
        <v>505</v>
      </c>
    </row>
    <row r="182" spans="1:17" x14ac:dyDescent="0.3">
      <c r="A182" s="148" t="s">
        <v>608</v>
      </c>
      <c r="C182" s="148">
        <v>2</v>
      </c>
      <c r="D182" t="s">
        <v>80</v>
      </c>
      <c r="E182" s="25" t="s">
        <v>609</v>
      </c>
      <c r="F182" t="s">
        <v>606</v>
      </c>
      <c r="G182" t="s">
        <v>13</v>
      </c>
      <c r="H182" s="148">
        <v>3</v>
      </c>
      <c r="I182" s="148">
        <v>0</v>
      </c>
      <c r="J182" s="148">
        <v>0</v>
      </c>
      <c r="K182" s="148">
        <v>3</v>
      </c>
      <c r="L182" s="148">
        <v>0</v>
      </c>
      <c r="M182" s="148">
        <v>0</v>
      </c>
      <c r="N182" s="148">
        <v>0</v>
      </c>
      <c r="O182" s="148">
        <v>0</v>
      </c>
      <c r="P182" s="25" t="s">
        <v>1346</v>
      </c>
      <c r="Q182" t="s">
        <v>505</v>
      </c>
    </row>
    <row r="183" spans="1:17" x14ac:dyDescent="0.3">
      <c r="A183" s="148" t="s">
        <v>950</v>
      </c>
      <c r="B183" s="148">
        <v>332390</v>
      </c>
      <c r="C183" s="148">
        <v>254</v>
      </c>
      <c r="D183" t="s">
        <v>303</v>
      </c>
      <c r="E183" s="25" t="s">
        <v>308</v>
      </c>
      <c r="F183" t="s">
        <v>951</v>
      </c>
      <c r="G183" t="s">
        <v>10</v>
      </c>
      <c r="H183" s="148">
        <v>3.1</v>
      </c>
      <c r="I183" s="148">
        <v>0</v>
      </c>
      <c r="J183" s="148">
        <v>3.1</v>
      </c>
      <c r="K183" s="148">
        <v>0</v>
      </c>
      <c r="L183" s="148">
        <v>0</v>
      </c>
      <c r="M183" s="148">
        <v>0</v>
      </c>
      <c r="N183" s="148">
        <v>0</v>
      </c>
      <c r="O183" s="148">
        <v>0</v>
      </c>
      <c r="P183" s="25" t="s">
        <v>1346</v>
      </c>
      <c r="Q183" t="s">
        <v>505</v>
      </c>
    </row>
    <row r="184" spans="1:17" x14ac:dyDescent="0.3">
      <c r="A184" s="148" t="s">
        <v>683</v>
      </c>
      <c r="B184" s="148">
        <v>331660</v>
      </c>
      <c r="C184" s="148">
        <v>169</v>
      </c>
      <c r="D184" t="s">
        <v>103</v>
      </c>
      <c r="E184" s="25" t="s">
        <v>139</v>
      </c>
      <c r="F184" t="s">
        <v>684</v>
      </c>
      <c r="G184" t="s">
        <v>9</v>
      </c>
      <c r="H184" s="148">
        <v>3.18</v>
      </c>
      <c r="I184" s="148">
        <v>0</v>
      </c>
      <c r="J184" s="148">
        <v>2.2800000000000002</v>
      </c>
      <c r="K184" s="148">
        <v>0</v>
      </c>
      <c r="L184" s="148">
        <v>0.9</v>
      </c>
      <c r="M184" s="148">
        <v>0</v>
      </c>
      <c r="N184" s="148">
        <v>0</v>
      </c>
      <c r="O184" s="148">
        <v>0</v>
      </c>
      <c r="P184" s="25" t="s">
        <v>1346</v>
      </c>
      <c r="Q184" t="s">
        <v>505</v>
      </c>
    </row>
    <row r="185" spans="1:17" x14ac:dyDescent="0.3">
      <c r="A185" s="148" t="s">
        <v>944</v>
      </c>
      <c r="B185" s="148">
        <v>332360</v>
      </c>
      <c r="C185" s="148">
        <v>254</v>
      </c>
      <c r="D185" t="s">
        <v>303</v>
      </c>
      <c r="E185" s="25" t="s">
        <v>305</v>
      </c>
      <c r="F185" t="s">
        <v>945</v>
      </c>
      <c r="G185" t="s">
        <v>10</v>
      </c>
      <c r="H185" s="148">
        <v>3.2</v>
      </c>
      <c r="I185" s="148">
        <v>0</v>
      </c>
      <c r="J185" s="148">
        <v>3.2</v>
      </c>
      <c r="K185" s="148">
        <v>0</v>
      </c>
      <c r="L185" s="148">
        <v>0</v>
      </c>
      <c r="M185" s="148">
        <v>0</v>
      </c>
      <c r="N185" s="148">
        <v>0</v>
      </c>
      <c r="O185" s="148">
        <v>0</v>
      </c>
      <c r="P185" s="25" t="s">
        <v>1346</v>
      </c>
      <c r="Q185" t="s">
        <v>505</v>
      </c>
    </row>
    <row r="186" spans="1:17" x14ac:dyDescent="0.3">
      <c r="A186" s="148" t="s">
        <v>659</v>
      </c>
      <c r="B186" s="148">
        <v>331390</v>
      </c>
      <c r="C186" s="148">
        <v>169</v>
      </c>
      <c r="D186" t="s">
        <v>103</v>
      </c>
      <c r="E186" s="25" t="s">
        <v>120</v>
      </c>
      <c r="F186" t="s">
        <v>660</v>
      </c>
      <c r="G186" t="s">
        <v>9</v>
      </c>
      <c r="H186" s="148">
        <v>3.306</v>
      </c>
      <c r="I186" s="148">
        <v>0</v>
      </c>
      <c r="J186" s="148">
        <v>3.0060000000000002</v>
      </c>
      <c r="K186" s="148">
        <v>0</v>
      </c>
      <c r="L186" s="148">
        <v>0.3</v>
      </c>
      <c r="M186" s="148">
        <v>0</v>
      </c>
      <c r="N186" s="148">
        <v>0</v>
      </c>
      <c r="O186" s="148">
        <v>0</v>
      </c>
      <c r="P186" s="25" t="s">
        <v>1346</v>
      </c>
      <c r="Q186" t="s">
        <v>505</v>
      </c>
    </row>
    <row r="187" spans="1:17" x14ac:dyDescent="0.3">
      <c r="A187" s="148" t="s">
        <v>654</v>
      </c>
      <c r="B187" s="148">
        <v>331310</v>
      </c>
      <c r="C187" s="148">
        <v>169</v>
      </c>
      <c r="D187" t="s">
        <v>103</v>
      </c>
      <c r="E187" s="25" t="s">
        <v>112</v>
      </c>
      <c r="F187" t="s">
        <v>642</v>
      </c>
      <c r="G187" t="s">
        <v>9</v>
      </c>
      <c r="H187" s="148">
        <v>3.5999999999999996</v>
      </c>
      <c r="I187" s="148">
        <v>0</v>
      </c>
      <c r="J187" s="148">
        <v>3.1999999999999997</v>
      </c>
      <c r="K187" s="148">
        <v>0</v>
      </c>
      <c r="L187" s="148">
        <v>0.4</v>
      </c>
      <c r="M187" s="148">
        <v>0</v>
      </c>
      <c r="N187" s="148">
        <v>0</v>
      </c>
      <c r="O187" s="148">
        <v>0</v>
      </c>
      <c r="P187" s="25" t="s">
        <v>1346</v>
      </c>
      <c r="Q187" t="s">
        <v>505</v>
      </c>
    </row>
    <row r="188" spans="1:17" x14ac:dyDescent="0.3">
      <c r="A188" s="148" t="s">
        <v>858</v>
      </c>
      <c r="B188" s="148">
        <v>332680</v>
      </c>
      <c r="C188" s="148">
        <v>240</v>
      </c>
      <c r="D188" t="s">
        <v>240</v>
      </c>
      <c r="E188" s="25" t="s">
        <v>244</v>
      </c>
      <c r="F188" t="s">
        <v>859</v>
      </c>
      <c r="G188" t="s">
        <v>13</v>
      </c>
      <c r="H188" s="148">
        <v>3.6</v>
      </c>
      <c r="I188" s="148">
        <v>0</v>
      </c>
      <c r="J188" s="148">
        <v>3.1</v>
      </c>
      <c r="K188" s="148">
        <v>0.5</v>
      </c>
      <c r="L188" s="148">
        <v>0</v>
      </c>
      <c r="M188" s="148">
        <v>0</v>
      </c>
      <c r="N188" s="148">
        <v>0</v>
      </c>
      <c r="O188" s="148">
        <v>0</v>
      </c>
      <c r="Q188" t="s">
        <v>505</v>
      </c>
    </row>
    <row r="189" spans="1:17" x14ac:dyDescent="0.3">
      <c r="A189" s="148" t="s">
        <v>1004</v>
      </c>
      <c r="B189" s="148">
        <v>332540</v>
      </c>
      <c r="C189" s="148">
        <v>749</v>
      </c>
      <c r="D189" t="s">
        <v>359</v>
      </c>
      <c r="E189" s="25" t="s">
        <v>360</v>
      </c>
      <c r="F189" t="s">
        <v>1005</v>
      </c>
      <c r="G189" t="s">
        <v>4</v>
      </c>
      <c r="H189" s="148">
        <v>3.88</v>
      </c>
      <c r="I189" s="148">
        <v>0</v>
      </c>
      <c r="J189" s="148">
        <v>2.88</v>
      </c>
      <c r="K189" s="148">
        <v>0</v>
      </c>
      <c r="L189" s="148">
        <v>1</v>
      </c>
      <c r="M189" s="148">
        <v>0</v>
      </c>
      <c r="N189" s="148">
        <v>0</v>
      </c>
      <c r="O189" s="148">
        <v>0</v>
      </c>
      <c r="P189" s="25" t="s">
        <v>1347</v>
      </c>
      <c r="Q189" t="s">
        <v>505</v>
      </c>
    </row>
    <row r="190" spans="1:17" x14ac:dyDescent="0.3">
      <c r="A190" s="148" t="s">
        <v>916</v>
      </c>
      <c r="C190" s="148"/>
      <c r="D190" s="25" t="s">
        <v>276</v>
      </c>
      <c r="E190" s="25" t="s">
        <v>280</v>
      </c>
      <c r="F190" t="s">
        <v>914</v>
      </c>
      <c r="G190" t="s">
        <v>13</v>
      </c>
      <c r="H190" s="148">
        <v>3.9000000000000004</v>
      </c>
      <c r="I190" s="148">
        <v>0</v>
      </c>
      <c r="J190" s="148">
        <v>0</v>
      </c>
      <c r="K190" s="148">
        <v>3.9000000000000004</v>
      </c>
      <c r="L190" s="148">
        <v>0</v>
      </c>
      <c r="M190" s="148">
        <v>0</v>
      </c>
      <c r="N190" s="148">
        <v>0</v>
      </c>
      <c r="O190" s="148">
        <v>0</v>
      </c>
      <c r="P190" s="25" t="s">
        <v>1346</v>
      </c>
      <c r="Q190" t="s">
        <v>505</v>
      </c>
    </row>
    <row r="191" spans="1:17" x14ac:dyDescent="0.3">
      <c r="A191" s="148" t="s">
        <v>821</v>
      </c>
      <c r="B191" s="148">
        <v>331990</v>
      </c>
      <c r="C191" s="148">
        <v>274</v>
      </c>
      <c r="D191" t="s">
        <v>214</v>
      </c>
      <c r="E191" s="25" t="s">
        <v>822</v>
      </c>
      <c r="F191" t="s">
        <v>823</v>
      </c>
      <c r="G191" t="s">
        <v>14</v>
      </c>
      <c r="H191" s="148">
        <v>3.9000000000000004</v>
      </c>
      <c r="I191" s="148">
        <v>0</v>
      </c>
      <c r="J191" s="148">
        <v>3.9000000000000004</v>
      </c>
      <c r="K191" s="148">
        <v>0</v>
      </c>
      <c r="L191" s="148">
        <v>0</v>
      </c>
      <c r="M191" s="148">
        <v>0</v>
      </c>
      <c r="N191" s="148">
        <v>0</v>
      </c>
      <c r="O191" s="148">
        <v>0</v>
      </c>
      <c r="P191" s="25" t="s">
        <v>1346</v>
      </c>
      <c r="Q191" t="s">
        <v>505</v>
      </c>
    </row>
    <row r="192" spans="1:17" x14ac:dyDescent="0.3">
      <c r="A192" s="148" t="s">
        <v>593</v>
      </c>
      <c r="C192" s="148">
        <v>1</v>
      </c>
      <c r="D192" t="s">
        <v>69</v>
      </c>
      <c r="E192" s="25" t="s">
        <v>70</v>
      </c>
      <c r="F192" t="s">
        <v>587</v>
      </c>
      <c r="G192" t="s">
        <v>13</v>
      </c>
      <c r="H192" s="148">
        <v>4</v>
      </c>
      <c r="I192" s="148">
        <v>0</v>
      </c>
      <c r="J192" s="148">
        <v>0</v>
      </c>
      <c r="K192" s="148">
        <v>4</v>
      </c>
      <c r="L192" s="148">
        <v>0</v>
      </c>
      <c r="M192" s="148">
        <v>0</v>
      </c>
      <c r="N192" s="148">
        <v>0</v>
      </c>
      <c r="O192" s="148">
        <v>0</v>
      </c>
      <c r="P192" s="25" t="s">
        <v>1346</v>
      </c>
      <c r="Q192" t="s">
        <v>505</v>
      </c>
    </row>
    <row r="193" spans="1:17" x14ac:dyDescent="0.3">
      <c r="A193" s="148" t="s">
        <v>604</v>
      </c>
      <c r="C193" s="148">
        <v>2</v>
      </c>
      <c r="D193" t="s">
        <v>80</v>
      </c>
      <c r="E193" s="25" t="s">
        <v>605</v>
      </c>
      <c r="F193" t="s">
        <v>606</v>
      </c>
      <c r="G193" t="s">
        <v>13</v>
      </c>
      <c r="H193" s="148">
        <v>4</v>
      </c>
      <c r="I193" s="148">
        <v>0</v>
      </c>
      <c r="J193" s="148">
        <v>0</v>
      </c>
      <c r="K193" s="148">
        <v>4</v>
      </c>
      <c r="L193" s="148">
        <v>0</v>
      </c>
      <c r="M193" s="148">
        <v>0</v>
      </c>
      <c r="N193" s="148">
        <v>0</v>
      </c>
      <c r="O193" s="148">
        <v>0</v>
      </c>
      <c r="P193" s="25" t="s">
        <v>1346</v>
      </c>
      <c r="Q193" t="s">
        <v>505</v>
      </c>
    </row>
    <row r="194" spans="1:17" x14ac:dyDescent="0.3">
      <c r="A194" s="148" t="s">
        <v>705</v>
      </c>
      <c r="B194" s="148">
        <v>332900</v>
      </c>
      <c r="C194" s="148">
        <v>169</v>
      </c>
      <c r="D194" t="s">
        <v>103</v>
      </c>
      <c r="E194" s="25" t="s">
        <v>384</v>
      </c>
      <c r="F194" t="s">
        <v>706</v>
      </c>
      <c r="G194" t="s">
        <v>13</v>
      </c>
      <c r="H194" s="148">
        <v>4.17</v>
      </c>
      <c r="I194" s="148">
        <v>0</v>
      </c>
      <c r="J194" s="148">
        <v>4.17</v>
      </c>
      <c r="K194" s="148">
        <v>0</v>
      </c>
      <c r="L194" s="148">
        <v>0</v>
      </c>
      <c r="M194" s="148">
        <v>0</v>
      </c>
      <c r="N194" s="148">
        <v>0</v>
      </c>
      <c r="O194" s="148">
        <v>0</v>
      </c>
      <c r="P194" s="25" t="s">
        <v>1346</v>
      </c>
      <c r="Q194" t="s">
        <v>505</v>
      </c>
    </row>
    <row r="195" spans="1:17" x14ac:dyDescent="0.3">
      <c r="A195" s="148" t="s">
        <v>865</v>
      </c>
      <c r="C195" s="148">
        <v>103</v>
      </c>
      <c r="D195" t="s">
        <v>247</v>
      </c>
      <c r="E195" s="25" t="s">
        <v>249</v>
      </c>
      <c r="F195" t="s">
        <v>864</v>
      </c>
      <c r="G195" t="s">
        <v>13</v>
      </c>
      <c r="H195" s="148">
        <v>4.1999999999999993</v>
      </c>
      <c r="I195" s="148">
        <v>0</v>
      </c>
      <c r="J195" s="148">
        <v>0</v>
      </c>
      <c r="K195" s="148">
        <v>4.1999999999999993</v>
      </c>
      <c r="L195" s="148">
        <v>0</v>
      </c>
      <c r="M195" s="148">
        <v>0</v>
      </c>
      <c r="N195" s="148">
        <v>0</v>
      </c>
      <c r="O195" s="148">
        <v>0</v>
      </c>
      <c r="P195" s="25" t="s">
        <v>1346</v>
      </c>
      <c r="Q195" t="s">
        <v>505</v>
      </c>
    </row>
    <row r="196" spans="1:17" x14ac:dyDescent="0.3">
      <c r="A196" s="148" t="s">
        <v>913</v>
      </c>
      <c r="C196" s="148"/>
      <c r="D196" s="25" t="s">
        <v>276</v>
      </c>
      <c r="E196" s="25" t="s">
        <v>277</v>
      </c>
      <c r="F196" t="s">
        <v>914</v>
      </c>
      <c r="G196" t="s">
        <v>13</v>
      </c>
      <c r="H196" s="148">
        <v>4.3</v>
      </c>
      <c r="I196" s="148">
        <v>0</v>
      </c>
      <c r="J196" s="148">
        <v>3.3</v>
      </c>
      <c r="K196" s="148">
        <v>0</v>
      </c>
      <c r="L196" s="148">
        <v>0</v>
      </c>
      <c r="M196" s="148">
        <v>0</v>
      </c>
      <c r="N196" s="148">
        <v>1</v>
      </c>
      <c r="O196" s="148">
        <v>0</v>
      </c>
      <c r="P196" s="25" t="s">
        <v>1344</v>
      </c>
      <c r="Q196" t="s">
        <v>505</v>
      </c>
    </row>
    <row r="197" spans="1:17" x14ac:dyDescent="0.3">
      <c r="A197" s="148" t="s">
        <v>621</v>
      </c>
      <c r="B197" s="148">
        <v>331190</v>
      </c>
      <c r="C197" s="148">
        <v>2</v>
      </c>
      <c r="D197" t="s">
        <v>80</v>
      </c>
      <c r="E197" s="25" t="s">
        <v>95</v>
      </c>
      <c r="F197" t="s">
        <v>606</v>
      </c>
      <c r="G197" t="s">
        <v>13</v>
      </c>
      <c r="H197" s="148">
        <v>4.3849999999999998</v>
      </c>
      <c r="I197" s="148">
        <v>0</v>
      </c>
      <c r="J197" s="148">
        <v>3.3850000000000002</v>
      </c>
      <c r="K197" s="148">
        <v>1</v>
      </c>
      <c r="L197" s="148">
        <v>0</v>
      </c>
      <c r="M197" s="148">
        <v>0</v>
      </c>
      <c r="N197" s="148">
        <v>0</v>
      </c>
      <c r="O197" s="148">
        <v>0</v>
      </c>
      <c r="P197" s="25" t="s">
        <v>1346</v>
      </c>
      <c r="Q197" t="s">
        <v>696</v>
      </c>
    </row>
    <row r="198" spans="1:17" x14ac:dyDescent="0.3">
      <c r="A198" s="148" t="s">
        <v>948</v>
      </c>
      <c r="B198" s="148">
        <v>332380</v>
      </c>
      <c r="C198" s="148">
        <v>254</v>
      </c>
      <c r="D198" t="s">
        <v>303</v>
      </c>
      <c r="E198" s="25" t="s">
        <v>307</v>
      </c>
      <c r="F198" t="s">
        <v>949</v>
      </c>
      <c r="G198" t="s">
        <v>10</v>
      </c>
      <c r="H198" s="148">
        <v>4.4000000000000004</v>
      </c>
      <c r="I198" s="148">
        <v>0</v>
      </c>
      <c r="J198" s="148">
        <v>4.4000000000000004</v>
      </c>
      <c r="K198" s="148">
        <v>0</v>
      </c>
      <c r="L198" s="148">
        <v>0</v>
      </c>
      <c r="M198" s="148">
        <v>0</v>
      </c>
      <c r="N198" s="148">
        <v>0</v>
      </c>
      <c r="O198" s="148">
        <v>0</v>
      </c>
      <c r="P198" s="25" t="s">
        <v>1346</v>
      </c>
      <c r="Q198" t="s">
        <v>505</v>
      </c>
    </row>
    <row r="199" spans="1:17" x14ac:dyDescent="0.3">
      <c r="A199" s="148" t="s">
        <v>601</v>
      </c>
      <c r="C199" s="148">
        <v>2</v>
      </c>
      <c r="D199" t="s">
        <v>80</v>
      </c>
      <c r="E199" s="25" t="s">
        <v>83</v>
      </c>
      <c r="F199" t="s">
        <v>602</v>
      </c>
      <c r="G199" t="s">
        <v>13</v>
      </c>
      <c r="H199" s="148">
        <v>4.5</v>
      </c>
      <c r="I199" s="148">
        <v>0</v>
      </c>
      <c r="J199" s="148">
        <v>0</v>
      </c>
      <c r="K199" s="148">
        <v>4.5</v>
      </c>
      <c r="L199" s="148">
        <v>0</v>
      </c>
      <c r="M199" s="148">
        <v>0</v>
      </c>
      <c r="N199" s="148">
        <v>0</v>
      </c>
      <c r="O199" s="148">
        <v>0</v>
      </c>
      <c r="P199" s="25" t="s">
        <v>1346</v>
      </c>
    </row>
    <row r="200" spans="1:17" x14ac:dyDescent="0.3">
      <c r="A200" s="148" t="s">
        <v>868</v>
      </c>
      <c r="C200" s="148">
        <v>103</v>
      </c>
      <c r="D200" t="s">
        <v>247</v>
      </c>
      <c r="E200" s="25" t="s">
        <v>869</v>
      </c>
      <c r="F200" t="s">
        <v>864</v>
      </c>
      <c r="G200" t="s">
        <v>13</v>
      </c>
      <c r="H200" s="148">
        <v>4.8</v>
      </c>
      <c r="I200" s="148">
        <v>0</v>
      </c>
      <c r="J200" s="148">
        <v>0</v>
      </c>
      <c r="K200" s="148">
        <v>4.8</v>
      </c>
      <c r="L200" s="148">
        <v>0</v>
      </c>
      <c r="M200" s="148">
        <v>0</v>
      </c>
      <c r="N200" s="148">
        <v>0</v>
      </c>
      <c r="O200" s="148">
        <v>0</v>
      </c>
      <c r="P200" s="25" t="s">
        <v>1346</v>
      </c>
      <c r="Q200" t="s">
        <v>505</v>
      </c>
    </row>
    <row r="201" spans="1:17" x14ac:dyDescent="0.3">
      <c r="A201" s="148" t="s">
        <v>1327</v>
      </c>
      <c r="C201" s="148">
        <v>760</v>
      </c>
      <c r="D201" t="s">
        <v>1348</v>
      </c>
      <c r="E201" s="25" t="s">
        <v>1349</v>
      </c>
      <c r="F201" t="s">
        <v>602</v>
      </c>
      <c r="G201" t="s">
        <v>13</v>
      </c>
      <c r="H201" s="148">
        <v>5</v>
      </c>
      <c r="I201" s="148">
        <v>0</v>
      </c>
      <c r="J201" s="148">
        <v>0</v>
      </c>
      <c r="K201" s="148">
        <v>5</v>
      </c>
      <c r="L201" s="148">
        <v>0</v>
      </c>
      <c r="M201" s="148">
        <v>0</v>
      </c>
      <c r="N201" s="148">
        <v>0</v>
      </c>
      <c r="O201" s="148">
        <v>0</v>
      </c>
      <c r="P201" s="25" t="s">
        <v>1346</v>
      </c>
      <c r="Q201" t="s">
        <v>505</v>
      </c>
    </row>
    <row r="202" spans="1:17" x14ac:dyDescent="0.3">
      <c r="A202" s="148" t="s">
        <v>625</v>
      </c>
      <c r="B202" s="148">
        <v>331220</v>
      </c>
      <c r="C202" s="148">
        <v>2</v>
      </c>
      <c r="D202" t="s">
        <v>80</v>
      </c>
      <c r="E202" s="25" t="s">
        <v>100</v>
      </c>
      <c r="F202" t="s">
        <v>626</v>
      </c>
      <c r="G202" t="s">
        <v>14</v>
      </c>
      <c r="H202" s="148">
        <v>5.21</v>
      </c>
      <c r="I202" s="148">
        <v>0</v>
      </c>
      <c r="J202" s="148">
        <v>5.21</v>
      </c>
      <c r="K202" s="148">
        <v>0</v>
      </c>
      <c r="L202" s="148">
        <v>0</v>
      </c>
      <c r="M202" s="148">
        <v>0</v>
      </c>
      <c r="N202" s="148">
        <v>0</v>
      </c>
      <c r="O202" s="148">
        <v>0</v>
      </c>
      <c r="P202" s="25" t="s">
        <v>1347</v>
      </c>
      <c r="Q202" t="s">
        <v>505</v>
      </c>
    </row>
    <row r="203" spans="1:17" x14ac:dyDescent="0.3">
      <c r="A203" s="148" t="s">
        <v>794</v>
      </c>
      <c r="C203" s="148">
        <v>10</v>
      </c>
      <c r="D203" t="s">
        <v>197</v>
      </c>
      <c r="E203" s="25" t="s">
        <v>201</v>
      </c>
      <c r="F203" t="s">
        <v>790</v>
      </c>
      <c r="G203" t="s">
        <v>7</v>
      </c>
      <c r="H203" s="148">
        <v>5.3</v>
      </c>
      <c r="I203" s="148">
        <v>5.3</v>
      </c>
      <c r="J203" s="148">
        <v>0</v>
      </c>
      <c r="K203" s="148">
        <v>0</v>
      </c>
      <c r="L203" s="148">
        <v>0</v>
      </c>
      <c r="M203" s="148">
        <v>0</v>
      </c>
      <c r="N203" s="148">
        <v>0</v>
      </c>
      <c r="O203" s="148">
        <v>0</v>
      </c>
      <c r="P203" s="25" t="s">
        <v>1346</v>
      </c>
      <c r="Q203" t="s">
        <v>505</v>
      </c>
    </row>
    <row r="204" spans="1:17" x14ac:dyDescent="0.3">
      <c r="A204" s="148" t="s">
        <v>863</v>
      </c>
      <c r="C204" s="148">
        <v>103</v>
      </c>
      <c r="D204" t="s">
        <v>247</v>
      </c>
      <c r="E204" s="25" t="s">
        <v>248</v>
      </c>
      <c r="F204" t="s">
        <v>864</v>
      </c>
      <c r="G204" t="s">
        <v>13</v>
      </c>
      <c r="H204" s="148">
        <v>5.4</v>
      </c>
      <c r="I204" s="148">
        <v>0</v>
      </c>
      <c r="J204" s="148">
        <v>0</v>
      </c>
      <c r="K204" s="148">
        <v>5.4</v>
      </c>
      <c r="L204" s="148">
        <v>0</v>
      </c>
      <c r="M204" s="148">
        <v>0</v>
      </c>
      <c r="N204" s="148">
        <v>0</v>
      </c>
      <c r="O204" s="148">
        <v>0</v>
      </c>
      <c r="P204" s="25" t="s">
        <v>1346</v>
      </c>
      <c r="Q204" t="s">
        <v>505</v>
      </c>
    </row>
    <row r="205" spans="1:17" x14ac:dyDescent="0.3">
      <c r="A205" s="148" t="s">
        <v>799</v>
      </c>
      <c r="C205" s="148">
        <v>160</v>
      </c>
      <c r="D205" t="s">
        <v>202</v>
      </c>
      <c r="E205" s="25" t="s">
        <v>205</v>
      </c>
      <c r="F205" t="s">
        <v>796</v>
      </c>
      <c r="G205" t="s">
        <v>7</v>
      </c>
      <c r="H205" s="148">
        <v>6</v>
      </c>
      <c r="I205" s="148">
        <v>0</v>
      </c>
      <c r="J205" s="148">
        <v>0</v>
      </c>
      <c r="K205" s="148">
        <v>6</v>
      </c>
      <c r="L205" s="148">
        <v>0</v>
      </c>
      <c r="M205" s="148">
        <v>0</v>
      </c>
      <c r="N205" s="148">
        <v>0</v>
      </c>
      <c r="O205" s="148">
        <v>0</v>
      </c>
      <c r="P205" s="25" t="s">
        <v>1346</v>
      </c>
      <c r="Q205" t="s">
        <v>505</v>
      </c>
    </row>
    <row r="206" spans="1:17" x14ac:dyDescent="0.3">
      <c r="A206" s="148" t="s">
        <v>787</v>
      </c>
      <c r="C206" s="148">
        <v>10</v>
      </c>
      <c r="D206" t="s">
        <v>197</v>
      </c>
      <c r="E206" s="25" t="s">
        <v>789</v>
      </c>
      <c r="F206" t="s">
        <v>790</v>
      </c>
      <c r="G206" t="s">
        <v>7</v>
      </c>
      <c r="H206" s="148">
        <v>6.5</v>
      </c>
      <c r="I206" s="148">
        <v>0</v>
      </c>
      <c r="J206" s="148">
        <v>0</v>
      </c>
      <c r="K206" s="148">
        <v>6.5</v>
      </c>
      <c r="L206" s="148">
        <v>0</v>
      </c>
      <c r="M206" s="148">
        <v>0</v>
      </c>
      <c r="N206" s="148">
        <v>0</v>
      </c>
      <c r="O206" s="148">
        <v>0</v>
      </c>
      <c r="P206" s="25" t="s">
        <v>1346</v>
      </c>
      <c r="Q206" t="s">
        <v>505</v>
      </c>
    </row>
    <row r="207" spans="1:17" x14ac:dyDescent="0.3">
      <c r="A207" s="148" t="s">
        <v>1046</v>
      </c>
      <c r="C207" s="148"/>
      <c r="D207" t="s">
        <v>1047</v>
      </c>
      <c r="E207" s="25" t="s">
        <v>1048</v>
      </c>
      <c r="F207" t="s">
        <v>1034</v>
      </c>
      <c r="G207" t="s">
        <v>4</v>
      </c>
      <c r="H207" s="148">
        <v>6.6000000000000005</v>
      </c>
      <c r="I207" s="148">
        <v>0</v>
      </c>
      <c r="J207" s="148">
        <v>6.6000000000000005</v>
      </c>
      <c r="K207" s="148">
        <v>0</v>
      </c>
      <c r="L207" s="148">
        <v>0</v>
      </c>
      <c r="M207" s="148">
        <v>0</v>
      </c>
      <c r="N207" s="148">
        <v>0</v>
      </c>
      <c r="O207" s="148">
        <v>0</v>
      </c>
      <c r="P207" s="25" t="s">
        <v>1346</v>
      </c>
      <c r="Q207" t="s">
        <v>505</v>
      </c>
    </row>
    <row r="208" spans="1:17" x14ac:dyDescent="0.3">
      <c r="A208" s="148" t="s">
        <v>612</v>
      </c>
      <c r="B208" s="148">
        <v>331090</v>
      </c>
      <c r="C208" s="148">
        <v>2</v>
      </c>
      <c r="D208" t="s">
        <v>80</v>
      </c>
      <c r="E208" s="25" t="s">
        <v>84</v>
      </c>
      <c r="F208" t="s">
        <v>602</v>
      </c>
      <c r="G208" t="s">
        <v>13</v>
      </c>
      <c r="H208" s="148">
        <v>6.8</v>
      </c>
      <c r="I208" s="148">
        <v>0</v>
      </c>
      <c r="J208" s="148">
        <v>6.8</v>
      </c>
      <c r="K208" s="148">
        <v>0</v>
      </c>
      <c r="L208" s="148">
        <v>0</v>
      </c>
      <c r="M208" s="148">
        <v>0</v>
      </c>
      <c r="N208" s="148">
        <v>0</v>
      </c>
      <c r="O208" s="148">
        <v>0</v>
      </c>
      <c r="P208" s="25" t="s">
        <v>1346</v>
      </c>
      <c r="Q208" t="s">
        <v>505</v>
      </c>
    </row>
    <row r="209" spans="1:17" x14ac:dyDescent="0.3">
      <c r="A209" s="148" t="s">
        <v>802</v>
      </c>
      <c r="C209" s="148">
        <v>720</v>
      </c>
      <c r="D209" t="s">
        <v>1305</v>
      </c>
      <c r="E209" s="25" t="s">
        <v>804</v>
      </c>
      <c r="F209" t="s">
        <v>600</v>
      </c>
      <c r="G209" t="s">
        <v>12</v>
      </c>
      <c r="H209" s="148">
        <v>7.4</v>
      </c>
      <c r="I209" s="148">
        <v>0</v>
      </c>
      <c r="J209" s="148">
        <v>7.4</v>
      </c>
      <c r="K209" s="148">
        <v>0</v>
      </c>
      <c r="L209" s="148">
        <v>0</v>
      </c>
      <c r="M209" s="148">
        <v>0</v>
      </c>
      <c r="N209" s="148">
        <v>0</v>
      </c>
      <c r="O209" s="148">
        <v>0</v>
      </c>
      <c r="P209" s="25" t="s">
        <v>1346</v>
      </c>
      <c r="Q209" t="s">
        <v>505</v>
      </c>
    </row>
    <row r="210" spans="1:17" x14ac:dyDescent="0.3">
      <c r="A210" s="148" t="s">
        <v>1013</v>
      </c>
      <c r="C210" s="148">
        <v>227</v>
      </c>
      <c r="D210" t="s">
        <v>1281</v>
      </c>
      <c r="E210" s="25" t="s">
        <v>1014</v>
      </c>
      <c r="F210" t="s">
        <v>1012</v>
      </c>
      <c r="G210" t="s">
        <v>10</v>
      </c>
      <c r="H210" s="148">
        <v>7.8000000000000007</v>
      </c>
      <c r="I210" s="148">
        <v>0</v>
      </c>
      <c r="J210" s="148">
        <v>7.8000000000000007</v>
      </c>
      <c r="K210" s="148">
        <v>0</v>
      </c>
      <c r="L210" s="148">
        <v>0</v>
      </c>
      <c r="M210" s="148">
        <v>0</v>
      </c>
      <c r="N210" s="148">
        <v>0</v>
      </c>
      <c r="O210" s="148">
        <v>0</v>
      </c>
      <c r="P210" s="25" t="s">
        <v>1346</v>
      </c>
      <c r="Q210" t="s">
        <v>505</v>
      </c>
    </row>
    <row r="211" spans="1:17" x14ac:dyDescent="0.3">
      <c r="A211" s="148" t="s">
        <v>886</v>
      </c>
      <c r="C211" s="148">
        <v>16</v>
      </c>
      <c r="D211" t="s">
        <v>257</v>
      </c>
      <c r="E211" s="25" t="s">
        <v>887</v>
      </c>
      <c r="F211" t="s">
        <v>876</v>
      </c>
      <c r="G211" t="s">
        <v>8</v>
      </c>
      <c r="H211" s="148">
        <v>8.4</v>
      </c>
      <c r="I211" s="148">
        <v>0</v>
      </c>
      <c r="J211" s="148">
        <v>8.4</v>
      </c>
      <c r="K211" s="148">
        <v>0</v>
      </c>
      <c r="L211" s="148">
        <v>0</v>
      </c>
      <c r="M211" s="148">
        <v>0</v>
      </c>
      <c r="N211" s="148">
        <v>0</v>
      </c>
      <c r="O211" s="148">
        <v>0</v>
      </c>
      <c r="P211" s="25" t="s">
        <v>1346</v>
      </c>
    </row>
    <row r="212" spans="1:17" x14ac:dyDescent="0.3">
      <c r="A212" s="148" t="s">
        <v>591</v>
      </c>
      <c r="C212" s="148">
        <v>1</v>
      </c>
      <c r="D212" t="s">
        <v>69</v>
      </c>
      <c r="E212" s="25" t="s">
        <v>75</v>
      </c>
      <c r="F212" t="s">
        <v>587</v>
      </c>
      <c r="G212" t="s">
        <v>13</v>
      </c>
      <c r="H212" s="148">
        <v>8.5</v>
      </c>
      <c r="I212" s="148">
        <v>0</v>
      </c>
      <c r="J212" s="148">
        <v>0</v>
      </c>
      <c r="K212" s="148">
        <v>8.5</v>
      </c>
      <c r="L212" s="148">
        <v>0</v>
      </c>
      <c r="M212" s="148">
        <v>0</v>
      </c>
      <c r="N212" s="148">
        <v>0</v>
      </c>
      <c r="O212" s="148">
        <v>0</v>
      </c>
      <c r="P212" s="25" t="s">
        <v>1346</v>
      </c>
      <c r="Q212" t="s">
        <v>505</v>
      </c>
    </row>
    <row r="213" spans="1:17" x14ac:dyDescent="0.3">
      <c r="A213" s="148" t="s">
        <v>1051</v>
      </c>
      <c r="C213" s="148">
        <v>111</v>
      </c>
      <c r="D213" t="s">
        <v>382</v>
      </c>
      <c r="E213" s="25" t="s">
        <v>383</v>
      </c>
      <c r="F213" t="s">
        <v>864</v>
      </c>
      <c r="G213" t="s">
        <v>13</v>
      </c>
      <c r="H213" s="148">
        <v>8.5</v>
      </c>
      <c r="I213" s="148">
        <v>0</v>
      </c>
      <c r="J213" s="148">
        <v>8.5</v>
      </c>
      <c r="K213" s="148">
        <v>0</v>
      </c>
      <c r="L213" s="148">
        <v>0</v>
      </c>
      <c r="M213" s="148">
        <v>0</v>
      </c>
      <c r="N213" s="148">
        <v>0</v>
      </c>
      <c r="O213" s="148">
        <v>0</v>
      </c>
      <c r="P213" s="25" t="s">
        <v>1346</v>
      </c>
      <c r="Q213" t="s">
        <v>505</v>
      </c>
    </row>
    <row r="214" spans="1:17" x14ac:dyDescent="0.3">
      <c r="A214" s="148" t="s">
        <v>793</v>
      </c>
      <c r="C214" s="148">
        <v>10</v>
      </c>
      <c r="D214" t="s">
        <v>197</v>
      </c>
      <c r="E214" s="25" t="s">
        <v>200</v>
      </c>
      <c r="F214" t="s">
        <v>790</v>
      </c>
      <c r="G214" t="s">
        <v>7</v>
      </c>
      <c r="H214" s="148">
        <v>8.6</v>
      </c>
      <c r="I214" s="148">
        <v>0</v>
      </c>
      <c r="J214" s="148">
        <v>8.6</v>
      </c>
      <c r="K214" s="148">
        <v>0</v>
      </c>
      <c r="L214" s="148">
        <v>0</v>
      </c>
      <c r="M214" s="148">
        <v>0</v>
      </c>
      <c r="N214" s="148">
        <v>0</v>
      </c>
      <c r="O214" s="148">
        <v>0</v>
      </c>
      <c r="P214" s="25" t="s">
        <v>1346</v>
      </c>
      <c r="Q214" t="s">
        <v>505</v>
      </c>
    </row>
    <row r="215" spans="1:17" x14ac:dyDescent="0.3">
      <c r="A215" s="148" t="s">
        <v>1017</v>
      </c>
      <c r="C215" s="148"/>
      <c r="D215" t="s">
        <v>1322</v>
      </c>
      <c r="E215" s="25" t="s">
        <v>1019</v>
      </c>
      <c r="F215" t="s">
        <v>600</v>
      </c>
      <c r="G215" t="s">
        <v>12</v>
      </c>
      <c r="H215" s="148">
        <v>8.6</v>
      </c>
      <c r="I215" s="148">
        <v>8.6</v>
      </c>
      <c r="J215" s="148">
        <v>0</v>
      </c>
      <c r="K215" s="148">
        <v>0</v>
      </c>
      <c r="L215" s="148">
        <v>0</v>
      </c>
      <c r="M215" s="148">
        <v>0</v>
      </c>
      <c r="N215" s="148">
        <v>0</v>
      </c>
      <c r="O215" s="148">
        <v>0</v>
      </c>
      <c r="P215" s="25" t="s">
        <v>1346</v>
      </c>
      <c r="Q215" t="s">
        <v>505</v>
      </c>
    </row>
    <row r="216" spans="1:17" x14ac:dyDescent="0.3">
      <c r="A216" s="148" t="s">
        <v>884</v>
      </c>
      <c r="C216" s="148">
        <v>16</v>
      </c>
      <c r="D216" t="s">
        <v>257</v>
      </c>
      <c r="E216" s="25" t="s">
        <v>885</v>
      </c>
      <c r="F216" t="s">
        <v>876</v>
      </c>
      <c r="G216" t="s">
        <v>8</v>
      </c>
      <c r="H216" s="148">
        <v>9</v>
      </c>
      <c r="I216" s="148">
        <v>0</v>
      </c>
      <c r="J216" s="148">
        <v>0</v>
      </c>
      <c r="K216" s="148">
        <v>0</v>
      </c>
      <c r="L216" s="148">
        <v>9</v>
      </c>
      <c r="M216" s="148">
        <v>0</v>
      </c>
      <c r="N216" s="148">
        <v>0</v>
      </c>
      <c r="O216" s="148">
        <v>0</v>
      </c>
      <c r="P216" s="25" t="s">
        <v>1346</v>
      </c>
      <c r="Q216" t="s">
        <v>505</v>
      </c>
    </row>
    <row r="217" spans="1:17" x14ac:dyDescent="0.3">
      <c r="A217" s="148" t="s">
        <v>791</v>
      </c>
      <c r="C217" s="148">
        <v>10</v>
      </c>
      <c r="D217" t="s">
        <v>197</v>
      </c>
      <c r="E217" s="25" t="s">
        <v>198</v>
      </c>
      <c r="F217" t="s">
        <v>790</v>
      </c>
      <c r="G217" t="s">
        <v>7</v>
      </c>
      <c r="H217" s="148">
        <v>9.1999999999999993</v>
      </c>
      <c r="I217" s="148">
        <v>0</v>
      </c>
      <c r="J217" s="148">
        <v>9.1999999999999993</v>
      </c>
      <c r="K217" s="148">
        <v>0</v>
      </c>
      <c r="L217" s="148">
        <v>0</v>
      </c>
      <c r="M217" s="148">
        <v>0</v>
      </c>
      <c r="N217" s="148">
        <v>0</v>
      </c>
      <c r="O217" s="148">
        <v>0</v>
      </c>
      <c r="P217" s="25" t="s">
        <v>1346</v>
      </c>
      <c r="Q217" t="s">
        <v>505</v>
      </c>
    </row>
    <row r="218" spans="1:17" x14ac:dyDescent="0.3">
      <c r="A218" s="148" t="s">
        <v>595</v>
      </c>
      <c r="C218" s="148">
        <v>1</v>
      </c>
      <c r="D218" t="s">
        <v>69</v>
      </c>
      <c r="E218" s="25" t="s">
        <v>73</v>
      </c>
      <c r="F218" t="s">
        <v>587</v>
      </c>
      <c r="G218" t="s">
        <v>13</v>
      </c>
      <c r="H218" s="148">
        <v>9.6999999999999993</v>
      </c>
      <c r="I218" s="148">
        <v>0</v>
      </c>
      <c r="J218" s="148">
        <v>8.1</v>
      </c>
      <c r="K218" s="148">
        <v>1.6</v>
      </c>
      <c r="L218" s="148">
        <v>0</v>
      </c>
      <c r="M218" s="148">
        <v>0</v>
      </c>
      <c r="N218" s="148">
        <v>0</v>
      </c>
      <c r="O218" s="148">
        <v>0</v>
      </c>
      <c r="P218" s="25" t="s">
        <v>1346</v>
      </c>
      <c r="Q218" t="s">
        <v>505</v>
      </c>
    </row>
    <row r="219" spans="1:17" x14ac:dyDescent="0.3">
      <c r="A219" s="148" t="s">
        <v>882</v>
      </c>
      <c r="C219" s="148">
        <v>16</v>
      </c>
      <c r="D219" t="s">
        <v>257</v>
      </c>
      <c r="E219" s="25" t="s">
        <v>883</v>
      </c>
      <c r="F219" t="s">
        <v>876</v>
      </c>
      <c r="G219" t="s">
        <v>8</v>
      </c>
      <c r="H219" s="148">
        <v>10</v>
      </c>
      <c r="I219" s="148">
        <v>0</v>
      </c>
      <c r="J219" s="148">
        <v>10</v>
      </c>
      <c r="K219" s="148">
        <v>0</v>
      </c>
      <c r="L219" s="148">
        <v>0</v>
      </c>
      <c r="M219" s="148">
        <v>0</v>
      </c>
      <c r="N219" s="148">
        <v>0</v>
      </c>
      <c r="O219" s="148">
        <v>0</v>
      </c>
      <c r="P219" s="25" t="s">
        <v>1346</v>
      </c>
    </row>
    <row r="220" spans="1:17" x14ac:dyDescent="0.3">
      <c r="A220" s="148" t="s">
        <v>614</v>
      </c>
      <c r="B220" s="148">
        <v>331120</v>
      </c>
      <c r="C220" s="148">
        <v>2</v>
      </c>
      <c r="D220" t="s">
        <v>80</v>
      </c>
      <c r="E220" s="25" t="s">
        <v>89</v>
      </c>
      <c r="F220" t="s">
        <v>606</v>
      </c>
      <c r="G220" t="s">
        <v>13</v>
      </c>
      <c r="H220" s="148">
        <v>10.02</v>
      </c>
      <c r="I220" s="148">
        <v>0</v>
      </c>
      <c r="J220" s="148">
        <v>10.02</v>
      </c>
      <c r="K220" s="148">
        <v>0</v>
      </c>
      <c r="L220" s="148">
        <v>0</v>
      </c>
      <c r="M220" s="148">
        <v>0</v>
      </c>
      <c r="N220" s="148">
        <v>0</v>
      </c>
      <c r="O220" s="148">
        <v>0</v>
      </c>
      <c r="P220" s="25" t="s">
        <v>1346</v>
      </c>
    </row>
    <row r="221" spans="1:17" x14ac:dyDescent="0.3">
      <c r="A221" s="148" t="s">
        <v>798</v>
      </c>
      <c r="C221" s="148">
        <v>160</v>
      </c>
      <c r="D221" t="s">
        <v>202</v>
      </c>
      <c r="E221" s="25" t="s">
        <v>204</v>
      </c>
      <c r="F221" t="s">
        <v>796</v>
      </c>
      <c r="G221" t="s">
        <v>7</v>
      </c>
      <c r="H221" s="148">
        <v>10.7</v>
      </c>
      <c r="I221" s="148">
        <v>0</v>
      </c>
      <c r="J221" s="148">
        <v>10.7</v>
      </c>
      <c r="K221" s="148">
        <v>0</v>
      </c>
      <c r="L221" s="148">
        <v>0</v>
      </c>
      <c r="M221" s="148">
        <v>0</v>
      </c>
      <c r="N221" s="148">
        <v>0</v>
      </c>
      <c r="O221" s="148">
        <v>0</v>
      </c>
      <c r="P221" s="25" t="s">
        <v>1346</v>
      </c>
      <c r="Q221" t="s">
        <v>505</v>
      </c>
    </row>
    <row r="222" spans="1:17" x14ac:dyDescent="0.3">
      <c r="A222" s="148" t="s">
        <v>958</v>
      </c>
      <c r="B222" s="148">
        <v>332430</v>
      </c>
      <c r="C222" s="148">
        <v>45</v>
      </c>
      <c r="D222" t="s">
        <v>313</v>
      </c>
      <c r="E222" s="25" t="s">
        <v>314</v>
      </c>
      <c r="F222" t="s">
        <v>959</v>
      </c>
      <c r="G222" t="s">
        <v>6</v>
      </c>
      <c r="H222" s="148">
        <v>11</v>
      </c>
      <c r="I222" s="148">
        <v>0</v>
      </c>
      <c r="J222" s="148">
        <v>11</v>
      </c>
      <c r="K222" s="148">
        <v>0</v>
      </c>
      <c r="L222" s="148">
        <v>0</v>
      </c>
      <c r="M222" s="148">
        <v>0</v>
      </c>
      <c r="N222" s="148">
        <v>0</v>
      </c>
      <c r="O222" s="148">
        <v>0</v>
      </c>
      <c r="P222" s="25" t="s">
        <v>1346</v>
      </c>
      <c r="Q222" t="s">
        <v>505</v>
      </c>
    </row>
    <row r="223" spans="1:17" x14ac:dyDescent="0.3">
      <c r="A223" s="148" t="s">
        <v>808</v>
      </c>
      <c r="C223" s="148">
        <v>724</v>
      </c>
      <c r="D223" t="s">
        <v>1307</v>
      </c>
      <c r="E223" s="25" t="s">
        <v>810</v>
      </c>
      <c r="F223" t="s">
        <v>600</v>
      </c>
      <c r="G223" t="s">
        <v>12</v>
      </c>
      <c r="H223" s="148">
        <v>11.5</v>
      </c>
      <c r="I223" s="148">
        <v>0</v>
      </c>
      <c r="J223" s="148">
        <v>11.5</v>
      </c>
      <c r="K223" s="148">
        <v>0</v>
      </c>
      <c r="L223" s="148">
        <v>0</v>
      </c>
      <c r="M223" s="148">
        <v>0</v>
      </c>
      <c r="N223" s="148">
        <v>0</v>
      </c>
      <c r="O223" s="148">
        <v>0</v>
      </c>
      <c r="P223" s="25" t="s">
        <v>1346</v>
      </c>
      <c r="Q223" t="s">
        <v>505</v>
      </c>
    </row>
    <row r="224" spans="1:17" x14ac:dyDescent="0.3">
      <c r="A224" s="148" t="s">
        <v>792</v>
      </c>
      <c r="C224" s="148">
        <v>10</v>
      </c>
      <c r="D224" t="s">
        <v>197</v>
      </c>
      <c r="E224" s="25" t="s">
        <v>199</v>
      </c>
      <c r="F224" t="s">
        <v>790</v>
      </c>
      <c r="G224" t="s">
        <v>7</v>
      </c>
      <c r="H224" s="148">
        <v>12</v>
      </c>
      <c r="I224" s="148">
        <v>0</v>
      </c>
      <c r="J224" s="148">
        <v>0</v>
      </c>
      <c r="K224" s="148">
        <v>12</v>
      </c>
      <c r="L224" s="148">
        <v>0</v>
      </c>
      <c r="M224" s="148">
        <v>0</v>
      </c>
      <c r="N224" s="148">
        <v>0</v>
      </c>
      <c r="O224" s="148">
        <v>0</v>
      </c>
      <c r="P224" s="25" t="s">
        <v>1346</v>
      </c>
      <c r="Q224" t="s">
        <v>505</v>
      </c>
    </row>
    <row r="225" spans="1:17" x14ac:dyDescent="0.3">
      <c r="A225" s="148" t="s">
        <v>1301</v>
      </c>
      <c r="C225" s="148"/>
      <c r="D225" s="25" t="s">
        <v>1302</v>
      </c>
      <c r="E225" s="25" t="s">
        <v>1303</v>
      </c>
      <c r="F225" t="s">
        <v>600</v>
      </c>
      <c r="G225" t="s">
        <v>12</v>
      </c>
      <c r="H225" s="148">
        <v>12.5</v>
      </c>
      <c r="I225" s="148">
        <v>12.5</v>
      </c>
      <c r="J225" s="148">
        <v>0</v>
      </c>
      <c r="K225" s="148">
        <v>0</v>
      </c>
      <c r="L225" s="148">
        <v>0</v>
      </c>
      <c r="M225" s="148">
        <v>0</v>
      </c>
      <c r="N225" s="148">
        <v>0</v>
      </c>
      <c r="O225" s="148">
        <v>0</v>
      </c>
      <c r="P225" s="25" t="s">
        <v>1346</v>
      </c>
      <c r="Q225" t="s">
        <v>505</v>
      </c>
    </row>
    <row r="226" spans="1:17" x14ac:dyDescent="0.3">
      <c r="A226" s="148" t="s">
        <v>645</v>
      </c>
      <c r="B226" s="148">
        <v>331800</v>
      </c>
      <c r="C226" s="148">
        <v>169</v>
      </c>
      <c r="D226" t="s">
        <v>103</v>
      </c>
      <c r="E226" s="25" t="s">
        <v>173</v>
      </c>
      <c r="F226" t="s">
        <v>646</v>
      </c>
      <c r="G226" t="s">
        <v>9</v>
      </c>
      <c r="H226" s="148">
        <v>13.5</v>
      </c>
      <c r="I226" s="148">
        <v>0</v>
      </c>
      <c r="J226" s="148">
        <v>12.6</v>
      </c>
      <c r="K226" s="148">
        <v>0</v>
      </c>
      <c r="L226" s="148">
        <v>0.9</v>
      </c>
      <c r="M226" s="148">
        <v>0</v>
      </c>
      <c r="N226" s="148">
        <v>0</v>
      </c>
      <c r="O226" s="148">
        <v>0</v>
      </c>
      <c r="P226" s="25" t="s">
        <v>1346</v>
      </c>
      <c r="Q226" t="s">
        <v>505</v>
      </c>
    </row>
    <row r="227" spans="1:17" x14ac:dyDescent="0.3">
      <c r="A227" s="148" t="s">
        <v>585</v>
      </c>
      <c r="C227" s="148">
        <v>1</v>
      </c>
      <c r="D227" t="s">
        <v>69</v>
      </c>
      <c r="E227" s="25" t="s">
        <v>586</v>
      </c>
      <c r="F227" t="s">
        <v>587</v>
      </c>
      <c r="G227" t="s">
        <v>13</v>
      </c>
      <c r="H227" s="148">
        <v>14.3</v>
      </c>
      <c r="I227" s="148">
        <v>0</v>
      </c>
      <c r="J227" s="148">
        <v>0</v>
      </c>
      <c r="K227" s="148">
        <v>14.3</v>
      </c>
      <c r="L227" s="148">
        <v>0</v>
      </c>
      <c r="M227" s="148">
        <v>0</v>
      </c>
      <c r="N227" s="148">
        <v>0</v>
      </c>
      <c r="O227" s="148">
        <v>0</v>
      </c>
      <c r="P227" s="25" t="s">
        <v>1346</v>
      </c>
      <c r="Q227" t="s">
        <v>505</v>
      </c>
    </row>
    <row r="228" spans="1:17" x14ac:dyDescent="0.3">
      <c r="A228" s="148" t="s">
        <v>967</v>
      </c>
      <c r="C228" s="148">
        <v>212</v>
      </c>
      <c r="D228" t="s">
        <v>321</v>
      </c>
      <c r="E228" s="25" t="s">
        <v>322</v>
      </c>
      <c r="F228" t="s">
        <v>864</v>
      </c>
      <c r="G228" t="s">
        <v>13</v>
      </c>
      <c r="H228" s="148">
        <v>14.499999999999998</v>
      </c>
      <c r="I228" s="148">
        <v>0</v>
      </c>
      <c r="J228" s="148">
        <v>12.899999999999999</v>
      </c>
      <c r="K228" s="148">
        <v>1.6</v>
      </c>
      <c r="L228" s="148">
        <v>0</v>
      </c>
      <c r="M228" s="148">
        <v>0</v>
      </c>
      <c r="N228" s="148">
        <v>0</v>
      </c>
      <c r="O228" s="148">
        <v>0</v>
      </c>
      <c r="P228" s="25" t="s">
        <v>1346</v>
      </c>
      <c r="Q228" t="s">
        <v>505</v>
      </c>
    </row>
    <row r="229" spans="1:17" x14ac:dyDescent="0.3">
      <c r="A229" s="148" t="s">
        <v>779</v>
      </c>
      <c r="C229" s="148">
        <v>8</v>
      </c>
      <c r="D229" t="s">
        <v>189</v>
      </c>
      <c r="E229" s="25" t="s">
        <v>192</v>
      </c>
      <c r="F229" t="s">
        <v>600</v>
      </c>
      <c r="G229" t="s">
        <v>12</v>
      </c>
      <c r="H229" s="148">
        <v>15</v>
      </c>
      <c r="I229" s="148">
        <v>15</v>
      </c>
      <c r="J229" s="148">
        <v>0</v>
      </c>
      <c r="K229" s="148">
        <v>0</v>
      </c>
      <c r="L229" s="148">
        <v>0</v>
      </c>
      <c r="M229" s="148">
        <v>0</v>
      </c>
      <c r="N229" s="148">
        <v>0</v>
      </c>
      <c r="O229" s="148">
        <v>0</v>
      </c>
      <c r="P229" s="25" t="s">
        <v>1346</v>
      </c>
      <c r="Q229" t="s">
        <v>505</v>
      </c>
    </row>
    <row r="230" spans="1:17" x14ac:dyDescent="0.3">
      <c r="A230" s="148" t="s">
        <v>783</v>
      </c>
      <c r="C230" s="148">
        <v>108</v>
      </c>
      <c r="D230" t="s">
        <v>340</v>
      </c>
      <c r="E230" s="25" t="s">
        <v>341</v>
      </c>
      <c r="F230" t="s">
        <v>600</v>
      </c>
      <c r="G230" t="s">
        <v>12</v>
      </c>
      <c r="H230" s="148">
        <v>15.600000000000001</v>
      </c>
      <c r="I230" s="148">
        <v>0</v>
      </c>
      <c r="J230" s="148">
        <v>15.600000000000001</v>
      </c>
      <c r="K230" s="148">
        <v>0</v>
      </c>
      <c r="L230" s="148">
        <v>0</v>
      </c>
      <c r="M230" s="148">
        <v>0</v>
      </c>
      <c r="N230" s="148">
        <v>0</v>
      </c>
      <c r="O230" s="148">
        <v>0</v>
      </c>
      <c r="P230" s="25" t="s">
        <v>1346</v>
      </c>
      <c r="Q230" t="s">
        <v>505</v>
      </c>
    </row>
    <row r="231" spans="1:17" x14ac:dyDescent="0.3">
      <c r="A231" s="148" t="s">
        <v>984</v>
      </c>
      <c r="C231" s="148">
        <v>100</v>
      </c>
      <c r="D231" t="s">
        <v>342</v>
      </c>
      <c r="E231" s="25" t="s">
        <v>985</v>
      </c>
      <c r="F231" t="s">
        <v>986</v>
      </c>
      <c r="G231" t="s">
        <v>13</v>
      </c>
      <c r="H231" s="148">
        <v>15.899999999999999</v>
      </c>
      <c r="I231" s="148">
        <v>0</v>
      </c>
      <c r="J231" s="148">
        <v>0</v>
      </c>
      <c r="K231" s="148">
        <v>15.899999999999999</v>
      </c>
      <c r="L231" s="148">
        <v>0</v>
      </c>
      <c r="M231" s="148">
        <v>0</v>
      </c>
      <c r="N231" s="148">
        <v>0</v>
      </c>
      <c r="O231" s="148">
        <v>0</v>
      </c>
      <c r="P231" s="25" t="s">
        <v>1346</v>
      </c>
      <c r="Q231" t="s">
        <v>1411</v>
      </c>
    </row>
    <row r="232" spans="1:17" x14ac:dyDescent="0.3">
      <c r="A232" s="148" t="s">
        <v>927</v>
      </c>
      <c r="B232" s="148">
        <v>332280</v>
      </c>
      <c r="C232" s="148">
        <v>22</v>
      </c>
      <c r="D232" t="s">
        <v>287</v>
      </c>
      <c r="E232" s="25" t="s">
        <v>288</v>
      </c>
      <c r="F232" t="s">
        <v>928</v>
      </c>
      <c r="G232" t="s">
        <v>6</v>
      </c>
      <c r="H232" s="148">
        <v>16.500000000000004</v>
      </c>
      <c r="I232" s="148">
        <v>0</v>
      </c>
      <c r="J232" s="148">
        <v>16.500000000000004</v>
      </c>
      <c r="K232" s="148">
        <v>0</v>
      </c>
      <c r="L232" s="148">
        <v>0</v>
      </c>
      <c r="M232" s="148">
        <v>0</v>
      </c>
      <c r="N232" s="148">
        <v>0</v>
      </c>
      <c r="O232" s="148">
        <v>0</v>
      </c>
      <c r="P232" s="25" t="s">
        <v>1346</v>
      </c>
      <c r="Q232" t="s">
        <v>505</v>
      </c>
    </row>
    <row r="233" spans="1:17" x14ac:dyDescent="0.3">
      <c r="A233" s="148" t="s">
        <v>892</v>
      </c>
      <c r="B233" s="148">
        <v>332130</v>
      </c>
      <c r="C233" s="148">
        <v>17</v>
      </c>
      <c r="D233" t="s">
        <v>260</v>
      </c>
      <c r="E233" s="25" t="s">
        <v>261</v>
      </c>
      <c r="F233" t="s">
        <v>893</v>
      </c>
      <c r="G233" t="s">
        <v>11</v>
      </c>
      <c r="H233" s="148">
        <v>17.099999999999998</v>
      </c>
      <c r="I233" s="148">
        <v>0</v>
      </c>
      <c r="J233" s="148">
        <v>11.799999999999999</v>
      </c>
      <c r="K233" s="148">
        <v>0</v>
      </c>
      <c r="L233" s="148">
        <v>3.3000000000000003</v>
      </c>
      <c r="M233" s="148">
        <v>0.79999999999999993</v>
      </c>
      <c r="N233" s="148">
        <v>1.2</v>
      </c>
      <c r="O233" s="148">
        <v>0</v>
      </c>
      <c r="P233" s="25" t="s">
        <v>1346</v>
      </c>
      <c r="Q233" t="s">
        <v>1393</v>
      </c>
    </row>
    <row r="234" spans="1:17" x14ac:dyDescent="0.3">
      <c r="A234" s="148" t="s">
        <v>1038</v>
      </c>
      <c r="C234" s="148"/>
      <c r="D234" t="s">
        <v>1039</v>
      </c>
      <c r="E234" s="25" t="s">
        <v>1040</v>
      </c>
      <c r="F234" t="s">
        <v>1034</v>
      </c>
      <c r="G234" t="s">
        <v>4</v>
      </c>
      <c r="H234" s="148">
        <v>17.5</v>
      </c>
      <c r="I234" s="148">
        <v>0</v>
      </c>
      <c r="J234" s="148">
        <v>17.5</v>
      </c>
      <c r="K234" s="148">
        <v>0</v>
      </c>
      <c r="L234" s="148">
        <v>0</v>
      </c>
      <c r="M234" s="148">
        <v>0</v>
      </c>
      <c r="N234" s="148">
        <v>0</v>
      </c>
      <c r="O234" s="148">
        <v>0</v>
      </c>
      <c r="P234" s="25" t="s">
        <v>1346</v>
      </c>
      <c r="Q234" t="s">
        <v>505</v>
      </c>
    </row>
    <row r="235" spans="1:17" x14ac:dyDescent="0.3">
      <c r="A235" s="148" t="s">
        <v>817</v>
      </c>
      <c r="C235" s="148"/>
      <c r="D235" s="25" t="s">
        <v>213</v>
      </c>
      <c r="E235" s="25" t="s">
        <v>818</v>
      </c>
      <c r="F235" t="s">
        <v>600</v>
      </c>
      <c r="G235" t="s">
        <v>12</v>
      </c>
      <c r="H235" s="148">
        <v>18</v>
      </c>
      <c r="I235" s="148">
        <v>0</v>
      </c>
      <c r="J235" s="148">
        <v>0</v>
      </c>
      <c r="K235" s="148">
        <v>0</v>
      </c>
      <c r="L235" s="148">
        <v>18</v>
      </c>
      <c r="M235" s="148">
        <v>0</v>
      </c>
      <c r="N235" s="148">
        <v>0</v>
      </c>
      <c r="O235" s="148">
        <v>0</v>
      </c>
      <c r="P235" s="25" t="s">
        <v>1346</v>
      </c>
      <c r="Q235" t="s">
        <v>505</v>
      </c>
    </row>
    <row r="236" spans="1:17" x14ac:dyDescent="0.3">
      <c r="A236" s="148" t="s">
        <v>880</v>
      </c>
      <c r="C236" s="148">
        <v>16</v>
      </c>
      <c r="D236" t="s">
        <v>257</v>
      </c>
      <c r="E236" s="25" t="s">
        <v>881</v>
      </c>
      <c r="F236" t="s">
        <v>876</v>
      </c>
      <c r="G236" t="s">
        <v>8</v>
      </c>
      <c r="H236" s="148">
        <v>18.3</v>
      </c>
      <c r="I236" s="148">
        <v>0</v>
      </c>
      <c r="J236" s="148">
        <v>18.3</v>
      </c>
      <c r="K236" s="148">
        <v>0</v>
      </c>
      <c r="L236" s="148">
        <v>0</v>
      </c>
      <c r="M236" s="148">
        <v>0</v>
      </c>
      <c r="N236" s="148">
        <v>0</v>
      </c>
      <c r="O236" s="148">
        <v>0</v>
      </c>
      <c r="P236" s="25" t="s">
        <v>1346</v>
      </c>
      <c r="Q236" t="s">
        <v>1407</v>
      </c>
    </row>
    <row r="237" spans="1:17" x14ac:dyDescent="0.3">
      <c r="A237" s="148" t="s">
        <v>940</v>
      </c>
      <c r="B237" s="148">
        <v>332340</v>
      </c>
      <c r="C237" s="148">
        <v>150</v>
      </c>
      <c r="D237" t="s">
        <v>301</v>
      </c>
      <c r="E237" s="25" t="s">
        <v>302</v>
      </c>
      <c r="F237" t="s">
        <v>941</v>
      </c>
      <c r="G237" t="s">
        <v>5</v>
      </c>
      <c r="H237" s="148">
        <v>18.399999999999999</v>
      </c>
      <c r="I237" s="148">
        <v>0</v>
      </c>
      <c r="J237" s="148">
        <v>16.599999999999998</v>
      </c>
      <c r="K237" s="148">
        <v>0</v>
      </c>
      <c r="L237" s="148">
        <v>1.8</v>
      </c>
      <c r="M237" s="148">
        <v>0</v>
      </c>
      <c r="N237" s="148">
        <v>0</v>
      </c>
      <c r="O237" s="148">
        <v>0</v>
      </c>
      <c r="P237" s="25" t="s">
        <v>1346</v>
      </c>
      <c r="Q237" t="s">
        <v>505</v>
      </c>
    </row>
    <row r="238" spans="1:17" x14ac:dyDescent="0.3">
      <c r="A238" s="148" t="s">
        <v>987</v>
      </c>
      <c r="C238" s="148">
        <v>100</v>
      </c>
      <c r="D238" t="s">
        <v>342</v>
      </c>
      <c r="E238" s="25" t="s">
        <v>344</v>
      </c>
      <c r="F238" t="s">
        <v>986</v>
      </c>
      <c r="G238" t="s">
        <v>13</v>
      </c>
      <c r="H238" s="148">
        <v>18.600000000000001</v>
      </c>
      <c r="I238" s="148">
        <v>0</v>
      </c>
      <c r="J238" s="148">
        <v>0</v>
      </c>
      <c r="K238" s="148">
        <v>18.600000000000001</v>
      </c>
      <c r="L238" s="148">
        <v>0</v>
      </c>
      <c r="M238" s="148">
        <v>0</v>
      </c>
      <c r="N238" s="148">
        <v>0</v>
      </c>
      <c r="O238" s="148">
        <v>0</v>
      </c>
      <c r="P238" s="25" t="s">
        <v>1346</v>
      </c>
      <c r="Q238" t="s">
        <v>505</v>
      </c>
    </row>
    <row r="239" spans="1:17" x14ac:dyDescent="0.3">
      <c r="A239" s="148" t="s">
        <v>778</v>
      </c>
      <c r="C239" s="148">
        <v>8</v>
      </c>
      <c r="D239" t="s">
        <v>189</v>
      </c>
      <c r="E239" s="25" t="s">
        <v>191</v>
      </c>
      <c r="F239" t="s">
        <v>600</v>
      </c>
      <c r="G239" t="s">
        <v>12</v>
      </c>
      <c r="H239" s="148">
        <v>19.399999999999999</v>
      </c>
      <c r="I239" s="148">
        <v>0</v>
      </c>
      <c r="J239" s="148">
        <v>0</v>
      </c>
      <c r="K239" s="148">
        <v>19.399999999999999</v>
      </c>
      <c r="L239" s="148">
        <v>0</v>
      </c>
      <c r="M239" s="148">
        <v>0</v>
      </c>
      <c r="N239" s="148">
        <v>0</v>
      </c>
      <c r="O239" s="148">
        <v>0</v>
      </c>
      <c r="P239" s="25" t="s">
        <v>1346</v>
      </c>
      <c r="Q239" t="s">
        <v>1408</v>
      </c>
    </row>
    <row r="240" spans="1:17" x14ac:dyDescent="0.3">
      <c r="A240" s="148" t="s">
        <v>805</v>
      </c>
      <c r="C240" s="148">
        <v>726</v>
      </c>
      <c r="D240" t="s">
        <v>1306</v>
      </c>
      <c r="E240" s="25" t="s">
        <v>807</v>
      </c>
      <c r="F240" t="s">
        <v>600</v>
      </c>
      <c r="G240" t="s">
        <v>12</v>
      </c>
      <c r="H240" s="148">
        <v>20</v>
      </c>
      <c r="I240" s="148">
        <v>20</v>
      </c>
      <c r="J240" s="148">
        <v>0</v>
      </c>
      <c r="K240" s="148">
        <v>0</v>
      </c>
      <c r="L240" s="148">
        <v>0</v>
      </c>
      <c r="M240" s="148">
        <v>0</v>
      </c>
      <c r="N240" s="148">
        <v>0</v>
      </c>
      <c r="O240" s="148">
        <v>0</v>
      </c>
      <c r="P240" s="25" t="s">
        <v>1346</v>
      </c>
      <c r="Q240" t="s">
        <v>539</v>
      </c>
    </row>
    <row r="241" spans="1:17" x14ac:dyDescent="0.3">
      <c r="A241" s="148" t="s">
        <v>755</v>
      </c>
      <c r="C241" s="148">
        <v>214</v>
      </c>
      <c r="D241" t="s">
        <v>169</v>
      </c>
      <c r="E241" s="25" t="s">
        <v>170</v>
      </c>
      <c r="F241" t="s">
        <v>757</v>
      </c>
      <c r="G241" t="s">
        <v>10</v>
      </c>
      <c r="H241" s="148">
        <v>20.3</v>
      </c>
      <c r="I241" s="148">
        <v>17.3</v>
      </c>
      <c r="J241" s="148">
        <v>3</v>
      </c>
      <c r="K241" s="148">
        <v>0</v>
      </c>
      <c r="L241" s="148">
        <v>0</v>
      </c>
      <c r="M241" s="148">
        <v>0</v>
      </c>
      <c r="N241" s="148">
        <v>0</v>
      </c>
      <c r="O241" s="148">
        <v>0</v>
      </c>
      <c r="P241" s="25" t="s">
        <v>1346</v>
      </c>
      <c r="Q241" t="s">
        <v>505</v>
      </c>
    </row>
    <row r="242" spans="1:17" x14ac:dyDescent="0.3">
      <c r="A242" s="148" t="s">
        <v>1033</v>
      </c>
      <c r="C242" s="148">
        <v>106</v>
      </c>
      <c r="D242" t="s">
        <v>375</v>
      </c>
      <c r="E242" s="25" t="s">
        <v>376</v>
      </c>
      <c r="F242" t="s">
        <v>1034</v>
      </c>
      <c r="G242" t="s">
        <v>4</v>
      </c>
      <c r="H242" s="148">
        <v>21.900000000000002</v>
      </c>
      <c r="I242" s="148">
        <v>0</v>
      </c>
      <c r="J242" s="148">
        <v>21.900000000000002</v>
      </c>
      <c r="K242" s="148">
        <v>0</v>
      </c>
      <c r="L242" s="148">
        <v>0</v>
      </c>
      <c r="M242" s="148">
        <v>0</v>
      </c>
      <c r="N242" s="148">
        <v>0</v>
      </c>
      <c r="O242" s="148">
        <v>0</v>
      </c>
      <c r="P242" s="25" t="s">
        <v>1346</v>
      </c>
      <c r="Q242" t="s">
        <v>505</v>
      </c>
    </row>
    <row r="243" spans="1:17" x14ac:dyDescent="0.3">
      <c r="A243" s="148" t="s">
        <v>989</v>
      </c>
      <c r="C243" s="148">
        <v>103</v>
      </c>
      <c r="D243" t="s">
        <v>247</v>
      </c>
      <c r="E243" s="25" t="s">
        <v>251</v>
      </c>
      <c r="F243" t="s">
        <v>864</v>
      </c>
      <c r="G243" t="s">
        <v>13</v>
      </c>
      <c r="H243" s="148">
        <v>22.6</v>
      </c>
      <c r="I243" s="148">
        <v>0</v>
      </c>
      <c r="J243" s="148">
        <v>0</v>
      </c>
      <c r="K243" s="148">
        <v>22.6</v>
      </c>
      <c r="L243" s="148">
        <v>0</v>
      </c>
      <c r="M243" s="148">
        <v>0</v>
      </c>
      <c r="N243" s="148">
        <v>0</v>
      </c>
      <c r="O243" s="148">
        <v>0</v>
      </c>
      <c r="P243" s="25" t="s">
        <v>1346</v>
      </c>
      <c r="Q243" t="s">
        <v>548</v>
      </c>
    </row>
    <row r="244" spans="1:17" x14ac:dyDescent="0.3">
      <c r="A244" s="148" t="s">
        <v>990</v>
      </c>
      <c r="C244" s="148"/>
      <c r="D244" s="25" t="s">
        <v>346</v>
      </c>
      <c r="E244" s="25" t="s">
        <v>991</v>
      </c>
      <c r="F244" t="s">
        <v>864</v>
      </c>
      <c r="G244" t="s">
        <v>13</v>
      </c>
      <c r="H244" s="148">
        <v>22.6</v>
      </c>
      <c r="I244" s="148">
        <v>0</v>
      </c>
      <c r="J244" s="148">
        <v>0</v>
      </c>
      <c r="K244" s="148">
        <v>22.6</v>
      </c>
      <c r="L244" s="148">
        <v>0</v>
      </c>
      <c r="M244" s="148">
        <v>0</v>
      </c>
      <c r="N244" s="148">
        <v>0</v>
      </c>
      <c r="O244" s="148">
        <v>0</v>
      </c>
      <c r="P244" s="25" t="s">
        <v>1346</v>
      </c>
      <c r="Q244" t="s">
        <v>505</v>
      </c>
    </row>
    <row r="245" spans="1:17" x14ac:dyDescent="0.3">
      <c r="A245" s="148" t="s">
        <v>827</v>
      </c>
      <c r="C245" s="148">
        <v>13</v>
      </c>
      <c r="D245" t="s">
        <v>220</v>
      </c>
      <c r="E245" s="25" t="s">
        <v>221</v>
      </c>
      <c r="F245" t="s">
        <v>600</v>
      </c>
      <c r="G245" t="s">
        <v>12</v>
      </c>
      <c r="H245" s="148">
        <v>23.1</v>
      </c>
      <c r="I245" s="148">
        <v>23.1</v>
      </c>
      <c r="J245" s="148">
        <v>0</v>
      </c>
      <c r="K245" s="148">
        <v>0</v>
      </c>
      <c r="L245" s="148">
        <v>0</v>
      </c>
      <c r="M245" s="148">
        <v>0</v>
      </c>
      <c r="N245" s="148">
        <v>0</v>
      </c>
      <c r="O245" s="148">
        <v>0</v>
      </c>
      <c r="P245" s="25" t="s">
        <v>1346</v>
      </c>
      <c r="Q245" t="s">
        <v>505</v>
      </c>
    </row>
    <row r="246" spans="1:17" x14ac:dyDescent="0.3">
      <c r="A246" s="148" t="s">
        <v>828</v>
      </c>
      <c r="C246" s="148">
        <v>13</v>
      </c>
      <c r="D246" t="s">
        <v>220</v>
      </c>
      <c r="E246" s="25" t="s">
        <v>829</v>
      </c>
      <c r="F246" t="s">
        <v>600</v>
      </c>
      <c r="G246" t="s">
        <v>12</v>
      </c>
      <c r="H246" s="148">
        <v>24.6</v>
      </c>
      <c r="I246" s="148">
        <v>0</v>
      </c>
      <c r="J246" s="148">
        <v>0</v>
      </c>
      <c r="K246" s="148">
        <v>0</v>
      </c>
      <c r="L246" s="148">
        <v>24.6</v>
      </c>
      <c r="M246" s="148">
        <v>0</v>
      </c>
      <c r="N246" s="148">
        <v>0</v>
      </c>
      <c r="O246" s="148">
        <v>0</v>
      </c>
      <c r="P246" s="25" t="s">
        <v>1346</v>
      </c>
      <c r="Q246" t="s">
        <v>505</v>
      </c>
    </row>
    <row r="247" spans="1:17" x14ac:dyDescent="0.3">
      <c r="A247" s="148" t="s">
        <v>988</v>
      </c>
      <c r="C247" s="148">
        <v>100</v>
      </c>
      <c r="D247" t="s">
        <v>342</v>
      </c>
      <c r="E247" s="25" t="s">
        <v>345</v>
      </c>
      <c r="F247" t="s">
        <v>986</v>
      </c>
      <c r="G247" t="s">
        <v>13</v>
      </c>
      <c r="H247" s="148">
        <v>25.6</v>
      </c>
      <c r="I247" s="148">
        <v>0</v>
      </c>
      <c r="J247" s="148">
        <v>25.6</v>
      </c>
      <c r="K247" s="148">
        <v>0</v>
      </c>
      <c r="L247" s="148">
        <v>0</v>
      </c>
      <c r="M247" s="148">
        <v>0</v>
      </c>
      <c r="N247" s="148">
        <v>0</v>
      </c>
      <c r="O247" s="148">
        <v>0</v>
      </c>
      <c r="P247" s="25" t="s">
        <v>1346</v>
      </c>
    </row>
    <row r="248" spans="1:17" x14ac:dyDescent="0.3">
      <c r="A248" s="148" t="s">
        <v>1008</v>
      </c>
      <c r="C248" s="148">
        <v>227</v>
      </c>
      <c r="D248" t="s">
        <v>1281</v>
      </c>
      <c r="E248" s="25" t="s">
        <v>1010</v>
      </c>
      <c r="F248" t="s">
        <v>1012</v>
      </c>
      <c r="G248" t="s">
        <v>10</v>
      </c>
      <c r="H248" s="148">
        <v>25.7</v>
      </c>
      <c r="I248" s="148">
        <v>25.4</v>
      </c>
      <c r="J248" s="148">
        <v>0.3</v>
      </c>
      <c r="K248" s="148">
        <v>0</v>
      </c>
      <c r="L248" s="148">
        <v>0</v>
      </c>
      <c r="M248" s="148">
        <v>0</v>
      </c>
      <c r="N248" s="148">
        <v>0</v>
      </c>
      <c r="O248" s="148">
        <v>0</v>
      </c>
      <c r="P248" s="25" t="s">
        <v>1346</v>
      </c>
      <c r="Q248" t="s">
        <v>505</v>
      </c>
    </row>
    <row r="249" spans="1:17" x14ac:dyDescent="0.3">
      <c r="A249" s="148" t="s">
        <v>866</v>
      </c>
      <c r="C249" s="148">
        <v>103</v>
      </c>
      <c r="D249" t="s">
        <v>247</v>
      </c>
      <c r="E249" s="25" t="s">
        <v>252</v>
      </c>
      <c r="F249" t="s">
        <v>864</v>
      </c>
      <c r="G249" t="s">
        <v>13</v>
      </c>
      <c r="H249" s="148">
        <v>25.9</v>
      </c>
      <c r="I249" s="148">
        <v>0</v>
      </c>
      <c r="J249" s="148">
        <v>25.9</v>
      </c>
      <c r="K249" s="148">
        <v>0</v>
      </c>
      <c r="L249" s="148">
        <v>0</v>
      </c>
      <c r="M249" s="148">
        <v>0</v>
      </c>
      <c r="N249" s="148">
        <v>0</v>
      </c>
      <c r="O249" s="148">
        <v>0</v>
      </c>
      <c r="P249" s="25" t="s">
        <v>1346</v>
      </c>
    </row>
    <row r="250" spans="1:17" x14ac:dyDescent="0.3">
      <c r="A250" s="148" t="s">
        <v>753</v>
      </c>
      <c r="C250" s="148">
        <v>520</v>
      </c>
      <c r="D250" t="s">
        <v>167</v>
      </c>
      <c r="E250" s="25" t="s">
        <v>167</v>
      </c>
      <c r="F250" t="s">
        <v>600</v>
      </c>
      <c r="G250" t="s">
        <v>12</v>
      </c>
      <c r="H250" s="148">
        <v>27.5</v>
      </c>
      <c r="I250" s="148">
        <v>27.5</v>
      </c>
      <c r="J250" s="148">
        <v>0</v>
      </c>
      <c r="K250" s="148">
        <v>0</v>
      </c>
      <c r="L250" s="148">
        <v>0</v>
      </c>
      <c r="M250" s="148">
        <v>0</v>
      </c>
      <c r="N250" s="148">
        <v>0</v>
      </c>
      <c r="O250" s="148">
        <v>0</v>
      </c>
      <c r="P250" s="25" t="s">
        <v>1346</v>
      </c>
    </row>
    <row r="251" spans="1:17" x14ac:dyDescent="0.3">
      <c r="A251" s="148" t="s">
        <v>1026</v>
      </c>
      <c r="C251" s="148"/>
      <c r="D251" t="s">
        <v>1323</v>
      </c>
      <c r="E251" s="25" t="s">
        <v>1028</v>
      </c>
      <c r="F251" t="s">
        <v>600</v>
      </c>
      <c r="G251" t="s">
        <v>12</v>
      </c>
      <c r="H251" s="148">
        <v>31</v>
      </c>
      <c r="I251" s="148">
        <v>25</v>
      </c>
      <c r="J251" s="148">
        <v>6</v>
      </c>
      <c r="K251" s="148">
        <v>0</v>
      </c>
      <c r="L251" s="148">
        <v>0</v>
      </c>
      <c r="M251" s="148">
        <v>0</v>
      </c>
      <c r="N251" s="148">
        <v>0</v>
      </c>
      <c r="O251" s="148">
        <v>0</v>
      </c>
      <c r="P251" s="25" t="s">
        <v>1346</v>
      </c>
    </row>
    <row r="252" spans="1:17" x14ac:dyDescent="0.3">
      <c r="A252" s="148" t="s">
        <v>888</v>
      </c>
      <c r="C252" s="148">
        <v>16</v>
      </c>
      <c r="D252" t="s">
        <v>257</v>
      </c>
      <c r="E252" s="25" t="s">
        <v>889</v>
      </c>
      <c r="F252" t="s">
        <v>876</v>
      </c>
      <c r="G252" t="s">
        <v>8</v>
      </c>
      <c r="H252" s="148">
        <v>33.599999999999994</v>
      </c>
      <c r="I252" s="148">
        <v>0</v>
      </c>
      <c r="J252" s="148">
        <v>0</v>
      </c>
      <c r="K252" s="148">
        <v>33.599999999999994</v>
      </c>
      <c r="L252" s="148">
        <v>0</v>
      </c>
      <c r="M252" s="148">
        <v>0</v>
      </c>
      <c r="N252" s="148">
        <v>0</v>
      </c>
      <c r="O252" s="148">
        <v>0</v>
      </c>
      <c r="P252" s="25" t="s">
        <v>1346</v>
      </c>
    </row>
    <row r="253" spans="1:17" x14ac:dyDescent="0.3">
      <c r="A253" s="148" t="s">
        <v>594</v>
      </c>
      <c r="C253" s="148">
        <v>1</v>
      </c>
      <c r="D253" t="s">
        <v>69</v>
      </c>
      <c r="E253" s="25" t="s">
        <v>72</v>
      </c>
      <c r="F253" t="s">
        <v>587</v>
      </c>
      <c r="G253" t="s">
        <v>13</v>
      </c>
      <c r="H253" s="148">
        <v>36.199999999999996</v>
      </c>
      <c r="I253" s="148">
        <v>33.699999999999996</v>
      </c>
      <c r="J253" s="148">
        <v>2.5</v>
      </c>
      <c r="K253" s="148">
        <v>0</v>
      </c>
      <c r="L253" s="148">
        <v>0</v>
      </c>
      <c r="M253" s="148">
        <v>0</v>
      </c>
      <c r="N253" s="148">
        <v>0</v>
      </c>
      <c r="O253" s="148">
        <v>0</v>
      </c>
      <c r="P253" s="25" t="s">
        <v>1346</v>
      </c>
    </row>
    <row r="254" spans="1:17" x14ac:dyDescent="0.3">
      <c r="A254" s="148" t="s">
        <v>1041</v>
      </c>
      <c r="C254" s="148">
        <v>452</v>
      </c>
      <c r="D254" t="s">
        <v>1042</v>
      </c>
      <c r="E254" s="25" t="s">
        <v>1043</v>
      </c>
      <c r="F254" t="s">
        <v>600</v>
      </c>
      <c r="G254" t="s">
        <v>12</v>
      </c>
      <c r="H254" s="148">
        <v>39.6</v>
      </c>
      <c r="I254" s="148">
        <v>30</v>
      </c>
      <c r="J254" s="148">
        <v>9.6</v>
      </c>
      <c r="K254" s="148">
        <v>0</v>
      </c>
      <c r="L254" s="148">
        <v>0</v>
      </c>
      <c r="M254" s="148">
        <v>0</v>
      </c>
      <c r="N254" s="148">
        <v>0</v>
      </c>
      <c r="O254" s="148">
        <v>0</v>
      </c>
      <c r="P254" s="25" t="s">
        <v>1346</v>
      </c>
    </row>
    <row r="255" spans="1:17" x14ac:dyDescent="0.3">
      <c r="A255" s="148" t="s">
        <v>826</v>
      </c>
      <c r="C255" s="148">
        <v>13</v>
      </c>
      <c r="D255" t="s">
        <v>220</v>
      </c>
      <c r="E255" s="25" t="s">
        <v>546</v>
      </c>
      <c r="F255" t="s">
        <v>600</v>
      </c>
      <c r="G255" t="s">
        <v>12</v>
      </c>
      <c r="H255" s="148">
        <v>40</v>
      </c>
      <c r="I255" s="148">
        <v>0</v>
      </c>
      <c r="J255" s="148">
        <v>0</v>
      </c>
      <c r="K255" s="148">
        <v>0</v>
      </c>
      <c r="L255" s="148">
        <v>0</v>
      </c>
      <c r="M255" s="148">
        <v>0</v>
      </c>
      <c r="N255" s="148">
        <v>40</v>
      </c>
      <c r="O255" s="148">
        <v>0</v>
      </c>
      <c r="P255" s="25" t="s">
        <v>1346</v>
      </c>
    </row>
    <row r="256" spans="1:17" x14ac:dyDescent="0.3">
      <c r="A256" s="148" t="s">
        <v>596</v>
      </c>
      <c r="C256" s="148">
        <v>1</v>
      </c>
      <c r="D256" t="s">
        <v>69</v>
      </c>
      <c r="E256" s="25" t="s">
        <v>597</v>
      </c>
      <c r="F256" t="s">
        <v>587</v>
      </c>
      <c r="G256" t="s">
        <v>13</v>
      </c>
      <c r="H256" s="148">
        <v>41.7</v>
      </c>
      <c r="I256" s="148">
        <v>41.7</v>
      </c>
      <c r="J256" s="148">
        <v>0</v>
      </c>
      <c r="K256" s="148">
        <v>0</v>
      </c>
      <c r="L256" s="148">
        <v>0</v>
      </c>
      <c r="M256" s="148">
        <v>0</v>
      </c>
      <c r="N256" s="148">
        <v>0</v>
      </c>
      <c r="O256" s="148">
        <v>0</v>
      </c>
      <c r="P256" s="25" t="s">
        <v>1346</v>
      </c>
    </row>
    <row r="257" spans="1:17" x14ac:dyDescent="0.3">
      <c r="A257" s="148" t="s">
        <v>830</v>
      </c>
      <c r="C257" s="148">
        <v>13</v>
      </c>
      <c r="D257" t="s">
        <v>220</v>
      </c>
      <c r="E257" s="25" t="s">
        <v>79</v>
      </c>
      <c r="F257" t="s">
        <v>600</v>
      </c>
      <c r="G257" t="s">
        <v>12</v>
      </c>
      <c r="H257" s="148">
        <v>42.199999999999996</v>
      </c>
      <c r="I257" s="148">
        <v>36.799999999999997</v>
      </c>
      <c r="J257" s="148">
        <v>5.4</v>
      </c>
      <c r="K257" s="148">
        <v>0</v>
      </c>
      <c r="L257" s="148">
        <v>0</v>
      </c>
      <c r="M257" s="148">
        <v>0</v>
      </c>
      <c r="N257" s="148">
        <v>0</v>
      </c>
      <c r="O257" s="148">
        <v>0</v>
      </c>
      <c r="P257" s="25" t="s">
        <v>1346</v>
      </c>
    </row>
    <row r="258" spans="1:17" x14ac:dyDescent="0.3">
      <c r="A258" s="148" t="s">
        <v>742</v>
      </c>
      <c r="C258" s="148">
        <v>8</v>
      </c>
      <c r="D258" t="s">
        <v>189</v>
      </c>
      <c r="E258" s="25" t="s">
        <v>743</v>
      </c>
      <c r="F258" t="s">
        <v>600</v>
      </c>
      <c r="G258" t="s">
        <v>12</v>
      </c>
      <c r="H258" s="148">
        <v>44.4</v>
      </c>
      <c r="I258" s="148">
        <v>0</v>
      </c>
      <c r="J258" s="148">
        <v>0</v>
      </c>
      <c r="K258" s="148">
        <v>44.4</v>
      </c>
      <c r="L258" s="148">
        <v>0</v>
      </c>
      <c r="M258" s="148">
        <v>0</v>
      </c>
      <c r="N258" s="148">
        <v>0</v>
      </c>
      <c r="O258" s="148">
        <v>0</v>
      </c>
      <c r="P258" s="25" t="s">
        <v>1346</v>
      </c>
    </row>
    <row r="259" spans="1:17" x14ac:dyDescent="0.3">
      <c r="A259" s="148" t="s">
        <v>590</v>
      </c>
      <c r="C259" s="148">
        <v>1</v>
      </c>
      <c r="D259" t="s">
        <v>69</v>
      </c>
      <c r="E259" s="25" t="s">
        <v>74</v>
      </c>
      <c r="F259" t="s">
        <v>587</v>
      </c>
      <c r="G259" t="s">
        <v>13</v>
      </c>
      <c r="H259" s="148">
        <v>61.7</v>
      </c>
      <c r="I259" s="148">
        <v>37.200000000000003</v>
      </c>
      <c r="J259" s="148">
        <v>24.500000000000004</v>
      </c>
      <c r="K259" s="148">
        <v>0</v>
      </c>
      <c r="L259" s="148">
        <v>0</v>
      </c>
      <c r="M259" s="148">
        <v>0</v>
      </c>
      <c r="N259" s="148">
        <v>0</v>
      </c>
      <c r="O259" s="148">
        <v>0</v>
      </c>
      <c r="P259" s="25" t="s">
        <v>1346</v>
      </c>
      <c r="Q259" s="148" t="s">
        <v>545</v>
      </c>
    </row>
    <row r="260" spans="1:17" x14ac:dyDescent="0.3">
      <c r="A260" s="148" t="s">
        <v>840</v>
      </c>
      <c r="C260" s="148">
        <v>32</v>
      </c>
      <c r="D260" t="s">
        <v>229</v>
      </c>
      <c r="E260" s="25" t="s">
        <v>230</v>
      </c>
      <c r="F260" t="s">
        <v>600</v>
      </c>
      <c r="G260" t="s">
        <v>12</v>
      </c>
      <c r="H260" s="148">
        <v>76.7</v>
      </c>
      <c r="I260" s="148">
        <v>76.7</v>
      </c>
      <c r="J260" s="148">
        <v>0</v>
      </c>
      <c r="K260" s="148">
        <v>0</v>
      </c>
      <c r="L260" s="148">
        <v>0</v>
      </c>
      <c r="M260" s="148">
        <v>0</v>
      </c>
      <c r="N260" s="148">
        <v>0</v>
      </c>
      <c r="O260" s="148">
        <v>0</v>
      </c>
      <c r="P260" s="25" t="s">
        <v>1346</v>
      </c>
      <c r="Q260" s="148" t="s">
        <v>505</v>
      </c>
    </row>
    <row r="261" spans="1:17" x14ac:dyDescent="0.3">
      <c r="A261" s="148" t="s">
        <v>741</v>
      </c>
      <c r="C261" s="148">
        <v>8</v>
      </c>
      <c r="D261" t="s">
        <v>189</v>
      </c>
      <c r="E261" s="25" t="s">
        <v>156</v>
      </c>
      <c r="F261" t="s">
        <v>600</v>
      </c>
      <c r="G261" t="s">
        <v>12</v>
      </c>
      <c r="H261" s="148">
        <v>77.900000000000006</v>
      </c>
      <c r="I261" s="148">
        <v>75.900000000000006</v>
      </c>
      <c r="J261" s="148">
        <v>2</v>
      </c>
      <c r="K261" s="148">
        <v>0</v>
      </c>
      <c r="L261" s="148">
        <v>0</v>
      </c>
      <c r="M261" s="148">
        <v>0</v>
      </c>
      <c r="N261" s="148">
        <v>0</v>
      </c>
      <c r="O261" s="148">
        <v>0</v>
      </c>
      <c r="P261" s="25" t="s">
        <v>1346</v>
      </c>
      <c r="Q261" t="s">
        <v>505</v>
      </c>
    </row>
    <row r="262" spans="1:17" x14ac:dyDescent="0.3">
      <c r="A262" s="148" t="s">
        <v>592</v>
      </c>
      <c r="C262" s="148">
        <v>1</v>
      </c>
      <c r="D262" t="s">
        <v>69</v>
      </c>
      <c r="E262" s="25" t="s">
        <v>76</v>
      </c>
      <c r="F262" t="s">
        <v>587</v>
      </c>
      <c r="G262" t="s">
        <v>13</v>
      </c>
      <c r="H262" s="148">
        <v>78.2</v>
      </c>
      <c r="I262" s="148">
        <v>0</v>
      </c>
      <c r="J262" s="148">
        <v>0</v>
      </c>
      <c r="K262" s="148">
        <v>78.2</v>
      </c>
      <c r="L262" s="148">
        <v>0</v>
      </c>
      <c r="M262" s="148">
        <v>0</v>
      </c>
      <c r="N262" s="148">
        <v>0</v>
      </c>
      <c r="O262" s="148">
        <v>0</v>
      </c>
      <c r="P262" s="25" t="s">
        <v>1346</v>
      </c>
      <c r="Q262" t="s">
        <v>505</v>
      </c>
    </row>
    <row r="263" spans="1:17" x14ac:dyDescent="0.3">
      <c r="A263" s="148" t="s">
        <v>843</v>
      </c>
      <c r="C263" s="148">
        <v>32</v>
      </c>
      <c r="D263" t="s">
        <v>229</v>
      </c>
      <c r="E263" s="25" t="s">
        <v>232</v>
      </c>
      <c r="F263" t="s">
        <v>600</v>
      </c>
      <c r="G263" t="s">
        <v>12</v>
      </c>
      <c r="H263" s="148">
        <v>80.8</v>
      </c>
      <c r="I263" s="148">
        <v>80.8</v>
      </c>
      <c r="J263" s="148">
        <v>0</v>
      </c>
      <c r="K263" s="148">
        <v>0</v>
      </c>
      <c r="L263" s="148">
        <v>0</v>
      </c>
      <c r="M263" s="148">
        <v>0</v>
      </c>
      <c r="N263" s="148">
        <v>0</v>
      </c>
      <c r="O263" s="148">
        <v>0</v>
      </c>
      <c r="P263" s="25" t="s">
        <v>1346</v>
      </c>
      <c r="Q263" t="s">
        <v>1409</v>
      </c>
    </row>
    <row r="264" spans="1:17" x14ac:dyDescent="0.3">
      <c r="A264" s="148" t="s">
        <v>831</v>
      </c>
      <c r="C264" s="148">
        <v>13</v>
      </c>
      <c r="D264" t="s">
        <v>220</v>
      </c>
      <c r="E264" s="25" t="s">
        <v>222</v>
      </c>
      <c r="F264" t="s">
        <v>600</v>
      </c>
      <c r="G264" t="s">
        <v>12</v>
      </c>
      <c r="H264" s="148">
        <v>92.8</v>
      </c>
      <c r="I264" s="148">
        <v>90</v>
      </c>
      <c r="J264" s="148">
        <v>2.8</v>
      </c>
      <c r="K264" s="148">
        <v>0</v>
      </c>
      <c r="L264" s="148">
        <v>0</v>
      </c>
      <c r="M264" s="148">
        <v>0</v>
      </c>
      <c r="N264" s="148">
        <v>0</v>
      </c>
      <c r="O264" s="148">
        <v>0</v>
      </c>
      <c r="P264" s="25" t="s">
        <v>1346</v>
      </c>
      <c r="Q264" t="s">
        <v>1410</v>
      </c>
    </row>
    <row r="265" spans="1:17" x14ac:dyDescent="0.3">
      <c r="A265" s="148" t="s">
        <v>845</v>
      </c>
      <c r="C265" s="148">
        <v>345</v>
      </c>
      <c r="D265" t="s">
        <v>1310</v>
      </c>
      <c r="E265" s="25" t="s">
        <v>846</v>
      </c>
      <c r="F265" t="s">
        <v>600</v>
      </c>
      <c r="G265" t="s">
        <v>12</v>
      </c>
      <c r="H265" s="148">
        <v>96.5</v>
      </c>
      <c r="I265" s="148">
        <v>50</v>
      </c>
      <c r="J265" s="148">
        <v>0</v>
      </c>
      <c r="K265" s="148">
        <v>0</v>
      </c>
      <c r="L265" s="148">
        <v>0</v>
      </c>
      <c r="M265" s="148">
        <v>0</v>
      </c>
      <c r="N265" s="148">
        <v>46.5</v>
      </c>
      <c r="O265" s="148">
        <v>0</v>
      </c>
      <c r="P265" s="25" t="s">
        <v>2171</v>
      </c>
      <c r="Q265" t="s">
        <v>505</v>
      </c>
    </row>
    <row r="266" spans="1:17" x14ac:dyDescent="0.3">
      <c r="A266" s="148" t="s">
        <v>842</v>
      </c>
      <c r="C266" s="148"/>
      <c r="D266" s="25" t="s">
        <v>521</v>
      </c>
      <c r="E266" s="25" t="s">
        <v>231</v>
      </c>
      <c r="F266" t="s">
        <v>600</v>
      </c>
      <c r="G266" t="s">
        <v>12</v>
      </c>
      <c r="H266" s="148">
        <v>126</v>
      </c>
      <c r="I266" s="148">
        <v>0</v>
      </c>
      <c r="J266" s="148">
        <v>0</v>
      </c>
      <c r="K266" s="148">
        <v>126</v>
      </c>
      <c r="L266" s="148">
        <v>0</v>
      </c>
      <c r="M266" s="148">
        <v>0</v>
      </c>
      <c r="N266" s="148">
        <v>0</v>
      </c>
      <c r="O266" s="148">
        <v>0</v>
      </c>
      <c r="P266" s="25" t="s">
        <v>1346</v>
      </c>
      <c r="Q266" t="s">
        <v>505</v>
      </c>
    </row>
    <row r="267" spans="1:17" x14ac:dyDescent="0.3">
      <c r="A267" s="277" t="s">
        <v>908</v>
      </c>
      <c r="C267" s="148">
        <v>18</v>
      </c>
      <c r="D267" t="s">
        <v>406</v>
      </c>
      <c r="E267" s="25" t="s">
        <v>910</v>
      </c>
      <c r="F267" t="s">
        <v>600</v>
      </c>
      <c r="G267" t="s">
        <v>12</v>
      </c>
      <c r="H267" s="148">
        <v>170.99999999999997</v>
      </c>
      <c r="I267" s="148">
        <v>0</v>
      </c>
      <c r="J267" s="148">
        <v>170.99999999999997</v>
      </c>
      <c r="K267" s="148">
        <v>0</v>
      </c>
      <c r="L267" s="148">
        <v>0</v>
      </c>
      <c r="M267" s="148">
        <v>0</v>
      </c>
      <c r="N267" s="148">
        <v>0</v>
      </c>
      <c r="O267" s="148">
        <v>0</v>
      </c>
      <c r="P267" s="25" t="s">
        <v>1346</v>
      </c>
    </row>
    <row r="268" spans="1:17" x14ac:dyDescent="0.3">
      <c r="A268" s="277" t="s">
        <v>832</v>
      </c>
      <c r="C268" s="148">
        <v>13</v>
      </c>
      <c r="D268" t="s">
        <v>220</v>
      </c>
      <c r="E268" s="25" t="s">
        <v>223</v>
      </c>
      <c r="F268" t="s">
        <v>600</v>
      </c>
      <c r="G268" t="s">
        <v>12</v>
      </c>
      <c r="H268" s="148">
        <v>181</v>
      </c>
      <c r="I268" s="148">
        <v>181</v>
      </c>
      <c r="J268" s="148">
        <v>0</v>
      </c>
      <c r="K268" s="148">
        <v>0</v>
      </c>
      <c r="L268" s="148">
        <v>0</v>
      </c>
      <c r="M268" s="148">
        <v>0</v>
      </c>
      <c r="N268" s="148">
        <v>0</v>
      </c>
      <c r="O268" s="148">
        <v>0</v>
      </c>
      <c r="P268" s="25" t="s">
        <v>1346</v>
      </c>
      <c r="Q268" t="s">
        <v>505</v>
      </c>
    </row>
    <row r="269" spans="1:17" x14ac:dyDescent="0.3">
      <c r="A269" s="277" t="s">
        <v>780</v>
      </c>
      <c r="C269" s="148">
        <v>8</v>
      </c>
      <c r="D269" t="s">
        <v>189</v>
      </c>
      <c r="E269" s="25" t="s">
        <v>541</v>
      </c>
      <c r="F269" t="s">
        <v>600</v>
      </c>
      <c r="G269" t="s">
        <v>12</v>
      </c>
      <c r="H269" s="148">
        <v>203.89999999999998</v>
      </c>
      <c r="I269" s="148">
        <v>203.89999999999998</v>
      </c>
      <c r="J269" s="148">
        <v>0</v>
      </c>
      <c r="K269" s="148">
        <v>0</v>
      </c>
      <c r="L269" s="148">
        <v>0</v>
      </c>
      <c r="M269" s="148">
        <v>0</v>
      </c>
      <c r="N269" s="148">
        <v>0</v>
      </c>
      <c r="O269" s="148">
        <v>0</v>
      </c>
      <c r="P269" s="25" t="s">
        <v>1346</v>
      </c>
      <c r="Q269" t="s">
        <v>505</v>
      </c>
    </row>
    <row r="270" spans="1:17" x14ac:dyDescent="0.3">
      <c r="A270" s="277" t="s">
        <v>777</v>
      </c>
      <c r="C270" s="148">
        <v>8</v>
      </c>
      <c r="D270" t="s">
        <v>189</v>
      </c>
      <c r="E270" s="25" t="s">
        <v>190</v>
      </c>
      <c r="F270" t="s">
        <v>600</v>
      </c>
      <c r="G270" t="s">
        <v>12</v>
      </c>
      <c r="H270" s="148">
        <v>312.39999999999998</v>
      </c>
      <c r="I270" s="148">
        <v>312.39999999999998</v>
      </c>
      <c r="J270" s="148">
        <v>0</v>
      </c>
      <c r="K270" s="148">
        <v>0</v>
      </c>
      <c r="L270" s="148">
        <v>0</v>
      </c>
      <c r="M270" s="148">
        <v>0</v>
      </c>
      <c r="N270" s="148">
        <v>0</v>
      </c>
      <c r="O270" s="148">
        <v>0</v>
      </c>
      <c r="P270" s="25" t="s">
        <v>1346</v>
      </c>
      <c r="Q270" t="s">
        <v>505</v>
      </c>
    </row>
    <row r="271" spans="1:17" x14ac:dyDescent="0.3">
      <c r="A271" s="148" t="s">
        <v>744</v>
      </c>
      <c r="C271" s="148">
        <v>8</v>
      </c>
      <c r="D271" t="s">
        <v>189</v>
      </c>
      <c r="E271" s="25" t="s">
        <v>158</v>
      </c>
      <c r="F271" t="s">
        <v>600</v>
      </c>
      <c r="G271" t="s">
        <v>12</v>
      </c>
      <c r="H271" s="148">
        <v>346.9</v>
      </c>
      <c r="I271" s="148">
        <v>346.9</v>
      </c>
      <c r="J271" s="148">
        <v>0</v>
      </c>
      <c r="K271" s="148">
        <v>0</v>
      </c>
      <c r="L271" s="148">
        <v>0</v>
      </c>
      <c r="M271" s="148">
        <v>0</v>
      </c>
      <c r="N271" s="148">
        <v>0</v>
      </c>
      <c r="O271" s="148">
        <v>0</v>
      </c>
      <c r="P271" s="25" t="s">
        <v>1346</v>
      </c>
      <c r="Q271" t="s">
        <v>505</v>
      </c>
    </row>
  </sheetData>
  <conditionalFormatting sqref="A1:A1048576">
    <cfRule type="duplicateValues" dxfId="77" priority="2"/>
  </conditionalFormatting>
  <conditionalFormatting sqref="E1:E1048576">
    <cfRule type="duplicateValues" dxfId="76" priority="1"/>
  </conditionalFormatting>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216"/>
  <sheetViews>
    <sheetView workbookViewId="0">
      <pane xSplit="2" ySplit="3" topLeftCell="C4" activePane="bottomRight" state="frozen"/>
      <selection activeCell="E2" sqref="E2"/>
      <selection pane="topRight" activeCell="E2" sqref="E2"/>
      <selection pane="bottomLeft" activeCell="E2" sqref="E2"/>
      <selection pane="bottomRight"/>
    </sheetView>
  </sheetViews>
  <sheetFormatPr defaultRowHeight="14.4" x14ac:dyDescent="0.3"/>
  <cols>
    <col min="1" max="1" width="13.33203125" customWidth="1"/>
    <col min="2" max="2" width="10.5546875" style="148" customWidth="1"/>
    <col min="3" max="3" width="9" style="148" customWidth="1"/>
    <col min="4" max="4" width="46.33203125" bestFit="1" customWidth="1"/>
    <col min="5" max="5" width="18.33203125" bestFit="1" customWidth="1"/>
    <col min="6" max="6" width="22.88671875" bestFit="1" customWidth="1"/>
    <col min="7" max="7" width="28.33203125" bestFit="1" customWidth="1"/>
    <col min="8" max="8" width="15.109375" style="69" bestFit="1" customWidth="1"/>
    <col min="9" max="9" width="14.6640625" style="69" customWidth="1"/>
    <col min="10" max="10" width="13.33203125" style="69" bestFit="1" customWidth="1"/>
    <col min="11" max="11" width="16.109375" style="69" bestFit="1" customWidth="1"/>
    <col min="12" max="12" width="13.33203125" style="69" bestFit="1" customWidth="1"/>
    <col min="13" max="13" width="15.109375" style="257" bestFit="1" customWidth="1"/>
    <col min="14" max="14" width="9.5546875" style="69" bestFit="1" customWidth="1"/>
    <col min="15" max="15" width="12.109375" style="69" bestFit="1" customWidth="1"/>
    <col min="16" max="16" width="12.6640625" bestFit="1" customWidth="1"/>
    <col min="17" max="17" width="11" style="148" bestFit="1" customWidth="1"/>
    <col min="18" max="18" width="44.5546875" customWidth="1"/>
    <col min="19" max="19" width="8.44140625" style="148" bestFit="1" customWidth="1"/>
    <col min="20" max="20" width="43.109375" style="148" customWidth="1"/>
  </cols>
  <sheetData>
    <row r="1" spans="1:20" ht="15.6" x14ac:dyDescent="0.3">
      <c r="A1" s="379" t="s">
        <v>2212</v>
      </c>
      <c r="B1" s="380"/>
      <c r="C1" s="380"/>
      <c r="D1" s="380"/>
    </row>
    <row r="2" spans="1:20" x14ac:dyDescent="0.3">
      <c r="A2" s="3" t="s">
        <v>2201</v>
      </c>
      <c r="B2" s="206"/>
      <c r="C2" s="206"/>
      <c r="D2" s="3"/>
      <c r="E2" s="3"/>
      <c r="F2" s="3"/>
      <c r="G2" s="3"/>
      <c r="H2" s="350"/>
      <c r="I2" s="350"/>
      <c r="J2" s="350"/>
      <c r="K2" s="350"/>
      <c r="L2" s="350"/>
      <c r="M2" s="351"/>
    </row>
    <row r="3" spans="1:20" s="147" customFormat="1" ht="57.6" x14ac:dyDescent="0.3">
      <c r="A3" s="146" t="s">
        <v>1460</v>
      </c>
      <c r="B3" s="146" t="s">
        <v>568</v>
      </c>
      <c r="C3" s="146" t="s">
        <v>1412</v>
      </c>
      <c r="D3" s="146" t="s">
        <v>53</v>
      </c>
      <c r="E3" s="146" t="s">
        <v>1413</v>
      </c>
      <c r="F3" s="146" t="s">
        <v>1069</v>
      </c>
      <c r="G3" s="146" t="s">
        <v>570</v>
      </c>
      <c r="H3" s="183" t="s">
        <v>386</v>
      </c>
      <c r="I3" s="183" t="s">
        <v>387</v>
      </c>
      <c r="J3" s="183" t="s">
        <v>388</v>
      </c>
      <c r="K3" s="183" t="s">
        <v>389</v>
      </c>
      <c r="L3" s="183" t="s">
        <v>390</v>
      </c>
      <c r="M3" s="183" t="s">
        <v>391</v>
      </c>
      <c r="N3" s="183" t="s">
        <v>392</v>
      </c>
      <c r="O3" s="183" t="s">
        <v>1070</v>
      </c>
      <c r="P3" s="146" t="s">
        <v>393</v>
      </c>
      <c r="Q3" s="146" t="s">
        <v>59</v>
      </c>
      <c r="R3" s="146" t="s">
        <v>1071</v>
      </c>
      <c r="S3" s="146" t="s">
        <v>575</v>
      </c>
      <c r="T3" s="146" t="s">
        <v>60</v>
      </c>
    </row>
    <row r="4" spans="1:20" x14ac:dyDescent="0.3">
      <c r="A4" t="s">
        <v>1263</v>
      </c>
      <c r="B4" s="148">
        <v>331005</v>
      </c>
      <c r="C4" s="148">
        <v>684</v>
      </c>
      <c r="D4" t="s">
        <v>357</v>
      </c>
      <c r="E4" t="s">
        <v>358</v>
      </c>
      <c r="F4" t="s">
        <v>1003</v>
      </c>
      <c r="G4" t="s">
        <v>4</v>
      </c>
      <c r="H4" s="184">
        <v>2017.68</v>
      </c>
      <c r="I4" s="184">
        <v>0</v>
      </c>
      <c r="J4" s="184">
        <v>0</v>
      </c>
      <c r="K4" s="184">
        <v>2017.68</v>
      </c>
      <c r="L4" s="184">
        <v>1258.4580000000001</v>
      </c>
      <c r="M4" s="352">
        <v>0</v>
      </c>
      <c r="N4" s="184">
        <v>0</v>
      </c>
      <c r="O4" s="184">
        <v>0</v>
      </c>
      <c r="P4">
        <v>664.02199999999993</v>
      </c>
      <c r="Q4" s="148" t="s">
        <v>551</v>
      </c>
      <c r="R4" t="s">
        <v>358</v>
      </c>
      <c r="S4" s="148">
        <v>0</v>
      </c>
    </row>
    <row r="5" spans="1:20" x14ac:dyDescent="0.3">
      <c r="A5" t="s">
        <v>1232</v>
      </c>
      <c r="B5" s="148">
        <v>332320</v>
      </c>
      <c r="C5" s="148">
        <v>340</v>
      </c>
      <c r="D5" t="s">
        <v>295</v>
      </c>
      <c r="E5" t="s">
        <v>296</v>
      </c>
      <c r="F5" t="s">
        <v>935</v>
      </c>
      <c r="G5" t="s">
        <v>4</v>
      </c>
      <c r="H5" s="184">
        <v>327.58199999999999</v>
      </c>
      <c r="I5" s="184">
        <v>0</v>
      </c>
      <c r="J5" s="184">
        <v>0</v>
      </c>
      <c r="K5" s="184">
        <v>327.58199999999999</v>
      </c>
      <c r="L5" s="184">
        <v>262.983</v>
      </c>
      <c r="M5" s="352">
        <v>0</v>
      </c>
      <c r="N5" s="184">
        <v>0</v>
      </c>
      <c r="O5" s="184">
        <v>0</v>
      </c>
      <c r="P5">
        <v>43.240999999999985</v>
      </c>
      <c r="Q5" s="148" t="s">
        <v>551</v>
      </c>
      <c r="R5" t="s">
        <v>296</v>
      </c>
      <c r="S5" s="148">
        <v>0</v>
      </c>
    </row>
    <row r="6" spans="1:20" x14ac:dyDescent="0.3">
      <c r="A6" t="s">
        <v>1270</v>
      </c>
      <c r="B6" s="148">
        <v>332740</v>
      </c>
      <c r="C6" s="148">
        <v>242</v>
      </c>
      <c r="D6" t="s">
        <v>371</v>
      </c>
      <c r="E6" t="s">
        <v>372</v>
      </c>
      <c r="F6" t="s">
        <v>1030</v>
      </c>
      <c r="G6" t="s">
        <v>4</v>
      </c>
      <c r="H6" s="184">
        <v>201.31</v>
      </c>
      <c r="I6" s="184">
        <v>0</v>
      </c>
      <c r="J6" s="184">
        <v>0</v>
      </c>
      <c r="K6" s="184">
        <v>201.31</v>
      </c>
      <c r="L6" s="184">
        <v>170.81200000000001</v>
      </c>
      <c r="M6" s="352">
        <v>0</v>
      </c>
      <c r="N6" s="184">
        <v>0</v>
      </c>
      <c r="O6" s="184">
        <v>0</v>
      </c>
      <c r="P6">
        <v>12.74799999999999</v>
      </c>
      <c r="Q6" s="148" t="s">
        <v>551</v>
      </c>
      <c r="R6" t="s">
        <v>372</v>
      </c>
      <c r="S6" s="148">
        <v>0</v>
      </c>
    </row>
    <row r="7" spans="1:20" x14ac:dyDescent="0.3">
      <c r="A7" t="s">
        <v>1075</v>
      </c>
      <c r="B7" s="148">
        <v>331040</v>
      </c>
      <c r="C7" s="148">
        <v>293</v>
      </c>
      <c r="D7" t="s">
        <v>67</v>
      </c>
      <c r="E7" t="s">
        <v>68</v>
      </c>
      <c r="F7" t="s">
        <v>584</v>
      </c>
      <c r="G7" t="s">
        <v>4</v>
      </c>
      <c r="H7" s="184">
        <v>287.31400000000002</v>
      </c>
      <c r="I7" s="184">
        <v>0</v>
      </c>
      <c r="J7" s="184">
        <v>0</v>
      </c>
      <c r="K7" s="184">
        <v>287.31400000000002</v>
      </c>
      <c r="L7" s="184">
        <v>248.572</v>
      </c>
      <c r="M7" s="352">
        <v>0</v>
      </c>
      <c r="N7" s="184">
        <v>0</v>
      </c>
      <c r="O7" s="184">
        <v>0</v>
      </c>
      <c r="P7">
        <v>30.408999999999992</v>
      </c>
      <c r="Q7" s="148" t="s">
        <v>551</v>
      </c>
      <c r="R7" t="s">
        <v>68</v>
      </c>
      <c r="S7" s="148">
        <v>0</v>
      </c>
    </row>
    <row r="8" spans="1:20" x14ac:dyDescent="0.3">
      <c r="A8" t="s">
        <v>1253</v>
      </c>
      <c r="B8" s="148">
        <v>332550</v>
      </c>
      <c r="C8" s="148">
        <v>410</v>
      </c>
      <c r="D8" t="s">
        <v>336</v>
      </c>
      <c r="E8" t="s">
        <v>337</v>
      </c>
      <c r="F8" t="s">
        <v>981</v>
      </c>
      <c r="G8" t="s">
        <v>4</v>
      </c>
      <c r="H8" s="184">
        <v>604.59100000000001</v>
      </c>
      <c r="I8" s="184">
        <v>0</v>
      </c>
      <c r="J8" s="184">
        <v>0</v>
      </c>
      <c r="K8" s="184">
        <v>604.59100000000001</v>
      </c>
      <c r="L8" s="184">
        <v>469.529</v>
      </c>
      <c r="M8" s="352">
        <v>0</v>
      </c>
      <c r="N8" s="184">
        <v>7.8129999999999997</v>
      </c>
      <c r="O8" s="184">
        <v>0</v>
      </c>
      <c r="P8">
        <v>92.63900000000001</v>
      </c>
      <c r="Q8" s="148" t="s">
        <v>551</v>
      </c>
      <c r="R8" t="s">
        <v>337</v>
      </c>
      <c r="S8" s="148">
        <v>0</v>
      </c>
    </row>
    <row r="9" spans="1:20" x14ac:dyDescent="0.3">
      <c r="A9" t="s">
        <v>1254</v>
      </c>
      <c r="B9" s="148">
        <v>332560</v>
      </c>
      <c r="C9" s="148">
        <v>339</v>
      </c>
      <c r="D9" t="s">
        <v>1414</v>
      </c>
      <c r="E9" t="s">
        <v>339</v>
      </c>
      <c r="F9" t="s">
        <v>983</v>
      </c>
      <c r="G9" t="s">
        <v>4</v>
      </c>
      <c r="H9" s="184">
        <v>3357.0889999999999</v>
      </c>
      <c r="I9" s="184">
        <v>707.20500000000004</v>
      </c>
      <c r="J9" s="184">
        <v>0</v>
      </c>
      <c r="K9" s="184">
        <v>3357.0889999999999</v>
      </c>
      <c r="L9" s="184">
        <v>3532.7289999999998</v>
      </c>
      <c r="M9" s="352">
        <v>0</v>
      </c>
      <c r="N9" s="184">
        <v>0</v>
      </c>
      <c r="O9" s="184">
        <v>0</v>
      </c>
      <c r="P9">
        <v>361.23100000000022</v>
      </c>
      <c r="Q9" s="148" t="s">
        <v>551</v>
      </c>
      <c r="R9" t="s">
        <v>339</v>
      </c>
      <c r="S9" s="148">
        <v>0</v>
      </c>
    </row>
    <row r="10" spans="1:20" x14ac:dyDescent="0.3">
      <c r="A10" t="s">
        <v>1255</v>
      </c>
      <c r="B10" s="148">
        <v>332540</v>
      </c>
      <c r="C10" s="148">
        <v>230</v>
      </c>
      <c r="D10" t="s">
        <v>2020</v>
      </c>
      <c r="E10" t="s">
        <v>360</v>
      </c>
      <c r="F10" t="s">
        <v>1005</v>
      </c>
      <c r="G10" t="s">
        <v>4</v>
      </c>
      <c r="H10" s="184">
        <v>2936.279</v>
      </c>
      <c r="I10" s="184">
        <v>961.18100000000004</v>
      </c>
      <c r="J10" s="184">
        <v>0</v>
      </c>
      <c r="K10" s="184">
        <v>2936.279</v>
      </c>
      <c r="L10" s="184">
        <v>3418.7910000000002</v>
      </c>
      <c r="M10" s="352">
        <v>0</v>
      </c>
      <c r="N10" s="184">
        <v>0</v>
      </c>
      <c r="O10" s="184">
        <v>0</v>
      </c>
      <c r="P10">
        <v>383.14899999999989</v>
      </c>
      <c r="Q10" s="148" t="s">
        <v>551</v>
      </c>
      <c r="R10" t="s">
        <v>360</v>
      </c>
      <c r="S10" s="148">
        <v>0</v>
      </c>
    </row>
    <row r="11" spans="1:20" x14ac:dyDescent="0.3">
      <c r="A11" t="s">
        <v>1272</v>
      </c>
      <c r="B11" s="148">
        <v>332860</v>
      </c>
      <c r="C11" s="148">
        <v>106</v>
      </c>
      <c r="D11" t="s">
        <v>375</v>
      </c>
      <c r="E11" t="s">
        <v>409</v>
      </c>
      <c r="F11" t="s">
        <v>1034</v>
      </c>
      <c r="G11" t="s">
        <v>4</v>
      </c>
      <c r="H11" s="184">
        <v>47976.249000000003</v>
      </c>
      <c r="I11" s="184">
        <v>0</v>
      </c>
      <c r="J11" s="184">
        <v>0</v>
      </c>
      <c r="K11" s="184">
        <v>47976.249000000003</v>
      </c>
      <c r="L11" s="184">
        <v>45988.362999999998</v>
      </c>
      <c r="M11" s="352">
        <v>0</v>
      </c>
      <c r="N11" s="184">
        <v>0</v>
      </c>
      <c r="O11" s="184">
        <v>0</v>
      </c>
      <c r="P11">
        <v>998.70000000000437</v>
      </c>
      <c r="Q11" s="148" t="s">
        <v>2192</v>
      </c>
      <c r="R11" t="s">
        <v>409</v>
      </c>
      <c r="S11" s="148">
        <v>0</v>
      </c>
    </row>
    <row r="12" spans="1:20" x14ac:dyDescent="0.3">
      <c r="A12" t="s">
        <v>1170</v>
      </c>
      <c r="B12" s="148">
        <v>331750</v>
      </c>
      <c r="C12" s="148">
        <v>291</v>
      </c>
      <c r="D12" t="s">
        <v>163</v>
      </c>
      <c r="E12" t="s">
        <v>164</v>
      </c>
      <c r="F12" t="s">
        <v>750</v>
      </c>
      <c r="G12" t="s">
        <v>4</v>
      </c>
      <c r="H12" s="184">
        <v>513.18499999999995</v>
      </c>
      <c r="I12" s="184">
        <v>0</v>
      </c>
      <c r="J12" s="184">
        <v>0</v>
      </c>
      <c r="K12" s="184">
        <v>513.18499999999995</v>
      </c>
      <c r="L12" s="184">
        <v>400.48599999999999</v>
      </c>
      <c r="M12" s="352">
        <v>0</v>
      </c>
      <c r="N12" s="184">
        <v>1.0269999999999999</v>
      </c>
      <c r="O12" s="184">
        <v>0</v>
      </c>
      <c r="P12">
        <v>68.734999999999957</v>
      </c>
      <c r="Q12" s="148" t="s">
        <v>551</v>
      </c>
      <c r="R12" t="s">
        <v>164</v>
      </c>
      <c r="S12" s="148">
        <v>0</v>
      </c>
    </row>
    <row r="13" spans="1:20" x14ac:dyDescent="0.3">
      <c r="A13" t="s">
        <v>1191</v>
      </c>
      <c r="B13" s="148">
        <v>331980</v>
      </c>
      <c r="C13" s="148">
        <v>88</v>
      </c>
      <c r="D13" t="s">
        <v>216</v>
      </c>
      <c r="E13" t="s">
        <v>217</v>
      </c>
      <c r="F13" t="s">
        <v>820</v>
      </c>
      <c r="G13" t="s">
        <v>4</v>
      </c>
      <c r="H13" s="184">
        <v>2436.21</v>
      </c>
      <c r="I13" s="184">
        <v>0</v>
      </c>
      <c r="J13" s="184">
        <v>0</v>
      </c>
      <c r="K13" s="184">
        <v>2436.21</v>
      </c>
      <c r="L13" s="184">
        <v>2102.4920000000002</v>
      </c>
      <c r="M13" s="246">
        <v>0</v>
      </c>
      <c r="N13" s="184">
        <v>0</v>
      </c>
      <c r="O13" s="184">
        <v>0</v>
      </c>
      <c r="P13">
        <v>164.89999999999964</v>
      </c>
      <c r="Q13" s="148" t="s">
        <v>551</v>
      </c>
      <c r="R13" t="s">
        <v>217</v>
      </c>
      <c r="S13" s="148">
        <v>0</v>
      </c>
    </row>
    <row r="14" spans="1:20" x14ac:dyDescent="0.3">
      <c r="A14" t="s">
        <v>1190</v>
      </c>
      <c r="B14" s="148">
        <v>331970</v>
      </c>
      <c r="C14" s="148">
        <v>442</v>
      </c>
      <c r="D14" t="s">
        <v>211</v>
      </c>
      <c r="E14" t="s">
        <v>212</v>
      </c>
      <c r="F14" t="s">
        <v>816</v>
      </c>
      <c r="G14" t="s">
        <v>4</v>
      </c>
      <c r="H14" s="184">
        <v>647.11199999999997</v>
      </c>
      <c r="I14" s="184">
        <v>0</v>
      </c>
      <c r="J14" s="184">
        <v>0</v>
      </c>
      <c r="K14" s="184">
        <v>647.11199999999997</v>
      </c>
      <c r="L14" s="184">
        <v>509.55</v>
      </c>
      <c r="M14" s="352">
        <v>0</v>
      </c>
      <c r="N14" s="184">
        <v>15.587</v>
      </c>
      <c r="O14" s="184">
        <v>0</v>
      </c>
      <c r="P14">
        <v>81.993999999999915</v>
      </c>
      <c r="Q14" s="148" t="s">
        <v>551</v>
      </c>
      <c r="R14" t="s">
        <v>212</v>
      </c>
      <c r="S14" s="148">
        <v>0</v>
      </c>
    </row>
    <row r="15" spans="1:20" x14ac:dyDescent="0.3">
      <c r="A15" t="s">
        <v>1277</v>
      </c>
      <c r="B15" s="148">
        <v>332070</v>
      </c>
      <c r="C15" s="148">
        <v>289</v>
      </c>
      <c r="D15" t="s">
        <v>253</v>
      </c>
      <c r="E15" t="s">
        <v>254</v>
      </c>
      <c r="F15" t="s">
        <v>871</v>
      </c>
      <c r="G15" t="s">
        <v>4</v>
      </c>
      <c r="H15" s="184">
        <v>4471.3208412796894</v>
      </c>
      <c r="I15" s="184">
        <v>0</v>
      </c>
      <c r="J15" s="184">
        <v>0</v>
      </c>
      <c r="K15" s="184">
        <v>4471.3208412796894</v>
      </c>
      <c r="L15" s="184">
        <v>3877.4670000000001</v>
      </c>
      <c r="M15" s="352">
        <v>0</v>
      </c>
      <c r="N15" s="184">
        <v>0</v>
      </c>
      <c r="O15" s="184">
        <v>0</v>
      </c>
      <c r="P15">
        <v>525.94584127968938</v>
      </c>
      <c r="Q15" s="148" t="s">
        <v>551</v>
      </c>
      <c r="R15" t="s">
        <v>254</v>
      </c>
      <c r="S15" s="148">
        <v>0</v>
      </c>
    </row>
    <row r="16" spans="1:20" x14ac:dyDescent="0.3">
      <c r="A16" t="s">
        <v>1132</v>
      </c>
      <c r="B16" s="148">
        <v>331420</v>
      </c>
      <c r="C16" s="148">
        <v>169</v>
      </c>
      <c r="D16" t="s">
        <v>103</v>
      </c>
      <c r="E16" t="s">
        <v>124</v>
      </c>
      <c r="F16" t="s">
        <v>668</v>
      </c>
      <c r="G16" t="s">
        <v>5</v>
      </c>
      <c r="H16" s="184">
        <v>1252.9860000000001</v>
      </c>
      <c r="I16" s="184">
        <v>0</v>
      </c>
      <c r="J16" s="184">
        <v>0</v>
      </c>
      <c r="K16" s="184">
        <v>1252.9860000000001</v>
      </c>
      <c r="L16" s="184">
        <v>1192.0429999999999</v>
      </c>
      <c r="M16" s="352">
        <v>0</v>
      </c>
      <c r="N16" s="184">
        <v>0</v>
      </c>
      <c r="O16" s="184">
        <v>0</v>
      </c>
      <c r="P16">
        <v>45.460000000000264</v>
      </c>
      <c r="Q16" s="148" t="s">
        <v>551</v>
      </c>
      <c r="R16" t="s">
        <v>124</v>
      </c>
      <c r="S16" s="148">
        <v>0</v>
      </c>
    </row>
    <row r="17" spans="1:19" x14ac:dyDescent="0.3">
      <c r="A17" t="s">
        <v>1235</v>
      </c>
      <c r="B17" s="148">
        <v>332340</v>
      </c>
      <c r="C17" s="148">
        <v>150</v>
      </c>
      <c r="D17" t="s">
        <v>301</v>
      </c>
      <c r="E17" t="s">
        <v>168</v>
      </c>
      <c r="F17" t="s">
        <v>941</v>
      </c>
      <c r="G17" t="s">
        <v>5</v>
      </c>
      <c r="H17" s="184">
        <v>31577.867999999999</v>
      </c>
      <c r="I17" s="184">
        <v>0</v>
      </c>
      <c r="J17" s="184">
        <v>0</v>
      </c>
      <c r="K17" s="184">
        <v>31577.867999999999</v>
      </c>
      <c r="L17" s="184">
        <v>29271.647000000001</v>
      </c>
      <c r="M17" s="352">
        <v>0</v>
      </c>
      <c r="N17" s="184">
        <v>0</v>
      </c>
      <c r="O17" s="184">
        <v>0</v>
      </c>
      <c r="P17">
        <v>1061.0789999999979</v>
      </c>
      <c r="Q17" s="148" t="s">
        <v>2192</v>
      </c>
      <c r="R17" t="s">
        <v>168</v>
      </c>
      <c r="S17" s="148">
        <v>0</v>
      </c>
    </row>
    <row r="18" spans="1:19" x14ac:dyDescent="0.3">
      <c r="A18" t="s">
        <v>1151</v>
      </c>
      <c r="B18" s="148">
        <v>331670</v>
      </c>
      <c r="C18" s="148">
        <v>169</v>
      </c>
      <c r="D18" t="s">
        <v>103</v>
      </c>
      <c r="E18" t="s">
        <v>140</v>
      </c>
      <c r="F18" t="s">
        <v>698</v>
      </c>
      <c r="G18" t="s">
        <v>5</v>
      </c>
      <c r="H18" s="184">
        <v>1130.45</v>
      </c>
      <c r="I18" s="184">
        <v>0</v>
      </c>
      <c r="J18" s="184">
        <v>0</v>
      </c>
      <c r="K18" s="184">
        <v>1130.45</v>
      </c>
      <c r="L18" s="184">
        <v>1691.0039999999999</v>
      </c>
      <c r="M18" s="352">
        <v>0</v>
      </c>
      <c r="N18" s="184">
        <v>0</v>
      </c>
      <c r="O18" s="184">
        <v>0</v>
      </c>
      <c r="P18">
        <v>-615.26699999999983</v>
      </c>
      <c r="Q18" s="148" t="s">
        <v>551</v>
      </c>
      <c r="R18" t="s">
        <v>140</v>
      </c>
      <c r="S18" s="148">
        <v>0</v>
      </c>
    </row>
    <row r="19" spans="1:19" x14ac:dyDescent="0.3">
      <c r="A19" t="s">
        <v>1152</v>
      </c>
      <c r="B19" s="148">
        <v>331590</v>
      </c>
      <c r="C19" s="148">
        <v>169</v>
      </c>
      <c r="D19" t="s">
        <v>103</v>
      </c>
      <c r="E19" t="s">
        <v>141</v>
      </c>
      <c r="F19" t="s">
        <v>687</v>
      </c>
      <c r="G19" t="s">
        <v>5</v>
      </c>
      <c r="H19" s="184">
        <v>2179.3739999999998</v>
      </c>
      <c r="I19" s="184">
        <v>0</v>
      </c>
      <c r="J19" s="184">
        <v>0</v>
      </c>
      <c r="K19" s="184">
        <v>2179.3739999999998</v>
      </c>
      <c r="L19" s="184">
        <v>2085.0279999999998</v>
      </c>
      <c r="M19" s="352">
        <v>0</v>
      </c>
      <c r="N19" s="184">
        <v>0</v>
      </c>
      <c r="O19" s="184">
        <v>0</v>
      </c>
      <c r="P19">
        <v>52.882999999999811</v>
      </c>
      <c r="Q19" s="148" t="s">
        <v>551</v>
      </c>
      <c r="R19" t="s">
        <v>141</v>
      </c>
      <c r="S19" s="148">
        <v>0</v>
      </c>
    </row>
    <row r="20" spans="1:19" x14ac:dyDescent="0.3">
      <c r="A20" t="s">
        <v>1156</v>
      </c>
      <c r="B20" s="148">
        <v>331630</v>
      </c>
      <c r="C20" s="148">
        <v>169</v>
      </c>
      <c r="D20" t="s">
        <v>103</v>
      </c>
      <c r="E20" t="s">
        <v>145</v>
      </c>
      <c r="F20" t="s">
        <v>734</v>
      </c>
      <c r="G20" t="s">
        <v>5</v>
      </c>
      <c r="H20" s="184">
        <v>1123.779</v>
      </c>
      <c r="I20" s="184">
        <v>0</v>
      </c>
      <c r="J20" s="184">
        <v>0</v>
      </c>
      <c r="K20" s="184">
        <v>1123.779</v>
      </c>
      <c r="L20" s="184">
        <v>1003.498</v>
      </c>
      <c r="M20" s="352">
        <v>0</v>
      </c>
      <c r="N20" s="184">
        <v>0</v>
      </c>
      <c r="O20" s="184">
        <v>0</v>
      </c>
      <c r="P20">
        <v>39.098999999999933</v>
      </c>
      <c r="Q20" s="148" t="s">
        <v>551</v>
      </c>
      <c r="R20" t="s">
        <v>145</v>
      </c>
      <c r="S20" s="148">
        <v>0</v>
      </c>
    </row>
    <row r="21" spans="1:19" x14ac:dyDescent="0.3">
      <c r="A21" t="s">
        <v>1157</v>
      </c>
      <c r="B21" s="148">
        <v>331640</v>
      </c>
      <c r="C21" s="148">
        <v>169</v>
      </c>
      <c r="D21" t="s">
        <v>103</v>
      </c>
      <c r="E21" t="s">
        <v>146</v>
      </c>
      <c r="F21" t="s">
        <v>693</v>
      </c>
      <c r="G21" t="s">
        <v>5</v>
      </c>
      <c r="H21" s="184">
        <v>1671.336</v>
      </c>
      <c r="I21" s="184">
        <v>0</v>
      </c>
      <c r="J21" s="184">
        <v>0</v>
      </c>
      <c r="K21" s="184">
        <v>1671.336</v>
      </c>
      <c r="L21" s="184">
        <v>1612.52</v>
      </c>
      <c r="M21" s="352">
        <v>0</v>
      </c>
      <c r="N21" s="184">
        <v>0</v>
      </c>
      <c r="O21" s="184">
        <v>0</v>
      </c>
      <c r="P21">
        <v>12.674999999999955</v>
      </c>
      <c r="Q21" s="148" t="s">
        <v>551</v>
      </c>
      <c r="R21" t="s">
        <v>146</v>
      </c>
      <c r="S21" s="148">
        <v>0</v>
      </c>
    </row>
    <row r="22" spans="1:19" x14ac:dyDescent="0.3">
      <c r="A22" t="s">
        <v>1159</v>
      </c>
      <c r="B22" s="148">
        <v>331680</v>
      </c>
      <c r="C22" s="148">
        <v>169</v>
      </c>
      <c r="D22" t="s">
        <v>103</v>
      </c>
      <c r="E22" t="s">
        <v>148</v>
      </c>
      <c r="F22" t="s">
        <v>698</v>
      </c>
      <c r="G22" t="s">
        <v>5</v>
      </c>
      <c r="H22" s="184">
        <v>2219.982</v>
      </c>
      <c r="I22" s="184">
        <v>0</v>
      </c>
      <c r="J22" s="184">
        <v>0</v>
      </c>
      <c r="K22" s="184">
        <v>2219.982</v>
      </c>
      <c r="L22" s="184">
        <v>1463.7809999999999</v>
      </c>
      <c r="M22" s="352">
        <v>0</v>
      </c>
      <c r="N22" s="184">
        <v>0</v>
      </c>
      <c r="O22" s="184">
        <v>0</v>
      </c>
      <c r="P22">
        <v>702.00600000000009</v>
      </c>
      <c r="Q22" s="148" t="s">
        <v>551</v>
      </c>
      <c r="R22" t="s">
        <v>148</v>
      </c>
      <c r="S22" s="148">
        <v>0</v>
      </c>
    </row>
    <row r="23" spans="1:19" x14ac:dyDescent="0.3">
      <c r="A23" t="s">
        <v>1160</v>
      </c>
      <c r="B23" s="148">
        <v>331685</v>
      </c>
      <c r="C23" s="148">
        <v>169</v>
      </c>
      <c r="D23" t="s">
        <v>103</v>
      </c>
      <c r="E23" t="s">
        <v>149</v>
      </c>
      <c r="F23" t="s">
        <v>736</v>
      </c>
      <c r="G23" t="s">
        <v>5</v>
      </c>
      <c r="H23" s="184">
        <v>851.04700000000003</v>
      </c>
      <c r="I23" s="184">
        <v>0</v>
      </c>
      <c r="J23" s="184">
        <v>0</v>
      </c>
      <c r="K23" s="184">
        <v>851.04700000000003</v>
      </c>
      <c r="L23" s="184">
        <v>767.85900000000004</v>
      </c>
      <c r="M23" s="352">
        <v>0</v>
      </c>
      <c r="N23" s="184">
        <v>0</v>
      </c>
      <c r="O23" s="184">
        <v>0</v>
      </c>
      <c r="P23">
        <v>51.374000000000024</v>
      </c>
      <c r="Q23" s="148" t="s">
        <v>551</v>
      </c>
      <c r="R23" t="s">
        <v>149</v>
      </c>
      <c r="S23" s="148">
        <v>0</v>
      </c>
    </row>
    <row r="24" spans="1:19" x14ac:dyDescent="0.3">
      <c r="A24" t="s">
        <v>1271</v>
      </c>
      <c r="B24" s="148">
        <v>332850</v>
      </c>
      <c r="C24" s="148">
        <v>741</v>
      </c>
      <c r="D24" t="s">
        <v>373</v>
      </c>
      <c r="E24" t="s">
        <v>374</v>
      </c>
      <c r="F24" t="s">
        <v>1032</v>
      </c>
      <c r="G24" t="s">
        <v>5</v>
      </c>
      <c r="H24" s="184">
        <v>4621.3019999999997</v>
      </c>
      <c r="I24" s="184">
        <v>0</v>
      </c>
      <c r="J24" s="184">
        <v>0</v>
      </c>
      <c r="K24" s="184">
        <v>4621.3019999999997</v>
      </c>
      <c r="L24" s="184">
        <v>4131.7520000000004</v>
      </c>
      <c r="M24" s="246">
        <v>0</v>
      </c>
      <c r="N24" s="184">
        <v>1.6020000000000001</v>
      </c>
      <c r="O24" s="184">
        <v>0</v>
      </c>
      <c r="P24">
        <v>328.003999999999</v>
      </c>
      <c r="Q24" s="148" t="s">
        <v>551</v>
      </c>
      <c r="R24" t="s">
        <v>374</v>
      </c>
      <c r="S24" s="148">
        <v>0</v>
      </c>
    </row>
    <row r="25" spans="1:19" x14ac:dyDescent="0.3">
      <c r="A25" t="s">
        <v>1164</v>
      </c>
      <c r="B25" s="148">
        <v>331730</v>
      </c>
      <c r="C25" s="148">
        <v>169</v>
      </c>
      <c r="D25" t="s">
        <v>103</v>
      </c>
      <c r="E25" t="s">
        <v>153</v>
      </c>
      <c r="F25" t="s">
        <v>738</v>
      </c>
      <c r="G25" t="s">
        <v>5</v>
      </c>
      <c r="H25" s="184">
        <v>622.39099999999996</v>
      </c>
      <c r="I25" s="184">
        <v>0</v>
      </c>
      <c r="J25" s="184">
        <v>0</v>
      </c>
      <c r="K25" s="184">
        <v>622.39099999999996</v>
      </c>
      <c r="L25" s="184">
        <v>554.59699999999998</v>
      </c>
      <c r="M25" s="352">
        <v>0</v>
      </c>
      <c r="N25" s="184">
        <v>0</v>
      </c>
      <c r="O25" s="184">
        <v>0</v>
      </c>
      <c r="P25">
        <v>41.254999999999995</v>
      </c>
      <c r="Q25" s="148" t="s">
        <v>551</v>
      </c>
      <c r="R25" t="s">
        <v>153</v>
      </c>
      <c r="S25" s="148">
        <v>0</v>
      </c>
    </row>
    <row r="26" spans="1:19" x14ac:dyDescent="0.3">
      <c r="A26" t="s">
        <v>1275</v>
      </c>
      <c r="B26" s="148">
        <v>332890</v>
      </c>
      <c r="C26" s="148">
        <v>409</v>
      </c>
      <c r="D26" t="s">
        <v>380</v>
      </c>
      <c r="E26" t="s">
        <v>381</v>
      </c>
      <c r="F26" t="s">
        <v>1050</v>
      </c>
      <c r="G26" t="s">
        <v>5</v>
      </c>
      <c r="H26" s="184">
        <v>767.3</v>
      </c>
      <c r="I26" s="184">
        <v>0</v>
      </c>
      <c r="J26" s="184">
        <v>0</v>
      </c>
      <c r="K26" s="184">
        <v>767.3</v>
      </c>
      <c r="L26" s="184">
        <v>668.99800000000005</v>
      </c>
      <c r="M26" s="246">
        <v>0</v>
      </c>
      <c r="N26" s="184">
        <v>0</v>
      </c>
      <c r="O26" s="184">
        <v>0</v>
      </c>
      <c r="P26">
        <v>68.078999999999951</v>
      </c>
      <c r="Q26" s="148" t="s">
        <v>551</v>
      </c>
      <c r="R26" t="s">
        <v>381</v>
      </c>
      <c r="S26" s="148">
        <v>0</v>
      </c>
    </row>
    <row r="27" spans="1:19" x14ac:dyDescent="0.3">
      <c r="A27" t="s">
        <v>1112</v>
      </c>
      <c r="B27" s="148">
        <v>331270</v>
      </c>
      <c r="C27" s="148">
        <v>169</v>
      </c>
      <c r="D27" t="s">
        <v>103</v>
      </c>
      <c r="E27" t="s">
        <v>107</v>
      </c>
      <c r="F27" t="s">
        <v>649</v>
      </c>
      <c r="G27" t="s">
        <v>5</v>
      </c>
      <c r="H27" s="184">
        <v>1143.2059999999999</v>
      </c>
      <c r="I27" s="184">
        <v>0</v>
      </c>
      <c r="J27" s="184">
        <v>0</v>
      </c>
      <c r="K27" s="184">
        <v>1143.2059999999999</v>
      </c>
      <c r="L27" s="184">
        <v>1071.5899999999999</v>
      </c>
      <c r="M27" s="352">
        <v>0</v>
      </c>
      <c r="N27" s="184">
        <v>0</v>
      </c>
      <c r="O27" s="184">
        <v>0</v>
      </c>
      <c r="P27">
        <v>28.874000000000024</v>
      </c>
      <c r="Q27" s="148" t="s">
        <v>551</v>
      </c>
      <c r="R27" t="s">
        <v>107</v>
      </c>
      <c r="S27" s="148">
        <v>0</v>
      </c>
    </row>
    <row r="28" spans="1:19" x14ac:dyDescent="0.3">
      <c r="A28" t="s">
        <v>1187</v>
      </c>
      <c r="B28" s="148">
        <v>331930</v>
      </c>
      <c r="C28" s="148">
        <v>383</v>
      </c>
      <c r="D28" t="s">
        <v>399</v>
      </c>
      <c r="E28" t="s">
        <v>400</v>
      </c>
      <c r="F28" t="s">
        <v>801</v>
      </c>
      <c r="G28" t="s">
        <v>5</v>
      </c>
      <c r="H28" s="184">
        <v>0</v>
      </c>
      <c r="I28" s="184">
        <v>0</v>
      </c>
      <c r="J28" s="184">
        <v>0</v>
      </c>
      <c r="K28" s="184">
        <v>0</v>
      </c>
      <c r="L28" s="184">
        <v>0</v>
      </c>
      <c r="M28" s="352">
        <v>0</v>
      </c>
      <c r="N28" s="184">
        <v>0</v>
      </c>
      <c r="O28" s="184">
        <v>0</v>
      </c>
      <c r="P28">
        <v>0</v>
      </c>
      <c r="Q28" s="148">
        <v>0</v>
      </c>
      <c r="R28" t="s">
        <v>400</v>
      </c>
      <c r="S28" s="148">
        <v>0</v>
      </c>
    </row>
    <row r="29" spans="1:19" x14ac:dyDescent="0.3">
      <c r="A29" t="s">
        <v>1117</v>
      </c>
      <c r="B29" s="148">
        <v>331300</v>
      </c>
      <c r="C29" s="148">
        <v>169</v>
      </c>
      <c r="D29" t="s">
        <v>103</v>
      </c>
      <c r="E29" t="s">
        <v>111</v>
      </c>
      <c r="F29" t="s">
        <v>653</v>
      </c>
      <c r="G29" t="s">
        <v>5</v>
      </c>
      <c r="H29" s="184">
        <v>1263.825</v>
      </c>
      <c r="I29" s="184">
        <v>0</v>
      </c>
      <c r="J29" s="184">
        <v>0</v>
      </c>
      <c r="K29" s="184">
        <v>1263.825</v>
      </c>
      <c r="L29" s="184">
        <v>1198.192</v>
      </c>
      <c r="M29" s="352">
        <v>0</v>
      </c>
      <c r="N29" s="184">
        <v>0</v>
      </c>
      <c r="O29" s="184">
        <v>0</v>
      </c>
      <c r="P29">
        <v>47.617999999999938</v>
      </c>
      <c r="Q29" s="148" t="s">
        <v>551</v>
      </c>
      <c r="R29" t="s">
        <v>111</v>
      </c>
      <c r="S29" s="148">
        <v>0</v>
      </c>
    </row>
    <row r="30" spans="1:19" x14ac:dyDescent="0.3">
      <c r="A30" t="s">
        <v>1119</v>
      </c>
      <c r="B30" s="148">
        <v>331320</v>
      </c>
      <c r="C30" s="148">
        <v>169</v>
      </c>
      <c r="D30" t="s">
        <v>103</v>
      </c>
      <c r="E30" t="s">
        <v>113</v>
      </c>
      <c r="F30" t="s">
        <v>656</v>
      </c>
      <c r="G30" t="s">
        <v>5</v>
      </c>
      <c r="H30" s="184">
        <v>1951.509</v>
      </c>
      <c r="I30" s="184">
        <v>0</v>
      </c>
      <c r="J30" s="184">
        <v>0</v>
      </c>
      <c r="K30" s="184">
        <v>1951.509</v>
      </c>
      <c r="L30" s="184">
        <v>1774.9949999999999</v>
      </c>
      <c r="M30" s="246">
        <v>0</v>
      </c>
      <c r="N30" s="184">
        <v>0</v>
      </c>
      <c r="O30" s="184">
        <v>0</v>
      </c>
      <c r="P30">
        <v>116.06100000000015</v>
      </c>
      <c r="Q30" s="148" t="s">
        <v>551</v>
      </c>
      <c r="R30" t="s">
        <v>113</v>
      </c>
      <c r="S30" s="148">
        <v>0</v>
      </c>
    </row>
    <row r="31" spans="1:19" x14ac:dyDescent="0.3">
      <c r="A31" t="s">
        <v>1195</v>
      </c>
      <c r="B31" s="148">
        <v>332000</v>
      </c>
      <c r="C31" s="148">
        <v>373</v>
      </c>
      <c r="D31" t="s">
        <v>224</v>
      </c>
      <c r="E31" t="s">
        <v>225</v>
      </c>
      <c r="F31" t="s">
        <v>834</v>
      </c>
      <c r="G31" t="s">
        <v>5</v>
      </c>
      <c r="H31" s="184">
        <v>941.40800000000002</v>
      </c>
      <c r="I31" s="184">
        <v>0</v>
      </c>
      <c r="J31" s="184">
        <v>0</v>
      </c>
      <c r="K31" s="184">
        <v>941.40800000000002</v>
      </c>
      <c r="L31" s="184">
        <v>870.89200000000005</v>
      </c>
      <c r="M31" s="352">
        <v>0</v>
      </c>
      <c r="N31" s="184">
        <v>34.511000000000003</v>
      </c>
      <c r="O31" s="184">
        <v>0</v>
      </c>
      <c r="P31">
        <v>36.004999999999995</v>
      </c>
      <c r="Q31" s="148" t="s">
        <v>551</v>
      </c>
      <c r="R31" t="s">
        <v>225</v>
      </c>
      <c r="S31" s="148">
        <v>0</v>
      </c>
    </row>
    <row r="32" spans="1:19" x14ac:dyDescent="0.3">
      <c r="A32" t="s">
        <v>1218</v>
      </c>
      <c r="B32" s="148">
        <v>332180</v>
      </c>
      <c r="C32" s="148">
        <v>330</v>
      </c>
      <c r="D32" t="s">
        <v>270</v>
      </c>
      <c r="E32" t="s">
        <v>271</v>
      </c>
      <c r="F32" t="s">
        <v>903</v>
      </c>
      <c r="G32" t="s">
        <v>6</v>
      </c>
      <c r="H32" s="184">
        <v>475.61900000000003</v>
      </c>
      <c r="I32" s="184">
        <v>0</v>
      </c>
      <c r="J32" s="184">
        <v>0</v>
      </c>
      <c r="K32" s="184">
        <v>475.61900000000003</v>
      </c>
      <c r="L32" s="184">
        <v>337.55399999999997</v>
      </c>
      <c r="M32" s="352">
        <v>0</v>
      </c>
      <c r="N32" s="184">
        <v>13.904999999999999</v>
      </c>
      <c r="O32" s="184">
        <v>0</v>
      </c>
      <c r="P32">
        <v>84.647000000000105</v>
      </c>
      <c r="Q32" s="148" t="s">
        <v>551</v>
      </c>
      <c r="R32" t="s">
        <v>271</v>
      </c>
      <c r="S32" s="148">
        <v>0</v>
      </c>
    </row>
    <row r="33" spans="1:19" x14ac:dyDescent="0.3">
      <c r="A33" t="s">
        <v>1220</v>
      </c>
      <c r="B33" s="148">
        <v>332210</v>
      </c>
      <c r="C33" s="148">
        <v>321</v>
      </c>
      <c r="D33" t="s">
        <v>272</v>
      </c>
      <c r="E33" t="s">
        <v>273</v>
      </c>
      <c r="F33" t="s">
        <v>907</v>
      </c>
      <c r="G33" t="s">
        <v>6</v>
      </c>
      <c r="H33" s="184">
        <v>1488.1423278994848</v>
      </c>
      <c r="I33" s="184">
        <v>0</v>
      </c>
      <c r="J33" s="184">
        <v>0</v>
      </c>
      <c r="K33" s="184">
        <v>1488.1423278994848</v>
      </c>
      <c r="L33" s="184">
        <v>1193.395</v>
      </c>
      <c r="M33" s="246">
        <v>0</v>
      </c>
      <c r="N33" s="184">
        <v>44.832000000000001</v>
      </c>
      <c r="O33" s="184">
        <v>0</v>
      </c>
      <c r="P33">
        <v>171.19432789948473</v>
      </c>
      <c r="Q33" s="148" t="s">
        <v>551</v>
      </c>
      <c r="R33" t="s">
        <v>273</v>
      </c>
      <c r="S33" s="148">
        <v>0</v>
      </c>
    </row>
    <row r="34" spans="1:19" x14ac:dyDescent="0.3">
      <c r="A34" t="s">
        <v>1228</v>
      </c>
      <c r="B34" s="148">
        <v>332280</v>
      </c>
      <c r="C34" s="148">
        <v>22</v>
      </c>
      <c r="D34" t="s">
        <v>287</v>
      </c>
      <c r="E34" t="s">
        <v>929</v>
      </c>
      <c r="F34" t="s">
        <v>928</v>
      </c>
      <c r="G34" t="s">
        <v>6</v>
      </c>
      <c r="H34" s="184">
        <v>22412.982</v>
      </c>
      <c r="I34" s="184">
        <v>0</v>
      </c>
      <c r="J34" s="184">
        <v>0</v>
      </c>
      <c r="K34" s="184">
        <v>22412.982</v>
      </c>
      <c r="L34" s="184">
        <v>20040.670999999998</v>
      </c>
      <c r="M34" s="352">
        <v>0</v>
      </c>
      <c r="N34" s="184">
        <v>0</v>
      </c>
      <c r="O34" s="184">
        <v>0</v>
      </c>
      <c r="P34">
        <v>1755.7770000000019</v>
      </c>
      <c r="Q34" s="148" t="s">
        <v>551</v>
      </c>
      <c r="R34" t="s">
        <v>929</v>
      </c>
      <c r="S34" s="148">
        <v>0</v>
      </c>
    </row>
    <row r="35" spans="1:19" x14ac:dyDescent="0.3">
      <c r="A35" t="s">
        <v>1138</v>
      </c>
      <c r="B35" s="148">
        <v>331480</v>
      </c>
      <c r="C35" s="148">
        <v>169</v>
      </c>
      <c r="D35" t="s">
        <v>103</v>
      </c>
      <c r="E35" t="s">
        <v>129</v>
      </c>
      <c r="F35" t="s">
        <v>674</v>
      </c>
      <c r="G35" t="s">
        <v>6</v>
      </c>
      <c r="H35" s="184">
        <v>1384.652</v>
      </c>
      <c r="I35" s="184">
        <v>0</v>
      </c>
      <c r="J35" s="184">
        <v>0</v>
      </c>
      <c r="K35" s="184">
        <v>1384.652</v>
      </c>
      <c r="L35" s="184">
        <v>1301.3589999999999</v>
      </c>
      <c r="M35" s="352">
        <v>0</v>
      </c>
      <c r="N35" s="184">
        <v>0</v>
      </c>
      <c r="O35" s="184">
        <v>0</v>
      </c>
      <c r="P35">
        <v>50.110000000000127</v>
      </c>
      <c r="Q35" s="148" t="s">
        <v>551</v>
      </c>
      <c r="R35" t="s">
        <v>129</v>
      </c>
      <c r="S35" s="148">
        <v>0</v>
      </c>
    </row>
    <row r="36" spans="1:19" x14ac:dyDescent="0.3">
      <c r="A36" t="s">
        <v>1246</v>
      </c>
      <c r="B36" s="148">
        <v>332450</v>
      </c>
      <c r="C36" s="148">
        <v>662</v>
      </c>
      <c r="D36" t="s">
        <v>317</v>
      </c>
      <c r="E36" t="s">
        <v>318</v>
      </c>
      <c r="F36" t="s">
        <v>964</v>
      </c>
      <c r="G36" t="s">
        <v>6</v>
      </c>
      <c r="H36" s="184">
        <v>194.16</v>
      </c>
      <c r="I36" s="184">
        <v>0</v>
      </c>
      <c r="J36" s="184">
        <v>0</v>
      </c>
      <c r="K36" s="184">
        <v>194.16</v>
      </c>
      <c r="L36" s="184">
        <v>163.428</v>
      </c>
      <c r="M36" s="352">
        <v>0</v>
      </c>
      <c r="N36" s="184">
        <v>0</v>
      </c>
      <c r="O36" s="184">
        <v>0</v>
      </c>
      <c r="P36">
        <v>17.209000000000003</v>
      </c>
      <c r="Q36" s="148" t="s">
        <v>551</v>
      </c>
      <c r="R36" t="s">
        <v>318</v>
      </c>
      <c r="S36" s="148">
        <v>0</v>
      </c>
    </row>
    <row r="37" spans="1:19" x14ac:dyDescent="0.3">
      <c r="A37" t="s">
        <v>1248</v>
      </c>
      <c r="B37" s="148">
        <v>332480</v>
      </c>
      <c r="C37" s="148">
        <v>425</v>
      </c>
      <c r="D37" t="s">
        <v>324</v>
      </c>
      <c r="E37" t="s">
        <v>325</v>
      </c>
      <c r="F37" t="s">
        <v>971</v>
      </c>
      <c r="G37" t="s">
        <v>6</v>
      </c>
      <c r="H37" s="184">
        <v>435.68799999999999</v>
      </c>
      <c r="I37" s="184">
        <v>0</v>
      </c>
      <c r="J37" s="184">
        <v>0</v>
      </c>
      <c r="K37" s="184">
        <v>435.68799999999999</v>
      </c>
      <c r="L37" s="184">
        <v>360.93299999999999</v>
      </c>
      <c r="M37" s="352">
        <v>0</v>
      </c>
      <c r="N37" s="184">
        <v>0</v>
      </c>
      <c r="O37" s="184">
        <v>0</v>
      </c>
      <c r="P37">
        <v>45.37299999999999</v>
      </c>
      <c r="Q37" s="148" t="s">
        <v>551</v>
      </c>
      <c r="R37" t="s">
        <v>325</v>
      </c>
      <c r="S37" s="148">
        <v>0</v>
      </c>
    </row>
    <row r="38" spans="1:19" x14ac:dyDescent="0.3">
      <c r="A38" t="s">
        <v>1260</v>
      </c>
      <c r="B38" s="148">
        <v>332590</v>
      </c>
      <c r="C38" s="148">
        <v>447</v>
      </c>
      <c r="D38" t="s">
        <v>351</v>
      </c>
      <c r="E38" t="s">
        <v>352</v>
      </c>
      <c r="F38" t="s">
        <v>997</v>
      </c>
      <c r="G38" t="s">
        <v>6</v>
      </c>
      <c r="H38" s="184">
        <v>882.19299999999998</v>
      </c>
      <c r="I38" s="184">
        <v>0</v>
      </c>
      <c r="J38" s="184">
        <v>0</v>
      </c>
      <c r="K38" s="184">
        <v>882.19299999999998</v>
      </c>
      <c r="L38" s="184">
        <v>808.75400000000002</v>
      </c>
      <c r="M38" s="352">
        <v>0</v>
      </c>
      <c r="N38" s="184">
        <v>0</v>
      </c>
      <c r="O38" s="184">
        <v>0</v>
      </c>
      <c r="P38">
        <v>54.718999999999937</v>
      </c>
      <c r="Q38" s="148" t="s">
        <v>551</v>
      </c>
      <c r="R38" t="s">
        <v>352</v>
      </c>
      <c r="S38" s="148">
        <v>0</v>
      </c>
    </row>
    <row r="39" spans="1:19" x14ac:dyDescent="0.3">
      <c r="A39" t="s">
        <v>1249</v>
      </c>
      <c r="B39" s="148">
        <v>332500</v>
      </c>
      <c r="C39" s="148">
        <v>399</v>
      </c>
      <c r="D39" t="s">
        <v>328</v>
      </c>
      <c r="E39" t="s">
        <v>329</v>
      </c>
      <c r="F39" t="s">
        <v>973</v>
      </c>
      <c r="G39" t="s">
        <v>6</v>
      </c>
      <c r="H39" s="184">
        <v>576.53850804187311</v>
      </c>
      <c r="I39" s="184">
        <v>0</v>
      </c>
      <c r="J39" s="184">
        <v>0</v>
      </c>
      <c r="K39" s="184">
        <v>576.53850804187311</v>
      </c>
      <c r="L39" s="184">
        <v>547.28</v>
      </c>
      <c r="M39" s="246">
        <v>0</v>
      </c>
      <c r="N39" s="184">
        <v>0</v>
      </c>
      <c r="O39" s="184">
        <v>0</v>
      </c>
      <c r="P39">
        <v>-9.0544919581268459</v>
      </c>
      <c r="Q39" s="148" t="s">
        <v>551</v>
      </c>
      <c r="R39" t="s">
        <v>329</v>
      </c>
      <c r="S39" s="148">
        <v>0</v>
      </c>
    </row>
    <row r="40" spans="1:19" x14ac:dyDescent="0.3">
      <c r="A40" t="s">
        <v>1161</v>
      </c>
      <c r="B40" s="148">
        <v>331690</v>
      </c>
      <c r="C40" s="148">
        <v>169</v>
      </c>
      <c r="D40" t="s">
        <v>103</v>
      </c>
      <c r="E40" t="s">
        <v>150</v>
      </c>
      <c r="F40" t="s">
        <v>700</v>
      </c>
      <c r="G40" t="s">
        <v>6</v>
      </c>
      <c r="H40" s="184">
        <v>3002.2020000000002</v>
      </c>
      <c r="I40" s="184">
        <v>0</v>
      </c>
      <c r="J40" s="184">
        <v>0</v>
      </c>
      <c r="K40" s="184">
        <v>3002.2020000000002</v>
      </c>
      <c r="L40" s="184">
        <v>2854.1019999999999</v>
      </c>
      <c r="M40" s="352">
        <v>0</v>
      </c>
      <c r="N40" s="184">
        <v>0</v>
      </c>
      <c r="O40" s="184">
        <v>0</v>
      </c>
      <c r="P40">
        <v>105.08300000000054</v>
      </c>
      <c r="Q40" s="148" t="s">
        <v>551</v>
      </c>
      <c r="R40" t="s">
        <v>150</v>
      </c>
      <c r="S40" s="148">
        <v>0</v>
      </c>
    </row>
    <row r="41" spans="1:19" x14ac:dyDescent="0.3">
      <c r="A41" t="s">
        <v>1269</v>
      </c>
      <c r="B41" s="148">
        <v>332730</v>
      </c>
      <c r="C41" s="148">
        <v>729</v>
      </c>
      <c r="D41" t="s">
        <v>369</v>
      </c>
      <c r="E41" t="s">
        <v>370</v>
      </c>
      <c r="F41" t="s">
        <v>1025</v>
      </c>
      <c r="G41" t="s">
        <v>6</v>
      </c>
      <c r="H41" s="184">
        <v>0</v>
      </c>
      <c r="I41" s="184">
        <v>0</v>
      </c>
      <c r="J41" s="184">
        <v>0</v>
      </c>
      <c r="K41" s="184">
        <v>0</v>
      </c>
      <c r="L41" s="184">
        <v>229.94900000000001</v>
      </c>
      <c r="M41" s="246">
        <v>0</v>
      </c>
      <c r="N41" s="184">
        <v>16.632999999999999</v>
      </c>
      <c r="O41" s="184">
        <v>0</v>
      </c>
      <c r="P41">
        <v>-272.428</v>
      </c>
      <c r="Q41" s="148" t="s">
        <v>551</v>
      </c>
      <c r="R41" t="s">
        <v>370</v>
      </c>
      <c r="S41" s="148">
        <v>0</v>
      </c>
    </row>
    <row r="42" spans="1:19" x14ac:dyDescent="0.3">
      <c r="A42" t="s">
        <v>1180</v>
      </c>
      <c r="B42" s="148">
        <v>331860</v>
      </c>
      <c r="C42" s="148">
        <v>297</v>
      </c>
      <c r="D42" t="s">
        <v>181</v>
      </c>
      <c r="E42" t="s">
        <v>182</v>
      </c>
      <c r="F42" t="s">
        <v>774</v>
      </c>
      <c r="G42" t="s">
        <v>6</v>
      </c>
      <c r="H42" s="184">
        <v>898.57</v>
      </c>
      <c r="I42" s="184">
        <v>0</v>
      </c>
      <c r="J42" s="184">
        <v>0</v>
      </c>
      <c r="K42" s="184">
        <v>898.57</v>
      </c>
      <c r="L42" s="184">
        <v>770.70100000000002</v>
      </c>
      <c r="M42" s="352">
        <v>0</v>
      </c>
      <c r="N42" s="184">
        <v>0</v>
      </c>
      <c r="O42" s="184">
        <v>0</v>
      </c>
      <c r="P42">
        <v>104.21199999999999</v>
      </c>
      <c r="Q42" s="148" t="s">
        <v>551</v>
      </c>
      <c r="R42" t="s">
        <v>182</v>
      </c>
      <c r="S42" s="148">
        <v>0</v>
      </c>
    </row>
    <row r="43" spans="1:19" x14ac:dyDescent="0.3">
      <c r="A43" t="s">
        <v>1178</v>
      </c>
      <c r="B43" s="148">
        <v>331870</v>
      </c>
      <c r="C43" s="148">
        <v>658</v>
      </c>
      <c r="D43" t="s">
        <v>183</v>
      </c>
      <c r="E43" t="s">
        <v>184</v>
      </c>
      <c r="F43" t="s">
        <v>770</v>
      </c>
      <c r="G43" t="s">
        <v>6</v>
      </c>
      <c r="H43" s="184">
        <v>642.81299999999999</v>
      </c>
      <c r="I43" s="184">
        <v>0</v>
      </c>
      <c r="J43" s="184">
        <v>0</v>
      </c>
      <c r="K43" s="184">
        <v>642.81299999999999</v>
      </c>
      <c r="L43" s="184">
        <v>379.03699999999998</v>
      </c>
      <c r="M43" s="352">
        <v>0</v>
      </c>
      <c r="N43" s="184">
        <v>0.28399999999999997</v>
      </c>
      <c r="O43" s="184">
        <v>0</v>
      </c>
      <c r="P43">
        <v>251.02700000000004</v>
      </c>
      <c r="Q43" s="148" t="s">
        <v>551</v>
      </c>
      <c r="R43" t="s">
        <v>184</v>
      </c>
      <c r="S43" s="148">
        <v>0</v>
      </c>
    </row>
    <row r="44" spans="1:19" x14ac:dyDescent="0.3">
      <c r="A44" t="s">
        <v>1179</v>
      </c>
      <c r="B44" s="148">
        <v>331880</v>
      </c>
      <c r="C44" s="148">
        <v>437</v>
      </c>
      <c r="D44" t="s">
        <v>185</v>
      </c>
      <c r="E44" t="s">
        <v>186</v>
      </c>
      <c r="F44" t="s">
        <v>772</v>
      </c>
      <c r="G44" t="s">
        <v>6</v>
      </c>
      <c r="H44" s="184">
        <v>370.63600000000002</v>
      </c>
      <c r="I44" s="184">
        <v>0</v>
      </c>
      <c r="J44" s="184">
        <v>0</v>
      </c>
      <c r="K44" s="184">
        <v>370.63600000000002</v>
      </c>
      <c r="L44" s="184">
        <v>329.61099999999999</v>
      </c>
      <c r="M44" s="352">
        <v>0</v>
      </c>
      <c r="N44" s="184">
        <v>0.34899999999999998</v>
      </c>
      <c r="O44" s="184">
        <v>0</v>
      </c>
      <c r="P44">
        <v>30.628000000000043</v>
      </c>
      <c r="Q44" s="148" t="s">
        <v>551</v>
      </c>
      <c r="R44" t="s">
        <v>186</v>
      </c>
      <c r="S44" s="148">
        <v>0</v>
      </c>
    </row>
    <row r="45" spans="1:19" x14ac:dyDescent="0.3">
      <c r="A45" t="s">
        <v>1184</v>
      </c>
      <c r="B45" s="148">
        <v>331910</v>
      </c>
      <c r="C45" s="148">
        <v>360</v>
      </c>
      <c r="D45" t="s">
        <v>195</v>
      </c>
      <c r="E45" t="s">
        <v>196</v>
      </c>
      <c r="F45" t="s">
        <v>786</v>
      </c>
      <c r="G45" t="s">
        <v>6</v>
      </c>
      <c r="H45" s="184">
        <v>249.44</v>
      </c>
      <c r="I45" s="184">
        <v>0</v>
      </c>
      <c r="J45" s="184">
        <v>0</v>
      </c>
      <c r="K45" s="184">
        <v>249.44</v>
      </c>
      <c r="L45" s="184">
        <v>200.28700000000001</v>
      </c>
      <c r="M45" s="352">
        <v>0</v>
      </c>
      <c r="N45" s="184">
        <v>0.14599999999999999</v>
      </c>
      <c r="O45" s="184">
        <v>0</v>
      </c>
      <c r="P45">
        <v>31.472000000000008</v>
      </c>
      <c r="Q45" s="148" t="s">
        <v>551</v>
      </c>
      <c r="R45" t="s">
        <v>196</v>
      </c>
      <c r="S45" s="148">
        <v>0</v>
      </c>
    </row>
    <row r="46" spans="1:19" x14ac:dyDescent="0.3">
      <c r="A46" t="s">
        <v>1244</v>
      </c>
      <c r="B46" s="148">
        <v>332430</v>
      </c>
      <c r="C46" s="148">
        <v>45</v>
      </c>
      <c r="D46" t="s">
        <v>313</v>
      </c>
      <c r="E46" t="s">
        <v>960</v>
      </c>
      <c r="F46" t="s">
        <v>959</v>
      </c>
      <c r="G46" t="s">
        <v>6</v>
      </c>
      <c r="H46" s="184">
        <v>18511.599999999999</v>
      </c>
      <c r="I46" s="184">
        <v>0</v>
      </c>
      <c r="J46" s="184">
        <v>0</v>
      </c>
      <c r="K46" s="184">
        <v>18511.599999999999</v>
      </c>
      <c r="L46" s="184">
        <v>17339.043000000001</v>
      </c>
      <c r="M46" s="352">
        <v>0</v>
      </c>
      <c r="N46" s="184">
        <v>2.577</v>
      </c>
      <c r="O46" s="184">
        <v>0</v>
      </c>
      <c r="P46">
        <v>785.67999999999665</v>
      </c>
      <c r="Q46" s="148" t="s">
        <v>551</v>
      </c>
      <c r="R46" t="s">
        <v>960</v>
      </c>
      <c r="S46" s="148">
        <v>0</v>
      </c>
    </row>
    <row r="47" spans="1:19" x14ac:dyDescent="0.3">
      <c r="A47" t="s">
        <v>1188</v>
      </c>
      <c r="B47" s="148">
        <v>331940</v>
      </c>
      <c r="C47" s="148">
        <v>320</v>
      </c>
      <c r="D47" t="s">
        <v>206</v>
      </c>
      <c r="E47" t="s">
        <v>207</v>
      </c>
      <c r="F47" t="s">
        <v>812</v>
      </c>
      <c r="G47" t="s">
        <v>6</v>
      </c>
      <c r="H47" s="184">
        <v>642.31100000000004</v>
      </c>
      <c r="I47" s="184">
        <v>0</v>
      </c>
      <c r="J47" s="184">
        <v>0</v>
      </c>
      <c r="K47" s="184">
        <v>642.31100000000004</v>
      </c>
      <c r="L47" s="184">
        <v>575.04600000000005</v>
      </c>
      <c r="M47" s="352">
        <v>0</v>
      </c>
      <c r="N47" s="184">
        <v>0</v>
      </c>
      <c r="O47" s="184">
        <v>0</v>
      </c>
      <c r="P47">
        <v>42.337999999999965</v>
      </c>
      <c r="Q47" s="148" t="s">
        <v>551</v>
      </c>
      <c r="R47" t="s">
        <v>207</v>
      </c>
      <c r="S47" s="148">
        <v>0</v>
      </c>
    </row>
    <row r="48" spans="1:19" x14ac:dyDescent="0.3">
      <c r="A48" t="s">
        <v>1200</v>
      </c>
      <c r="B48" s="148">
        <v>332040</v>
      </c>
      <c r="C48" s="148">
        <v>681</v>
      </c>
      <c r="D48" t="s">
        <v>236</v>
      </c>
      <c r="E48" t="s">
        <v>237</v>
      </c>
      <c r="F48" t="s">
        <v>850</v>
      </c>
      <c r="G48" t="s">
        <v>6</v>
      </c>
      <c r="H48" s="184">
        <v>349.16699999999997</v>
      </c>
      <c r="I48" s="184">
        <v>0</v>
      </c>
      <c r="J48" s="184">
        <v>0</v>
      </c>
      <c r="K48" s="184">
        <v>349.16699999999997</v>
      </c>
      <c r="L48" s="184">
        <v>282.363</v>
      </c>
      <c r="M48" s="352">
        <v>0</v>
      </c>
      <c r="N48" s="184">
        <v>0</v>
      </c>
      <c r="O48" s="184">
        <v>0</v>
      </c>
      <c r="P48">
        <v>49.84699999999998</v>
      </c>
      <c r="Q48" s="148" t="s">
        <v>551</v>
      </c>
      <c r="R48" t="s">
        <v>237</v>
      </c>
      <c r="S48" s="148">
        <v>0</v>
      </c>
    </row>
    <row r="49" spans="1:19" x14ac:dyDescent="0.3">
      <c r="A49" t="s">
        <v>1201</v>
      </c>
      <c r="B49" s="148">
        <v>332050</v>
      </c>
      <c r="C49" s="148">
        <v>280</v>
      </c>
      <c r="D49" t="s">
        <v>238</v>
      </c>
      <c r="E49" t="s">
        <v>853</v>
      </c>
      <c r="F49" t="s">
        <v>852</v>
      </c>
      <c r="G49" t="s">
        <v>6</v>
      </c>
      <c r="H49" s="184">
        <v>3781.3719999999998</v>
      </c>
      <c r="I49" s="184">
        <v>0</v>
      </c>
      <c r="J49" s="184">
        <v>0</v>
      </c>
      <c r="K49" s="184">
        <v>3781.3719999999998</v>
      </c>
      <c r="L49" s="184">
        <v>2905.71</v>
      </c>
      <c r="M49" s="352">
        <v>0</v>
      </c>
      <c r="N49" s="184">
        <v>0</v>
      </c>
      <c r="O49" s="184">
        <v>0</v>
      </c>
      <c r="P49">
        <v>368.91699999999992</v>
      </c>
      <c r="Q49" s="148" t="s">
        <v>551</v>
      </c>
      <c r="R49" t="s">
        <v>853</v>
      </c>
      <c r="S49" s="148">
        <v>0</v>
      </c>
    </row>
    <row r="50" spans="1:19" x14ac:dyDescent="0.3">
      <c r="A50" t="s">
        <v>1212</v>
      </c>
      <c r="B50" s="148">
        <v>332100</v>
      </c>
      <c r="C50" s="148">
        <v>660</v>
      </c>
      <c r="D50" t="s">
        <v>258</v>
      </c>
      <c r="E50" t="s">
        <v>259</v>
      </c>
      <c r="F50" t="s">
        <v>891</v>
      </c>
      <c r="G50" t="s">
        <v>6</v>
      </c>
      <c r="H50" s="184">
        <v>420</v>
      </c>
      <c r="I50" s="184">
        <v>0</v>
      </c>
      <c r="J50" s="184">
        <v>0</v>
      </c>
      <c r="K50" s="184">
        <v>420</v>
      </c>
      <c r="L50" s="184">
        <v>353.923</v>
      </c>
      <c r="M50" s="352">
        <v>0</v>
      </c>
      <c r="N50" s="184">
        <v>6.1559999999999997</v>
      </c>
      <c r="O50" s="184">
        <v>0</v>
      </c>
      <c r="P50">
        <v>20.663999999999987</v>
      </c>
      <c r="Q50" s="148" t="s">
        <v>551</v>
      </c>
      <c r="R50" t="s">
        <v>259</v>
      </c>
      <c r="S50" s="148">
        <v>0</v>
      </c>
    </row>
    <row r="51" spans="1:19" x14ac:dyDescent="0.3">
      <c r="A51" t="s">
        <v>1233</v>
      </c>
      <c r="B51" s="148">
        <v>332110</v>
      </c>
      <c r="C51" s="148">
        <v>661</v>
      </c>
      <c r="D51" t="s">
        <v>297</v>
      </c>
      <c r="E51" t="s">
        <v>298</v>
      </c>
      <c r="F51" t="s">
        <v>937</v>
      </c>
      <c r="G51" t="s">
        <v>6</v>
      </c>
      <c r="H51" s="184">
        <v>747.38900000000001</v>
      </c>
      <c r="I51" s="184">
        <v>0</v>
      </c>
      <c r="J51" s="184">
        <v>0</v>
      </c>
      <c r="K51" s="184">
        <v>747.38900000000001</v>
      </c>
      <c r="L51" s="184">
        <v>595.45899999999995</v>
      </c>
      <c r="M51" s="246">
        <v>0</v>
      </c>
      <c r="N51" s="184">
        <v>0</v>
      </c>
      <c r="O51" s="184">
        <v>0</v>
      </c>
      <c r="P51">
        <v>120.90700000000004</v>
      </c>
      <c r="Q51" s="148" t="s">
        <v>551</v>
      </c>
      <c r="R51" t="s">
        <v>298</v>
      </c>
      <c r="S51" s="148">
        <v>0</v>
      </c>
    </row>
    <row r="52" spans="1:19" x14ac:dyDescent="0.3">
      <c r="A52" t="s">
        <v>1278</v>
      </c>
      <c r="B52" s="148">
        <v>332470</v>
      </c>
      <c r="C52" s="148">
        <v>659</v>
      </c>
      <c r="D52" t="s">
        <v>293</v>
      </c>
      <c r="E52" t="s">
        <v>294</v>
      </c>
      <c r="F52" t="s">
        <v>1053</v>
      </c>
      <c r="G52" t="s">
        <v>6</v>
      </c>
      <c r="H52" s="184">
        <v>261.56599999999997</v>
      </c>
      <c r="I52" s="184">
        <v>0</v>
      </c>
      <c r="J52" s="184">
        <v>0</v>
      </c>
      <c r="K52" s="184">
        <v>261.56599999999997</v>
      </c>
      <c r="L52" s="184">
        <v>179.37700000000001</v>
      </c>
      <c r="M52" s="352">
        <v>0</v>
      </c>
      <c r="N52" s="184">
        <v>6.4889999999999999</v>
      </c>
      <c r="O52" s="184">
        <v>0</v>
      </c>
      <c r="P52">
        <v>74.407999999999959</v>
      </c>
      <c r="Q52" s="148" t="s">
        <v>551</v>
      </c>
      <c r="R52" t="s">
        <v>294</v>
      </c>
      <c r="S52" s="148">
        <v>0</v>
      </c>
    </row>
    <row r="53" spans="1:19" x14ac:dyDescent="0.3">
      <c r="A53" t="s">
        <v>1096</v>
      </c>
      <c r="B53" s="148">
        <v>331160</v>
      </c>
      <c r="C53" s="148">
        <v>2</v>
      </c>
      <c r="D53" t="s">
        <v>80</v>
      </c>
      <c r="E53" t="s">
        <v>394</v>
      </c>
      <c r="F53" t="s">
        <v>623</v>
      </c>
      <c r="G53" t="s">
        <v>7</v>
      </c>
      <c r="H53" s="184">
        <v>0</v>
      </c>
      <c r="I53" s="184">
        <v>0</v>
      </c>
      <c r="J53" s="184">
        <v>0</v>
      </c>
      <c r="K53" s="184">
        <v>0</v>
      </c>
      <c r="L53" s="184">
        <v>352.20499999999998</v>
      </c>
      <c r="M53" s="352">
        <v>0</v>
      </c>
      <c r="N53" s="184">
        <v>0</v>
      </c>
      <c r="O53" s="184">
        <v>0</v>
      </c>
      <c r="P53">
        <v>-352.20499999999998</v>
      </c>
      <c r="Q53" s="148" t="s">
        <v>551</v>
      </c>
      <c r="R53" t="s">
        <v>394</v>
      </c>
      <c r="S53" s="148">
        <v>0</v>
      </c>
    </row>
    <row r="54" spans="1:19" x14ac:dyDescent="0.3">
      <c r="A54" t="s">
        <v>1100</v>
      </c>
      <c r="B54" s="148">
        <v>331195</v>
      </c>
      <c r="C54" s="148">
        <v>2</v>
      </c>
      <c r="D54" t="s">
        <v>80</v>
      </c>
      <c r="E54" t="s">
        <v>96</v>
      </c>
      <c r="F54" t="s">
        <v>623</v>
      </c>
      <c r="G54" t="s">
        <v>7</v>
      </c>
      <c r="H54" s="184">
        <v>1171.2</v>
      </c>
      <c r="I54" s="184">
        <v>0</v>
      </c>
      <c r="J54" s="184">
        <v>0</v>
      </c>
      <c r="K54" s="184">
        <v>1171.2</v>
      </c>
      <c r="L54" s="184">
        <v>499.25200000000001</v>
      </c>
      <c r="M54" s="352">
        <v>0</v>
      </c>
      <c r="N54" s="184">
        <v>0</v>
      </c>
      <c r="O54" s="184">
        <v>0</v>
      </c>
      <c r="P54">
        <v>634.18799999999999</v>
      </c>
      <c r="Q54" s="148" t="s">
        <v>551</v>
      </c>
      <c r="R54" t="s">
        <v>96</v>
      </c>
      <c r="S54" s="148">
        <v>0</v>
      </c>
    </row>
    <row r="55" spans="1:19" x14ac:dyDescent="0.3">
      <c r="A55" t="s">
        <v>1262</v>
      </c>
      <c r="B55" s="148">
        <v>332610</v>
      </c>
      <c r="C55" s="148">
        <v>586</v>
      </c>
      <c r="D55" t="s">
        <v>355</v>
      </c>
      <c r="E55" t="s">
        <v>356</v>
      </c>
      <c r="F55" t="s">
        <v>1001</v>
      </c>
      <c r="G55" t="s">
        <v>7</v>
      </c>
      <c r="H55" s="184">
        <v>440.84491186546484</v>
      </c>
      <c r="I55" s="184">
        <v>0</v>
      </c>
      <c r="J55" s="184">
        <v>0</v>
      </c>
      <c r="K55" s="184">
        <v>440.84491186546484</v>
      </c>
      <c r="L55" s="184">
        <v>340.786</v>
      </c>
      <c r="M55" s="352">
        <v>0</v>
      </c>
      <c r="N55" s="184">
        <v>11.911</v>
      </c>
      <c r="O55" s="184">
        <v>0</v>
      </c>
      <c r="P55">
        <v>59.494911865464815</v>
      </c>
      <c r="Q55" s="148" t="s">
        <v>551</v>
      </c>
      <c r="R55" t="s">
        <v>356</v>
      </c>
      <c r="S55" s="148">
        <v>0</v>
      </c>
    </row>
    <row r="56" spans="1:19" x14ac:dyDescent="0.3">
      <c r="A56" t="s">
        <v>1177</v>
      </c>
      <c r="B56" s="148">
        <v>331850</v>
      </c>
      <c r="C56" s="148">
        <v>686</v>
      </c>
      <c r="D56" t="s">
        <v>179</v>
      </c>
      <c r="E56" t="s">
        <v>180</v>
      </c>
      <c r="F56" t="s">
        <v>768</v>
      </c>
      <c r="G56" t="s">
        <v>7</v>
      </c>
      <c r="H56" s="184">
        <v>247.922</v>
      </c>
      <c r="I56" s="184">
        <v>0</v>
      </c>
      <c r="J56" s="184">
        <v>0</v>
      </c>
      <c r="K56" s="184">
        <v>247.922</v>
      </c>
      <c r="L56" s="184">
        <v>221.751</v>
      </c>
      <c r="M56" s="246">
        <v>0</v>
      </c>
      <c r="N56" s="184">
        <v>0</v>
      </c>
      <c r="O56" s="184">
        <v>0</v>
      </c>
      <c r="P56">
        <v>15.537999999999982</v>
      </c>
      <c r="Q56" s="148" t="s">
        <v>551</v>
      </c>
      <c r="R56" t="s">
        <v>180</v>
      </c>
      <c r="S56" s="148">
        <v>0</v>
      </c>
    </row>
    <row r="57" spans="1:19" x14ac:dyDescent="0.3">
      <c r="A57" t="s">
        <v>1083</v>
      </c>
      <c r="B57" s="148">
        <v>331070</v>
      </c>
      <c r="C57" s="148">
        <v>2</v>
      </c>
      <c r="D57" t="s">
        <v>80</v>
      </c>
      <c r="E57" t="s">
        <v>85</v>
      </c>
      <c r="F57" t="s">
        <v>623</v>
      </c>
      <c r="G57" t="s">
        <v>7</v>
      </c>
      <c r="H57" s="184">
        <v>179.34</v>
      </c>
      <c r="I57" s="184">
        <v>0</v>
      </c>
      <c r="J57" s="184">
        <v>0</v>
      </c>
      <c r="K57" s="184">
        <v>179.34</v>
      </c>
      <c r="L57" s="184">
        <v>315.471</v>
      </c>
      <c r="M57" s="246">
        <v>0</v>
      </c>
      <c r="N57" s="184">
        <v>0</v>
      </c>
      <c r="O57" s="184">
        <v>0</v>
      </c>
      <c r="P57">
        <v>-145.93800000000002</v>
      </c>
      <c r="Q57" s="148" t="s">
        <v>551</v>
      </c>
      <c r="R57" t="s">
        <v>85</v>
      </c>
      <c r="S57" s="148">
        <v>0</v>
      </c>
    </row>
    <row r="58" spans="1:19" x14ac:dyDescent="0.3">
      <c r="A58" t="s">
        <v>1181</v>
      </c>
      <c r="B58" s="148">
        <v>331890</v>
      </c>
      <c r="C58" s="148">
        <v>368</v>
      </c>
      <c r="D58" t="s">
        <v>187</v>
      </c>
      <c r="E58" t="s">
        <v>188</v>
      </c>
      <c r="F58" t="s">
        <v>776</v>
      </c>
      <c r="G58" t="s">
        <v>7</v>
      </c>
      <c r="H58" s="184">
        <v>468.762</v>
      </c>
      <c r="I58" s="184">
        <v>0</v>
      </c>
      <c r="J58" s="184">
        <v>0</v>
      </c>
      <c r="K58" s="184">
        <v>468.762</v>
      </c>
      <c r="L58" s="184">
        <v>383.733</v>
      </c>
      <c r="M58" s="352">
        <v>0</v>
      </c>
      <c r="N58" s="184">
        <v>6.9</v>
      </c>
      <c r="O58" s="184">
        <v>0</v>
      </c>
      <c r="P58">
        <v>40.038000000000011</v>
      </c>
      <c r="Q58" s="148" t="s">
        <v>551</v>
      </c>
      <c r="R58" t="s">
        <v>188</v>
      </c>
      <c r="S58" s="148">
        <v>0</v>
      </c>
    </row>
    <row r="59" spans="1:19" x14ac:dyDescent="0.3">
      <c r="A59" t="s">
        <v>1186</v>
      </c>
      <c r="B59" s="148">
        <v>331920</v>
      </c>
      <c r="C59" s="148">
        <v>160</v>
      </c>
      <c r="D59" t="s">
        <v>202</v>
      </c>
      <c r="E59" t="s">
        <v>797</v>
      </c>
      <c r="F59" t="s">
        <v>796</v>
      </c>
      <c r="G59" t="s">
        <v>7</v>
      </c>
      <c r="H59" s="184">
        <v>28898.6</v>
      </c>
      <c r="I59" s="184">
        <v>0</v>
      </c>
      <c r="J59" s="184">
        <v>0</v>
      </c>
      <c r="K59" s="184">
        <v>28898.6</v>
      </c>
      <c r="L59" s="184">
        <v>27122.188999999998</v>
      </c>
      <c r="M59" s="352">
        <v>0</v>
      </c>
      <c r="N59" s="184">
        <v>0</v>
      </c>
      <c r="O59" s="184">
        <v>0</v>
      </c>
      <c r="P59">
        <v>1478.4480000000003</v>
      </c>
      <c r="Q59" s="148" t="s">
        <v>2192</v>
      </c>
      <c r="R59" t="s">
        <v>797</v>
      </c>
      <c r="S59" s="148">
        <v>0</v>
      </c>
    </row>
    <row r="60" spans="1:19" x14ac:dyDescent="0.3">
      <c r="A60" t="s">
        <v>1185</v>
      </c>
      <c r="B60" s="148">
        <v>0</v>
      </c>
      <c r="C60" s="148">
        <v>10</v>
      </c>
      <c r="D60" t="s">
        <v>788</v>
      </c>
      <c r="E60" t="s">
        <v>788</v>
      </c>
      <c r="F60" t="s">
        <v>790</v>
      </c>
      <c r="G60" t="s">
        <v>7</v>
      </c>
      <c r="H60" s="184">
        <v>88108</v>
      </c>
      <c r="I60" s="184">
        <v>0</v>
      </c>
      <c r="J60" s="184">
        <v>0</v>
      </c>
      <c r="K60" s="184">
        <v>88108</v>
      </c>
      <c r="L60" s="184">
        <v>80586</v>
      </c>
      <c r="M60" s="352">
        <v>0</v>
      </c>
      <c r="N60" s="184">
        <v>0</v>
      </c>
      <c r="O60" s="184">
        <v>0</v>
      </c>
      <c r="P60">
        <v>7287</v>
      </c>
      <c r="Q60" s="148" t="s">
        <v>1077</v>
      </c>
      <c r="R60" t="s">
        <v>542</v>
      </c>
      <c r="S60" s="148">
        <v>0</v>
      </c>
    </row>
    <row r="61" spans="1:19" x14ac:dyDescent="0.3">
      <c r="A61" t="s">
        <v>1476</v>
      </c>
      <c r="B61" s="148">
        <v>0</v>
      </c>
      <c r="C61" s="148">
        <v>91</v>
      </c>
      <c r="D61" t="s">
        <v>1789</v>
      </c>
      <c r="E61" t="s">
        <v>1789</v>
      </c>
      <c r="F61" t="s">
        <v>1791</v>
      </c>
      <c r="G61" t="s">
        <v>7</v>
      </c>
      <c r="H61" s="184">
        <v>0</v>
      </c>
      <c r="I61" s="184">
        <v>0</v>
      </c>
      <c r="J61" s="184">
        <v>0</v>
      </c>
      <c r="K61" s="184">
        <v>0</v>
      </c>
      <c r="L61" s="184">
        <v>0</v>
      </c>
      <c r="M61" s="352">
        <v>0</v>
      </c>
      <c r="N61" s="184">
        <v>0</v>
      </c>
      <c r="O61" s="184">
        <v>0</v>
      </c>
      <c r="P61">
        <v>0</v>
      </c>
      <c r="Q61" s="148">
        <v>0</v>
      </c>
      <c r="R61" t="s">
        <v>1416</v>
      </c>
      <c r="S61" s="148">
        <v>0</v>
      </c>
    </row>
    <row r="62" spans="1:19" x14ac:dyDescent="0.3">
      <c r="A62" t="s">
        <v>1072</v>
      </c>
      <c r="B62" s="148">
        <v>331010</v>
      </c>
      <c r="C62" s="148">
        <v>449</v>
      </c>
      <c r="D62" t="s">
        <v>61</v>
      </c>
      <c r="E62" t="s">
        <v>62</v>
      </c>
      <c r="F62" t="s">
        <v>578</v>
      </c>
      <c r="G62" t="s">
        <v>8</v>
      </c>
      <c r="H62" s="184">
        <v>257.11099999999999</v>
      </c>
      <c r="I62" s="184">
        <v>0</v>
      </c>
      <c r="J62" s="184">
        <v>0</v>
      </c>
      <c r="K62" s="184">
        <v>257.11099999999999</v>
      </c>
      <c r="L62" s="184">
        <v>197.22499999999999</v>
      </c>
      <c r="M62" s="352">
        <v>0</v>
      </c>
      <c r="N62" s="184">
        <v>0</v>
      </c>
      <c r="O62" s="184">
        <v>0</v>
      </c>
      <c r="P62">
        <v>48.770999999999987</v>
      </c>
      <c r="Q62" s="148" t="s">
        <v>551</v>
      </c>
      <c r="R62" t="s">
        <v>62</v>
      </c>
      <c r="S62" s="148">
        <v>0</v>
      </c>
    </row>
    <row r="63" spans="1:19" x14ac:dyDescent="0.3">
      <c r="A63" t="s">
        <v>1144</v>
      </c>
      <c r="B63" s="148">
        <v>331540</v>
      </c>
      <c r="C63" s="148">
        <v>169</v>
      </c>
      <c r="D63" t="s">
        <v>103</v>
      </c>
      <c r="E63" t="s">
        <v>135</v>
      </c>
      <c r="F63" t="s">
        <v>728</v>
      </c>
      <c r="G63" t="s">
        <v>8</v>
      </c>
      <c r="H63" s="184">
        <v>835.28200000000004</v>
      </c>
      <c r="I63" s="184">
        <v>0</v>
      </c>
      <c r="J63" s="184">
        <v>0</v>
      </c>
      <c r="K63" s="184">
        <v>835.28200000000004</v>
      </c>
      <c r="L63" s="184">
        <v>764.38900000000001</v>
      </c>
      <c r="M63" s="352">
        <v>0</v>
      </c>
      <c r="N63" s="184">
        <v>0</v>
      </c>
      <c r="O63" s="184">
        <v>0</v>
      </c>
      <c r="P63">
        <v>41.810000000000059</v>
      </c>
      <c r="Q63" s="148" t="s">
        <v>551</v>
      </c>
      <c r="R63" t="s">
        <v>135</v>
      </c>
      <c r="S63" s="148">
        <v>0</v>
      </c>
    </row>
    <row r="64" spans="1:19" x14ac:dyDescent="0.3">
      <c r="A64" t="s">
        <v>1245</v>
      </c>
      <c r="B64" s="148">
        <v>332440</v>
      </c>
      <c r="C64" s="148">
        <v>357</v>
      </c>
      <c r="D64" t="s">
        <v>315</v>
      </c>
      <c r="E64" t="s">
        <v>316</v>
      </c>
      <c r="F64" t="s">
        <v>962</v>
      </c>
      <c r="G64" t="s">
        <v>8</v>
      </c>
      <c r="H64" s="184">
        <v>767.34690000000001</v>
      </c>
      <c r="I64" s="184">
        <v>0</v>
      </c>
      <c r="J64" s="184">
        <v>0</v>
      </c>
      <c r="K64" s="184">
        <v>767.34690000000001</v>
      </c>
      <c r="L64" s="184">
        <v>640.56100000000004</v>
      </c>
      <c r="M64" s="352">
        <v>0</v>
      </c>
      <c r="N64" s="184">
        <v>0</v>
      </c>
      <c r="O64" s="184">
        <v>0</v>
      </c>
      <c r="P64">
        <v>78.096862188563023</v>
      </c>
      <c r="Q64" s="148" t="s">
        <v>551</v>
      </c>
      <c r="R64" t="s">
        <v>316</v>
      </c>
      <c r="S64" s="148">
        <v>0</v>
      </c>
    </row>
    <row r="65" spans="1:19" x14ac:dyDescent="0.3">
      <c r="A65" t="s">
        <v>1211</v>
      </c>
      <c r="B65" s="148">
        <v>0</v>
      </c>
      <c r="C65" s="148">
        <v>16</v>
      </c>
      <c r="D65" t="s">
        <v>257</v>
      </c>
      <c r="E65" t="s">
        <v>257</v>
      </c>
      <c r="F65" t="s">
        <v>876</v>
      </c>
      <c r="G65" t="s">
        <v>8</v>
      </c>
      <c r="H65" s="184">
        <v>155821</v>
      </c>
      <c r="I65" s="184">
        <v>0</v>
      </c>
      <c r="J65" s="184">
        <v>0</v>
      </c>
      <c r="K65" s="184">
        <v>155821</v>
      </c>
      <c r="L65" s="184">
        <v>147219</v>
      </c>
      <c r="M65" s="352">
        <v>0</v>
      </c>
      <c r="N65" s="184">
        <v>0</v>
      </c>
      <c r="O65" s="184">
        <v>0</v>
      </c>
      <c r="P65">
        <v>8032</v>
      </c>
      <c r="Q65" s="148" t="s">
        <v>1077</v>
      </c>
      <c r="R65" t="s">
        <v>547</v>
      </c>
      <c r="S65" s="148">
        <v>0</v>
      </c>
    </row>
    <row r="66" spans="1:19" x14ac:dyDescent="0.3">
      <c r="A66" t="s">
        <v>1166</v>
      </c>
      <c r="B66" s="148">
        <v>331740</v>
      </c>
      <c r="C66" s="148">
        <v>683</v>
      </c>
      <c r="D66" t="s">
        <v>154</v>
      </c>
      <c r="E66" t="s">
        <v>155</v>
      </c>
      <c r="F66" t="s">
        <v>740</v>
      </c>
      <c r="G66" t="s">
        <v>8</v>
      </c>
      <c r="H66" s="184">
        <v>208.071</v>
      </c>
      <c r="I66" s="184">
        <v>0</v>
      </c>
      <c r="J66" s="184">
        <v>0</v>
      </c>
      <c r="K66" s="184">
        <v>208.071</v>
      </c>
      <c r="L66" s="184">
        <v>184.863</v>
      </c>
      <c r="M66" s="352">
        <v>0</v>
      </c>
      <c r="N66" s="184">
        <v>3.4529999999999998</v>
      </c>
      <c r="O66" s="184">
        <v>0</v>
      </c>
      <c r="P66">
        <v>17.37299999999999</v>
      </c>
      <c r="Q66" s="148" t="s">
        <v>551</v>
      </c>
      <c r="R66" t="s">
        <v>155</v>
      </c>
      <c r="S66" s="148">
        <v>0</v>
      </c>
    </row>
    <row r="67" spans="1:19" x14ac:dyDescent="0.3">
      <c r="A67" t="s">
        <v>1217</v>
      </c>
      <c r="B67" s="148">
        <v>332170</v>
      </c>
      <c r="C67" s="148">
        <v>353</v>
      </c>
      <c r="D67" t="s">
        <v>268</v>
      </c>
      <c r="E67" t="s">
        <v>269</v>
      </c>
      <c r="F67" t="s">
        <v>901</v>
      </c>
      <c r="G67" t="s">
        <v>8</v>
      </c>
      <c r="H67" s="184">
        <v>490.67416802730889</v>
      </c>
      <c r="I67" s="184">
        <v>0</v>
      </c>
      <c r="J67" s="184">
        <v>0</v>
      </c>
      <c r="K67" s="184">
        <v>490.67416802730889</v>
      </c>
      <c r="L67" s="184">
        <v>444.97300000000001</v>
      </c>
      <c r="M67" s="352">
        <v>0</v>
      </c>
      <c r="N67" s="184">
        <v>0</v>
      </c>
      <c r="O67" s="184">
        <v>0</v>
      </c>
      <c r="P67">
        <v>35.432168027308876</v>
      </c>
      <c r="Q67" s="148" t="s">
        <v>551</v>
      </c>
      <c r="R67" t="s">
        <v>269</v>
      </c>
      <c r="S67" s="148">
        <v>0</v>
      </c>
    </row>
    <row r="68" spans="1:19" x14ac:dyDescent="0.3">
      <c r="A68" t="s">
        <v>1215</v>
      </c>
      <c r="B68" s="148">
        <v>332150</v>
      </c>
      <c r="C68" s="148">
        <v>281</v>
      </c>
      <c r="D68" t="s">
        <v>264</v>
      </c>
      <c r="E68" t="s">
        <v>265</v>
      </c>
      <c r="F68" t="s">
        <v>897</v>
      </c>
      <c r="G68" t="s">
        <v>9</v>
      </c>
      <c r="H68" s="184">
        <v>1620.721</v>
      </c>
      <c r="I68" s="184">
        <v>0</v>
      </c>
      <c r="J68" s="184">
        <v>0</v>
      </c>
      <c r="K68" s="184">
        <v>1620.721</v>
      </c>
      <c r="L68" s="184">
        <v>1286.441</v>
      </c>
      <c r="M68" s="352">
        <v>0</v>
      </c>
      <c r="N68" s="184">
        <v>131.036</v>
      </c>
      <c r="O68" s="184">
        <v>0</v>
      </c>
      <c r="P68">
        <v>159.19599999999991</v>
      </c>
      <c r="Q68" s="148" t="s">
        <v>551</v>
      </c>
      <c r="R68" t="s">
        <v>265</v>
      </c>
      <c r="S68" s="148">
        <v>0</v>
      </c>
    </row>
    <row r="69" spans="1:19" x14ac:dyDescent="0.3">
      <c r="A69" t="s">
        <v>1216</v>
      </c>
      <c r="B69" s="148">
        <v>332160</v>
      </c>
      <c r="C69" s="148">
        <v>376</v>
      </c>
      <c r="D69" t="s">
        <v>266</v>
      </c>
      <c r="E69" t="s">
        <v>267</v>
      </c>
      <c r="F69" t="s">
        <v>899</v>
      </c>
      <c r="G69" t="s">
        <v>9</v>
      </c>
      <c r="H69" s="184">
        <v>1581.5966742706967</v>
      </c>
      <c r="I69" s="184">
        <v>0.33200000000000002</v>
      </c>
      <c r="J69" s="184">
        <v>0</v>
      </c>
      <c r="K69" s="184">
        <v>1581.5966742706967</v>
      </c>
      <c r="L69" s="184">
        <v>1298.768</v>
      </c>
      <c r="M69" s="352">
        <v>0</v>
      </c>
      <c r="N69" s="184">
        <v>30.486000000000001</v>
      </c>
      <c r="O69" s="184">
        <v>0</v>
      </c>
      <c r="P69">
        <v>203.66167427069672</v>
      </c>
      <c r="Q69" s="148" t="s">
        <v>551</v>
      </c>
      <c r="R69" t="s">
        <v>267</v>
      </c>
      <c r="S69" s="148">
        <v>0</v>
      </c>
    </row>
    <row r="70" spans="1:19" x14ac:dyDescent="0.3">
      <c r="A70" t="s">
        <v>1219</v>
      </c>
      <c r="B70" s="148">
        <v>332190</v>
      </c>
      <c r="C70" s="148">
        <v>570</v>
      </c>
      <c r="D70" t="s">
        <v>404</v>
      </c>
      <c r="E70" t="s">
        <v>405</v>
      </c>
      <c r="F70" t="s">
        <v>905</v>
      </c>
      <c r="G70" t="s">
        <v>9</v>
      </c>
      <c r="H70" s="184">
        <v>79.427999999999997</v>
      </c>
      <c r="I70" s="184">
        <v>0</v>
      </c>
      <c r="J70" s="184">
        <v>0</v>
      </c>
      <c r="K70" s="184">
        <v>79.427999999999997</v>
      </c>
      <c r="L70" s="184">
        <v>51.63</v>
      </c>
      <c r="M70" s="352">
        <v>0</v>
      </c>
      <c r="N70" s="184">
        <v>0</v>
      </c>
      <c r="O70" s="184">
        <v>0</v>
      </c>
      <c r="P70">
        <v>23.112999999999992</v>
      </c>
      <c r="Q70" s="148" t="s">
        <v>551</v>
      </c>
      <c r="R70" t="s">
        <v>405</v>
      </c>
      <c r="S70" s="148">
        <v>0</v>
      </c>
    </row>
    <row r="71" spans="1:19" x14ac:dyDescent="0.3">
      <c r="A71" t="s">
        <v>1133</v>
      </c>
      <c r="B71" s="148">
        <v>331430</v>
      </c>
      <c r="C71" s="148">
        <v>169</v>
      </c>
      <c r="D71" t="s">
        <v>103</v>
      </c>
      <c r="E71" t="s">
        <v>397</v>
      </c>
      <c r="F71" t="s">
        <v>704</v>
      </c>
      <c r="G71" t="s">
        <v>9</v>
      </c>
      <c r="H71" s="184">
        <v>0</v>
      </c>
      <c r="I71" s="184">
        <v>0</v>
      </c>
      <c r="J71" s="184">
        <v>0</v>
      </c>
      <c r="K71" s="184">
        <v>0</v>
      </c>
      <c r="L71" s="184">
        <v>523.04399999999998</v>
      </c>
      <c r="M71" s="352">
        <v>0</v>
      </c>
      <c r="N71" s="184">
        <v>0</v>
      </c>
      <c r="O71" s="184">
        <v>0</v>
      </c>
      <c r="P71">
        <v>0</v>
      </c>
      <c r="Q71" s="148" t="s">
        <v>551</v>
      </c>
      <c r="R71" t="s">
        <v>397</v>
      </c>
      <c r="S71" s="148">
        <v>0</v>
      </c>
    </row>
    <row r="72" spans="1:19" x14ac:dyDescent="0.3">
      <c r="A72" t="s">
        <v>1134</v>
      </c>
      <c r="B72" s="148">
        <v>331440</v>
      </c>
      <c r="C72" s="148">
        <v>169</v>
      </c>
      <c r="D72" t="s">
        <v>103</v>
      </c>
      <c r="E72" t="s">
        <v>125</v>
      </c>
      <c r="F72" t="s">
        <v>670</v>
      </c>
      <c r="G72" t="s">
        <v>9</v>
      </c>
      <c r="H72" s="184">
        <v>1506.366</v>
      </c>
      <c r="I72" s="184">
        <v>0</v>
      </c>
      <c r="J72" s="184">
        <v>0</v>
      </c>
      <c r="K72" s="184">
        <v>1506.366</v>
      </c>
      <c r="L72" s="184">
        <v>1432.9849999999999</v>
      </c>
      <c r="M72" s="352">
        <v>0</v>
      </c>
      <c r="N72" s="184">
        <v>0</v>
      </c>
      <c r="O72" s="184">
        <v>0</v>
      </c>
      <c r="P72">
        <v>45.989000000000033</v>
      </c>
      <c r="Q72" s="148" t="s">
        <v>551</v>
      </c>
      <c r="R72" t="s">
        <v>125</v>
      </c>
      <c r="S72" s="148">
        <v>0</v>
      </c>
    </row>
    <row r="73" spans="1:19" x14ac:dyDescent="0.3">
      <c r="A73" t="s">
        <v>1135</v>
      </c>
      <c r="B73" s="148">
        <v>331450</v>
      </c>
      <c r="C73" s="148">
        <v>169</v>
      </c>
      <c r="D73" t="s">
        <v>103</v>
      </c>
      <c r="E73" t="s">
        <v>126</v>
      </c>
      <c r="F73" t="s">
        <v>722</v>
      </c>
      <c r="G73" t="s">
        <v>9</v>
      </c>
      <c r="H73" s="184">
        <v>952.971</v>
      </c>
      <c r="I73" s="184">
        <v>0</v>
      </c>
      <c r="J73" s="184">
        <v>0</v>
      </c>
      <c r="K73" s="184">
        <v>952.971</v>
      </c>
      <c r="L73" s="184">
        <v>832.23699999999997</v>
      </c>
      <c r="M73" s="352">
        <v>0</v>
      </c>
      <c r="N73" s="184">
        <v>0</v>
      </c>
      <c r="O73" s="184">
        <v>0</v>
      </c>
      <c r="P73">
        <v>55.778999999999996</v>
      </c>
      <c r="Q73" s="148" t="s">
        <v>551</v>
      </c>
      <c r="R73" t="s">
        <v>126</v>
      </c>
      <c r="S73" s="148">
        <v>0</v>
      </c>
    </row>
    <row r="74" spans="1:19" x14ac:dyDescent="0.3">
      <c r="A74" t="s">
        <v>1137</v>
      </c>
      <c r="B74" s="148">
        <v>331470</v>
      </c>
      <c r="C74" s="148">
        <v>169</v>
      </c>
      <c r="D74" t="s">
        <v>103</v>
      </c>
      <c r="E74" t="s">
        <v>128</v>
      </c>
      <c r="F74" t="s">
        <v>672</v>
      </c>
      <c r="G74" t="s">
        <v>9</v>
      </c>
      <c r="H74" s="184">
        <v>2884.924</v>
      </c>
      <c r="I74" s="184">
        <v>0</v>
      </c>
      <c r="J74" s="184">
        <v>0</v>
      </c>
      <c r="K74" s="184">
        <v>2884.924</v>
      </c>
      <c r="L74" s="184">
        <v>2709.24</v>
      </c>
      <c r="M74" s="352">
        <v>0</v>
      </c>
      <c r="N74" s="184">
        <v>0</v>
      </c>
      <c r="O74" s="184">
        <v>0</v>
      </c>
      <c r="P74">
        <v>115.63000000000011</v>
      </c>
      <c r="Q74" s="148" t="s">
        <v>551</v>
      </c>
      <c r="R74" t="s">
        <v>128</v>
      </c>
      <c r="S74" s="148">
        <v>0</v>
      </c>
    </row>
    <row r="75" spans="1:19" x14ac:dyDescent="0.3">
      <c r="A75" t="s">
        <v>1229</v>
      </c>
      <c r="B75" s="148">
        <v>332290</v>
      </c>
      <c r="C75" s="148">
        <v>319</v>
      </c>
      <c r="D75" t="s">
        <v>289</v>
      </c>
      <c r="E75" t="s">
        <v>290</v>
      </c>
      <c r="F75" t="s">
        <v>646</v>
      </c>
      <c r="G75" t="s">
        <v>9</v>
      </c>
      <c r="H75" s="184">
        <v>0</v>
      </c>
      <c r="I75" s="184">
        <v>595.71900000000005</v>
      </c>
      <c r="J75" s="184">
        <v>0</v>
      </c>
      <c r="K75" s="184">
        <v>0</v>
      </c>
      <c r="L75" s="184">
        <v>567.875</v>
      </c>
      <c r="M75" s="246">
        <v>0</v>
      </c>
      <c r="N75" s="184">
        <v>0</v>
      </c>
      <c r="O75" s="184">
        <v>0</v>
      </c>
      <c r="P75">
        <v>27.844000000000051</v>
      </c>
      <c r="Q75" s="148" t="s">
        <v>551</v>
      </c>
      <c r="R75" t="s">
        <v>290</v>
      </c>
      <c r="S75" s="148">
        <v>0</v>
      </c>
    </row>
    <row r="76" spans="1:19" x14ac:dyDescent="0.3">
      <c r="A76" t="s">
        <v>1230</v>
      </c>
      <c r="B76" s="148">
        <v>332300</v>
      </c>
      <c r="C76" s="148">
        <v>625</v>
      </c>
      <c r="D76" t="s">
        <v>407</v>
      </c>
      <c r="E76" t="s">
        <v>408</v>
      </c>
      <c r="F76" t="s">
        <v>931</v>
      </c>
      <c r="G76" t="s">
        <v>9</v>
      </c>
      <c r="H76" s="184">
        <v>982.83699999999999</v>
      </c>
      <c r="I76" s="184">
        <v>0</v>
      </c>
      <c r="J76" s="184">
        <v>0</v>
      </c>
      <c r="K76" s="184">
        <v>982.83699999999999</v>
      </c>
      <c r="L76" s="184">
        <v>685.5</v>
      </c>
      <c r="M76" s="352">
        <v>0</v>
      </c>
      <c r="N76" s="184">
        <v>47.215000000000003</v>
      </c>
      <c r="O76" s="184">
        <v>0</v>
      </c>
      <c r="P76">
        <v>201.827</v>
      </c>
      <c r="Q76" s="148" t="s">
        <v>551</v>
      </c>
      <c r="R76" t="s">
        <v>408</v>
      </c>
      <c r="S76" s="148">
        <v>0</v>
      </c>
    </row>
    <row r="77" spans="1:19" x14ac:dyDescent="0.3">
      <c r="A77" t="s">
        <v>1273</v>
      </c>
      <c r="B77" s="148">
        <v>332870</v>
      </c>
      <c r="C77" s="148">
        <v>375</v>
      </c>
      <c r="D77" t="s">
        <v>410</v>
      </c>
      <c r="E77" t="s">
        <v>411</v>
      </c>
      <c r="F77" t="s">
        <v>1037</v>
      </c>
      <c r="G77" t="s">
        <v>9</v>
      </c>
      <c r="H77" s="184">
        <v>443.60570000000001</v>
      </c>
      <c r="I77" s="184">
        <v>0</v>
      </c>
      <c r="J77" s="184">
        <v>0</v>
      </c>
      <c r="K77" s="184">
        <v>443.60570000000001</v>
      </c>
      <c r="L77" s="184">
        <v>416.65699999999998</v>
      </c>
      <c r="M77" s="352">
        <v>0</v>
      </c>
      <c r="N77" s="184">
        <v>11.381</v>
      </c>
      <c r="O77" s="184">
        <v>0</v>
      </c>
      <c r="P77">
        <v>10.131700000000023</v>
      </c>
      <c r="Q77" s="148" t="s">
        <v>551</v>
      </c>
      <c r="R77" t="s">
        <v>411</v>
      </c>
      <c r="S77" s="148">
        <v>0</v>
      </c>
    </row>
    <row r="78" spans="1:19" x14ac:dyDescent="0.3">
      <c r="A78" t="s">
        <v>1139</v>
      </c>
      <c r="B78" s="148">
        <v>331490</v>
      </c>
      <c r="C78" s="148">
        <v>169</v>
      </c>
      <c r="D78" t="s">
        <v>103</v>
      </c>
      <c r="E78" t="s">
        <v>130</v>
      </c>
      <c r="F78" t="s">
        <v>702</v>
      </c>
      <c r="G78" t="s">
        <v>9</v>
      </c>
      <c r="H78" s="184">
        <v>0</v>
      </c>
      <c r="I78" s="184">
        <v>0</v>
      </c>
      <c r="J78" s="184">
        <v>0</v>
      </c>
      <c r="K78" s="184">
        <v>0</v>
      </c>
      <c r="L78" s="184">
        <v>608.35599999999999</v>
      </c>
      <c r="M78" s="352">
        <v>0</v>
      </c>
      <c r="N78" s="184">
        <v>0</v>
      </c>
      <c r="O78" s="184">
        <v>0</v>
      </c>
      <c r="P78">
        <v>-608.35599999999999</v>
      </c>
      <c r="Q78" s="148" t="s">
        <v>551</v>
      </c>
      <c r="R78" t="s">
        <v>130</v>
      </c>
      <c r="S78" s="148">
        <v>0</v>
      </c>
    </row>
    <row r="79" spans="1:19" x14ac:dyDescent="0.3">
      <c r="A79" t="s">
        <v>1073</v>
      </c>
      <c r="B79" s="148">
        <v>331020</v>
      </c>
      <c r="C79" s="148">
        <v>412</v>
      </c>
      <c r="D79" t="s">
        <v>63</v>
      </c>
      <c r="E79" t="s">
        <v>64</v>
      </c>
      <c r="F79" t="s">
        <v>580</v>
      </c>
      <c r="G79" t="s">
        <v>9</v>
      </c>
      <c r="H79" s="184">
        <v>1951.9079999999999</v>
      </c>
      <c r="I79" s="184">
        <v>0</v>
      </c>
      <c r="J79" s="184">
        <v>0</v>
      </c>
      <c r="K79" s="184">
        <v>1951.9079999999999</v>
      </c>
      <c r="L79" s="184">
        <v>1696.1289999999999</v>
      </c>
      <c r="M79" s="352">
        <v>0</v>
      </c>
      <c r="N79" s="184">
        <v>87.387</v>
      </c>
      <c r="O79" s="184">
        <v>0</v>
      </c>
      <c r="P79">
        <v>131.76999999999998</v>
      </c>
      <c r="Q79" s="148" t="s">
        <v>551</v>
      </c>
      <c r="R79" t="s">
        <v>64</v>
      </c>
      <c r="S79" s="148">
        <v>0</v>
      </c>
    </row>
    <row r="80" spans="1:19" x14ac:dyDescent="0.3">
      <c r="A80" t="s">
        <v>1243</v>
      </c>
      <c r="B80" s="148">
        <v>332420</v>
      </c>
      <c r="C80" s="148">
        <v>408</v>
      </c>
      <c r="D80" t="s">
        <v>311</v>
      </c>
      <c r="E80" t="s">
        <v>312</v>
      </c>
      <c r="F80" t="s">
        <v>957</v>
      </c>
      <c r="G80" t="s">
        <v>9</v>
      </c>
      <c r="H80" s="184">
        <v>885.86599999999999</v>
      </c>
      <c r="I80" s="184">
        <v>0</v>
      </c>
      <c r="J80" s="184">
        <v>0</v>
      </c>
      <c r="K80" s="184">
        <v>885.86599999999999</v>
      </c>
      <c r="L80" s="184">
        <v>805.98500000000001</v>
      </c>
      <c r="M80" s="352">
        <v>0</v>
      </c>
      <c r="N80" s="184">
        <v>17.776</v>
      </c>
      <c r="O80" s="184">
        <v>0</v>
      </c>
      <c r="P80">
        <v>40.659999999999968</v>
      </c>
      <c r="Q80" s="148" t="s">
        <v>551</v>
      </c>
      <c r="R80" t="s">
        <v>312</v>
      </c>
      <c r="S80" s="148">
        <v>0</v>
      </c>
    </row>
    <row r="81" spans="1:19" x14ac:dyDescent="0.3">
      <c r="A81" t="s">
        <v>1143</v>
      </c>
      <c r="B81" s="148">
        <v>331530</v>
      </c>
      <c r="C81" s="148">
        <v>169</v>
      </c>
      <c r="D81" t="s">
        <v>103</v>
      </c>
      <c r="E81" t="s">
        <v>134</v>
      </c>
      <c r="F81" t="s">
        <v>660</v>
      </c>
      <c r="G81" t="s">
        <v>9</v>
      </c>
      <c r="H81" s="184">
        <v>0</v>
      </c>
      <c r="I81" s="184">
        <v>0</v>
      </c>
      <c r="J81" s="184">
        <v>0</v>
      </c>
      <c r="K81" s="184">
        <v>0</v>
      </c>
      <c r="L81" s="184">
        <v>1185.7329999999999</v>
      </c>
      <c r="M81" s="352">
        <v>0</v>
      </c>
      <c r="N81" s="184">
        <v>0</v>
      </c>
      <c r="O81" s="184">
        <v>0</v>
      </c>
      <c r="P81">
        <v>-1185.7329999999999</v>
      </c>
      <c r="Q81" s="148" t="s">
        <v>551</v>
      </c>
      <c r="R81" t="s">
        <v>134</v>
      </c>
      <c r="S81" s="148">
        <v>0</v>
      </c>
    </row>
    <row r="82" spans="1:19" x14ac:dyDescent="0.3">
      <c r="A82" t="s">
        <v>1074</v>
      </c>
      <c r="B82" s="148">
        <v>331030</v>
      </c>
      <c r="C82" s="148">
        <v>635</v>
      </c>
      <c r="D82" t="s">
        <v>65</v>
      </c>
      <c r="E82" t="s">
        <v>66</v>
      </c>
      <c r="F82" t="s">
        <v>582</v>
      </c>
      <c r="G82" t="s">
        <v>9</v>
      </c>
      <c r="H82" s="184">
        <v>1067.3109999999999</v>
      </c>
      <c r="I82" s="184">
        <v>0</v>
      </c>
      <c r="J82" s="184">
        <v>0</v>
      </c>
      <c r="K82" s="184">
        <v>1067.3109999999999</v>
      </c>
      <c r="L82" s="184">
        <v>938.11500000000001</v>
      </c>
      <c r="M82" s="352">
        <v>0</v>
      </c>
      <c r="N82" s="184">
        <v>8.4260000000000002</v>
      </c>
      <c r="O82" s="184">
        <v>0</v>
      </c>
      <c r="P82">
        <v>90.384999999999877</v>
      </c>
      <c r="Q82" s="148" t="s">
        <v>551</v>
      </c>
      <c r="R82" t="s">
        <v>66</v>
      </c>
      <c r="S82" s="148">
        <v>0</v>
      </c>
    </row>
    <row r="83" spans="1:19" x14ac:dyDescent="0.3">
      <c r="A83" t="s">
        <v>1145</v>
      </c>
      <c r="B83" s="148">
        <v>331550</v>
      </c>
      <c r="C83" s="148">
        <v>169</v>
      </c>
      <c r="D83" t="s">
        <v>103</v>
      </c>
      <c r="E83" t="s">
        <v>136</v>
      </c>
      <c r="F83" t="s">
        <v>680</v>
      </c>
      <c r="G83" t="s">
        <v>9</v>
      </c>
      <c r="H83" s="184">
        <v>1809.6410000000001</v>
      </c>
      <c r="I83" s="184">
        <v>0</v>
      </c>
      <c r="J83" s="184">
        <v>0</v>
      </c>
      <c r="K83" s="184">
        <v>1809.6410000000001</v>
      </c>
      <c r="L83" s="184">
        <v>1718.4559999999999</v>
      </c>
      <c r="M83" s="352">
        <v>0</v>
      </c>
      <c r="N83" s="184">
        <v>0</v>
      </c>
      <c r="O83" s="184">
        <v>0</v>
      </c>
      <c r="P83">
        <v>66.305000000000064</v>
      </c>
      <c r="Q83" s="148" t="s">
        <v>551</v>
      </c>
      <c r="R83" t="s">
        <v>136</v>
      </c>
      <c r="S83" s="148">
        <v>0</v>
      </c>
    </row>
    <row r="84" spans="1:19" x14ac:dyDescent="0.3">
      <c r="A84" t="s">
        <v>1146</v>
      </c>
      <c r="B84" s="148">
        <v>331560</v>
      </c>
      <c r="C84" s="148">
        <v>169</v>
      </c>
      <c r="D84" t="s">
        <v>103</v>
      </c>
      <c r="E84" t="s">
        <v>398</v>
      </c>
      <c r="F84" t="s">
        <v>684</v>
      </c>
      <c r="G84" t="s">
        <v>9</v>
      </c>
      <c r="H84" s="184">
        <v>0</v>
      </c>
      <c r="I84" s="184">
        <v>0</v>
      </c>
      <c r="J84" s="184">
        <v>0</v>
      </c>
      <c r="K84" s="184">
        <v>0</v>
      </c>
      <c r="L84" s="184">
        <v>277.97000000000003</v>
      </c>
      <c r="M84" s="352">
        <v>0</v>
      </c>
      <c r="N84" s="184">
        <v>0</v>
      </c>
      <c r="O84" s="184">
        <v>0</v>
      </c>
      <c r="P84">
        <v>-277.97000000000003</v>
      </c>
      <c r="Q84" s="148" t="s">
        <v>551</v>
      </c>
      <c r="R84" t="s">
        <v>398</v>
      </c>
      <c r="S84" s="148">
        <v>0</v>
      </c>
    </row>
    <row r="85" spans="1:19" x14ac:dyDescent="0.3">
      <c r="A85" t="s">
        <v>1147</v>
      </c>
      <c r="B85" s="148">
        <v>331570</v>
      </c>
      <c r="C85" s="148">
        <v>169</v>
      </c>
      <c r="D85" t="s">
        <v>103</v>
      </c>
      <c r="E85" t="s">
        <v>137</v>
      </c>
      <c r="F85" t="s">
        <v>682</v>
      </c>
      <c r="G85" t="s">
        <v>9</v>
      </c>
      <c r="H85" s="184">
        <v>2239.3090000000002</v>
      </c>
      <c r="I85" s="184">
        <v>0</v>
      </c>
      <c r="J85" s="184">
        <v>0</v>
      </c>
      <c r="K85" s="184">
        <v>2239.3090000000002</v>
      </c>
      <c r="L85" s="184">
        <v>2090.348</v>
      </c>
      <c r="M85" s="352">
        <v>0</v>
      </c>
      <c r="N85" s="184">
        <v>0</v>
      </c>
      <c r="O85" s="184">
        <v>0</v>
      </c>
      <c r="P85">
        <v>127.1560000000004</v>
      </c>
      <c r="Q85" s="148" t="s">
        <v>551</v>
      </c>
      <c r="R85" t="s">
        <v>137</v>
      </c>
      <c r="S85" s="148">
        <v>0</v>
      </c>
    </row>
    <row r="86" spans="1:19" x14ac:dyDescent="0.3">
      <c r="A86" t="s">
        <v>1225</v>
      </c>
      <c r="B86" s="148">
        <v>332250</v>
      </c>
      <c r="C86" s="148">
        <v>343</v>
      </c>
      <c r="D86" t="s">
        <v>281</v>
      </c>
      <c r="E86" t="s">
        <v>284</v>
      </c>
      <c r="F86" t="s">
        <v>922</v>
      </c>
      <c r="G86" t="s">
        <v>9</v>
      </c>
      <c r="H86" s="184">
        <v>67.426000000000002</v>
      </c>
      <c r="I86" s="184">
        <v>0</v>
      </c>
      <c r="J86" s="184">
        <v>0</v>
      </c>
      <c r="K86" s="184">
        <v>67.426000000000002</v>
      </c>
      <c r="L86" s="184">
        <v>53.683999999999997</v>
      </c>
      <c r="M86" s="352">
        <v>0</v>
      </c>
      <c r="N86" s="184">
        <v>0</v>
      </c>
      <c r="O86" s="184">
        <v>0</v>
      </c>
      <c r="P86">
        <v>12.113000000000007</v>
      </c>
      <c r="Q86" s="148" t="s">
        <v>551</v>
      </c>
      <c r="R86" t="s">
        <v>284</v>
      </c>
      <c r="S86" s="148">
        <v>0</v>
      </c>
    </row>
    <row r="87" spans="1:19" x14ac:dyDescent="0.3">
      <c r="A87" t="s">
        <v>1148</v>
      </c>
      <c r="B87" s="148">
        <v>331580</v>
      </c>
      <c r="C87" s="148">
        <v>169</v>
      </c>
      <c r="D87" t="s">
        <v>103</v>
      </c>
      <c r="E87" t="s">
        <v>138</v>
      </c>
      <c r="F87" t="s">
        <v>730</v>
      </c>
      <c r="G87" t="s">
        <v>9</v>
      </c>
      <c r="H87" s="184">
        <v>997.38099999999997</v>
      </c>
      <c r="I87" s="184">
        <v>0</v>
      </c>
      <c r="J87" s="184">
        <v>0</v>
      </c>
      <c r="K87" s="184">
        <v>997.38099999999997</v>
      </c>
      <c r="L87" s="184">
        <v>941.08100000000002</v>
      </c>
      <c r="M87" s="352">
        <v>0</v>
      </c>
      <c r="N87" s="184">
        <v>0</v>
      </c>
      <c r="O87" s="184">
        <v>0</v>
      </c>
      <c r="P87">
        <v>36.801999999999907</v>
      </c>
      <c r="Q87" s="148" t="s">
        <v>551</v>
      </c>
      <c r="R87" t="s">
        <v>138</v>
      </c>
      <c r="S87" s="148">
        <v>0</v>
      </c>
    </row>
    <row r="88" spans="1:19" x14ac:dyDescent="0.3">
      <c r="A88" t="s">
        <v>1149</v>
      </c>
      <c r="B88" s="148">
        <v>331660</v>
      </c>
      <c r="C88" s="148">
        <v>169</v>
      </c>
      <c r="D88" t="s">
        <v>103</v>
      </c>
      <c r="E88" t="s">
        <v>1150</v>
      </c>
      <c r="F88" t="s">
        <v>684</v>
      </c>
      <c r="G88" t="s">
        <v>9</v>
      </c>
      <c r="H88" s="184">
        <v>3070.3989999999999</v>
      </c>
      <c r="I88" s="184">
        <v>0</v>
      </c>
      <c r="J88" s="184">
        <v>0</v>
      </c>
      <c r="K88" s="184">
        <v>3070.3989999999999</v>
      </c>
      <c r="L88" s="184">
        <v>2648.6909999999998</v>
      </c>
      <c r="M88" s="352">
        <v>0</v>
      </c>
      <c r="N88" s="184">
        <v>0</v>
      </c>
      <c r="O88" s="184">
        <v>0</v>
      </c>
      <c r="P88">
        <v>383.28999999999996</v>
      </c>
      <c r="Q88" s="148" t="s">
        <v>551</v>
      </c>
      <c r="R88" t="s">
        <v>1150</v>
      </c>
      <c r="S88" s="148">
        <v>0</v>
      </c>
    </row>
    <row r="89" spans="1:19" x14ac:dyDescent="0.3">
      <c r="A89" t="s">
        <v>1153</v>
      </c>
      <c r="B89" s="148">
        <v>331600</v>
      </c>
      <c r="C89" s="148">
        <v>169</v>
      </c>
      <c r="D89" t="s">
        <v>103</v>
      </c>
      <c r="E89" t="s">
        <v>142</v>
      </c>
      <c r="F89" t="s">
        <v>689</v>
      </c>
      <c r="G89" t="s">
        <v>9</v>
      </c>
      <c r="H89" s="184">
        <v>1671.0540000000001</v>
      </c>
      <c r="I89" s="184">
        <v>0</v>
      </c>
      <c r="J89" s="184">
        <v>0</v>
      </c>
      <c r="K89" s="184">
        <v>1671.0540000000001</v>
      </c>
      <c r="L89" s="184">
        <v>1572.9870000000001</v>
      </c>
      <c r="M89" s="352">
        <v>0</v>
      </c>
      <c r="N89" s="184">
        <v>0</v>
      </c>
      <c r="O89" s="184">
        <v>0</v>
      </c>
      <c r="P89">
        <v>61.092000000000098</v>
      </c>
      <c r="Q89" s="148" t="s">
        <v>551</v>
      </c>
      <c r="R89" t="s">
        <v>142</v>
      </c>
      <c r="S89" s="148">
        <v>0</v>
      </c>
    </row>
    <row r="90" spans="1:19" x14ac:dyDescent="0.3">
      <c r="A90" t="s">
        <v>1107</v>
      </c>
      <c r="B90" s="148">
        <v>331240</v>
      </c>
      <c r="C90" s="148">
        <v>169</v>
      </c>
      <c r="D90" t="s">
        <v>103</v>
      </c>
      <c r="E90" t="s">
        <v>104</v>
      </c>
      <c r="F90" t="s">
        <v>1337</v>
      </c>
      <c r="G90" t="s">
        <v>9</v>
      </c>
      <c r="H90" s="184">
        <v>2161.0149999999999</v>
      </c>
      <c r="I90" s="184">
        <v>0</v>
      </c>
      <c r="J90" s="184">
        <v>0</v>
      </c>
      <c r="K90" s="184">
        <v>2161.0149999999999</v>
      </c>
      <c r="L90" s="184">
        <v>2042.663</v>
      </c>
      <c r="M90" s="352">
        <v>0</v>
      </c>
      <c r="N90" s="184">
        <v>0</v>
      </c>
      <c r="O90" s="184">
        <v>0</v>
      </c>
      <c r="P90">
        <v>62.928999999999633</v>
      </c>
      <c r="Q90" s="148" t="s">
        <v>551</v>
      </c>
      <c r="R90" t="s">
        <v>104</v>
      </c>
      <c r="S90" s="148">
        <v>0</v>
      </c>
    </row>
    <row r="91" spans="1:19" x14ac:dyDescent="0.3">
      <c r="A91" t="s">
        <v>1226</v>
      </c>
      <c r="B91" s="148">
        <v>332260</v>
      </c>
      <c r="C91" s="148">
        <v>343</v>
      </c>
      <c r="D91" t="s">
        <v>281</v>
      </c>
      <c r="E91" t="s">
        <v>285</v>
      </c>
      <c r="F91" t="s">
        <v>924</v>
      </c>
      <c r="G91" t="s">
        <v>9</v>
      </c>
      <c r="H91" s="184">
        <v>260.82870886470914</v>
      </c>
      <c r="I91" s="184">
        <v>0</v>
      </c>
      <c r="J91" s="184">
        <v>0</v>
      </c>
      <c r="K91" s="184">
        <v>260.82870886470914</v>
      </c>
      <c r="L91" s="184">
        <v>237.00700000000001</v>
      </c>
      <c r="M91" s="352">
        <v>0</v>
      </c>
      <c r="N91" s="184">
        <v>0</v>
      </c>
      <c r="O91" s="184">
        <v>0</v>
      </c>
      <c r="P91">
        <v>7.6327088647091443</v>
      </c>
      <c r="Q91" s="148" t="s">
        <v>551</v>
      </c>
      <c r="R91" t="s">
        <v>285</v>
      </c>
      <c r="S91" s="148">
        <v>0</v>
      </c>
    </row>
    <row r="92" spans="1:19" x14ac:dyDescent="0.3">
      <c r="A92" t="s">
        <v>1227</v>
      </c>
      <c r="B92" s="148">
        <v>332270</v>
      </c>
      <c r="C92" s="148">
        <v>343</v>
      </c>
      <c r="D92" t="s">
        <v>281</v>
      </c>
      <c r="E92" t="s">
        <v>286</v>
      </c>
      <c r="F92" t="s">
        <v>926</v>
      </c>
      <c r="G92" t="s">
        <v>9</v>
      </c>
      <c r="H92" s="184">
        <v>118.67714276615557</v>
      </c>
      <c r="I92" s="184">
        <v>0</v>
      </c>
      <c r="J92" s="184">
        <v>0</v>
      </c>
      <c r="K92" s="184">
        <v>118.67714276615557</v>
      </c>
      <c r="L92" s="184">
        <v>94.043999999999997</v>
      </c>
      <c r="M92" s="352">
        <v>0</v>
      </c>
      <c r="N92" s="184">
        <v>1.6E-2</v>
      </c>
      <c r="O92" s="184">
        <v>0</v>
      </c>
      <c r="P92">
        <v>14.19214276615557</v>
      </c>
      <c r="Q92" s="148" t="s">
        <v>551</v>
      </c>
      <c r="R92" t="s">
        <v>286</v>
      </c>
      <c r="S92" s="148">
        <v>0</v>
      </c>
    </row>
    <row r="93" spans="1:19" x14ac:dyDescent="0.3">
      <c r="A93" t="s">
        <v>1162</v>
      </c>
      <c r="B93" s="148">
        <v>331700</v>
      </c>
      <c r="C93" s="148">
        <v>169</v>
      </c>
      <c r="D93" t="s">
        <v>103</v>
      </c>
      <c r="E93" t="s">
        <v>151</v>
      </c>
      <c r="F93" t="s">
        <v>702</v>
      </c>
      <c r="G93" t="s">
        <v>9</v>
      </c>
      <c r="H93" s="184">
        <v>3600.1840000000002</v>
      </c>
      <c r="I93" s="184">
        <v>0</v>
      </c>
      <c r="J93" s="184">
        <v>0</v>
      </c>
      <c r="K93" s="184">
        <v>3600.1840000000002</v>
      </c>
      <c r="L93" s="184">
        <v>1658.0119999999999</v>
      </c>
      <c r="M93" s="352">
        <v>0</v>
      </c>
      <c r="N93" s="184">
        <v>0</v>
      </c>
      <c r="O93" s="184">
        <v>0</v>
      </c>
      <c r="P93">
        <v>1806.3810000000003</v>
      </c>
      <c r="Q93" s="148" t="s">
        <v>551</v>
      </c>
      <c r="R93" t="s">
        <v>151</v>
      </c>
      <c r="S93" s="148">
        <v>0</v>
      </c>
    </row>
    <row r="94" spans="1:19" x14ac:dyDescent="0.3">
      <c r="A94" t="s">
        <v>1268</v>
      </c>
      <c r="B94" s="148">
        <v>332720</v>
      </c>
      <c r="C94" s="148">
        <v>344</v>
      </c>
      <c r="D94" t="s">
        <v>367</v>
      </c>
      <c r="E94" t="s">
        <v>368</v>
      </c>
      <c r="F94" t="s">
        <v>1023</v>
      </c>
      <c r="G94" t="s">
        <v>9</v>
      </c>
      <c r="H94" s="184">
        <v>1088.7619999999999</v>
      </c>
      <c r="I94" s="184">
        <v>67.742999999999995</v>
      </c>
      <c r="J94" s="184">
        <v>0</v>
      </c>
      <c r="K94" s="184">
        <v>1088.7619999999999</v>
      </c>
      <c r="L94" s="184">
        <v>967.38099999999997</v>
      </c>
      <c r="M94" s="352">
        <v>0</v>
      </c>
      <c r="N94" s="184">
        <v>31.334</v>
      </c>
      <c r="O94" s="184">
        <v>0</v>
      </c>
      <c r="P94">
        <v>126.44699999999989</v>
      </c>
      <c r="Q94" s="148" t="s">
        <v>551</v>
      </c>
      <c r="R94" t="s">
        <v>368</v>
      </c>
      <c r="S94" s="148">
        <v>0</v>
      </c>
    </row>
    <row r="95" spans="1:19" x14ac:dyDescent="0.3">
      <c r="A95" t="s">
        <v>1163</v>
      </c>
      <c r="B95" s="148">
        <v>331710</v>
      </c>
      <c r="C95" s="148">
        <v>169</v>
      </c>
      <c r="D95" t="s">
        <v>103</v>
      </c>
      <c r="E95" t="s">
        <v>152</v>
      </c>
      <c r="F95" t="s">
        <v>702</v>
      </c>
      <c r="G95" t="s">
        <v>9</v>
      </c>
      <c r="H95" s="184">
        <v>0</v>
      </c>
      <c r="I95" s="184">
        <v>0</v>
      </c>
      <c r="J95" s="184">
        <v>0</v>
      </c>
      <c r="K95" s="184">
        <v>0</v>
      </c>
      <c r="L95" s="184">
        <v>1043.4459999999999</v>
      </c>
      <c r="M95" s="352">
        <v>0</v>
      </c>
      <c r="N95" s="184">
        <v>0</v>
      </c>
      <c r="O95" s="184">
        <v>0</v>
      </c>
      <c r="P95">
        <v>-1043.4459999999999</v>
      </c>
      <c r="Q95" s="148" t="s">
        <v>551</v>
      </c>
      <c r="R95" t="s">
        <v>152</v>
      </c>
      <c r="S95" s="148">
        <v>0</v>
      </c>
    </row>
    <row r="96" spans="1:19" x14ac:dyDescent="0.3">
      <c r="A96" t="s">
        <v>1168</v>
      </c>
      <c r="B96" s="148">
        <v>331760</v>
      </c>
      <c r="C96" s="148">
        <v>5</v>
      </c>
      <c r="D96" t="s">
        <v>159</v>
      </c>
      <c r="E96" t="s">
        <v>160</v>
      </c>
      <c r="F96" t="s">
        <v>746</v>
      </c>
      <c r="G96" t="s">
        <v>9</v>
      </c>
      <c r="H96" s="184">
        <v>2673.8</v>
      </c>
      <c r="I96" s="184">
        <v>0</v>
      </c>
      <c r="J96" s="184">
        <v>0</v>
      </c>
      <c r="K96" s="184">
        <v>2673.8</v>
      </c>
      <c r="L96" s="184">
        <v>2297.87</v>
      </c>
      <c r="M96" s="352">
        <v>0</v>
      </c>
      <c r="N96" s="184">
        <v>51.039000000000001</v>
      </c>
      <c r="O96" s="184">
        <v>0</v>
      </c>
      <c r="P96">
        <v>293.83899999999994</v>
      </c>
      <c r="Q96" s="148" t="s">
        <v>551</v>
      </c>
      <c r="R96" t="s">
        <v>160</v>
      </c>
      <c r="S96" s="148">
        <v>0</v>
      </c>
    </row>
    <row r="97" spans="1:19" x14ac:dyDescent="0.3">
      <c r="A97" t="s">
        <v>1171</v>
      </c>
      <c r="B97" s="148">
        <v>331780</v>
      </c>
      <c r="C97" s="148">
        <v>337</v>
      </c>
      <c r="D97" t="s">
        <v>165</v>
      </c>
      <c r="E97" t="s">
        <v>166</v>
      </c>
      <c r="F97" t="s">
        <v>752</v>
      </c>
      <c r="G97" t="s">
        <v>9</v>
      </c>
      <c r="H97" s="184">
        <v>692.75070935027452</v>
      </c>
      <c r="I97" s="184">
        <v>0</v>
      </c>
      <c r="J97" s="184">
        <v>0</v>
      </c>
      <c r="K97" s="184">
        <v>692.75070935027452</v>
      </c>
      <c r="L97" s="184">
        <v>572.41800000000001</v>
      </c>
      <c r="M97" s="352">
        <v>0</v>
      </c>
      <c r="N97" s="184">
        <v>0.879</v>
      </c>
      <c r="O97" s="184">
        <v>0</v>
      </c>
      <c r="P97">
        <v>83.206709350274537</v>
      </c>
      <c r="Q97" s="148" t="s">
        <v>551</v>
      </c>
      <c r="R97" t="s">
        <v>166</v>
      </c>
      <c r="S97" s="148">
        <v>0</v>
      </c>
    </row>
    <row r="98" spans="1:19" x14ac:dyDescent="0.3">
      <c r="A98" t="s">
        <v>1110</v>
      </c>
      <c r="B98" s="148">
        <v>331800</v>
      </c>
      <c r="C98" s="148">
        <v>169</v>
      </c>
      <c r="D98" t="s">
        <v>103</v>
      </c>
      <c r="E98" t="s">
        <v>1111</v>
      </c>
      <c r="F98" t="s">
        <v>646</v>
      </c>
      <c r="G98" t="s">
        <v>9</v>
      </c>
      <c r="H98" s="184">
        <v>42481.8</v>
      </c>
      <c r="I98" s="184">
        <v>0</v>
      </c>
      <c r="J98" s="184">
        <v>0</v>
      </c>
      <c r="K98" s="184">
        <v>42481.8</v>
      </c>
      <c r="L98" s="184">
        <v>39949.834000000003</v>
      </c>
      <c r="M98" s="352">
        <v>0</v>
      </c>
      <c r="N98" s="184">
        <v>0</v>
      </c>
      <c r="O98" s="184">
        <v>0</v>
      </c>
      <c r="P98">
        <v>1600.4470000000001</v>
      </c>
      <c r="Q98" s="148" t="s">
        <v>551</v>
      </c>
      <c r="R98" t="s">
        <v>1111</v>
      </c>
      <c r="S98" s="148">
        <v>0</v>
      </c>
    </row>
    <row r="99" spans="1:19" x14ac:dyDescent="0.3">
      <c r="A99" t="s">
        <v>1231</v>
      </c>
      <c r="B99" s="148">
        <v>332310</v>
      </c>
      <c r="C99" s="148">
        <v>365</v>
      </c>
      <c r="D99" t="s">
        <v>291</v>
      </c>
      <c r="E99" t="s">
        <v>292</v>
      </c>
      <c r="F99" t="s">
        <v>933</v>
      </c>
      <c r="G99" t="s">
        <v>9</v>
      </c>
      <c r="H99" s="184">
        <v>1593.556</v>
      </c>
      <c r="I99" s="184">
        <v>0</v>
      </c>
      <c r="J99" s="184">
        <v>0</v>
      </c>
      <c r="K99" s="184">
        <v>1593.556</v>
      </c>
      <c r="L99" s="184">
        <v>1403.3689999999999</v>
      </c>
      <c r="M99" s="352">
        <v>0</v>
      </c>
      <c r="N99" s="184">
        <v>15.762</v>
      </c>
      <c r="O99" s="184">
        <v>0</v>
      </c>
      <c r="P99">
        <v>135.69800000000009</v>
      </c>
      <c r="Q99" s="148" t="s">
        <v>551</v>
      </c>
      <c r="R99" t="s">
        <v>292</v>
      </c>
      <c r="S99" s="148">
        <v>0</v>
      </c>
    </row>
    <row r="100" spans="1:19" x14ac:dyDescent="0.3">
      <c r="A100" t="s">
        <v>1113</v>
      </c>
      <c r="B100" s="148">
        <v>331280</v>
      </c>
      <c r="C100" s="148">
        <v>169</v>
      </c>
      <c r="D100" t="s">
        <v>103</v>
      </c>
      <c r="E100" t="s">
        <v>108</v>
      </c>
      <c r="F100" t="s">
        <v>651</v>
      </c>
      <c r="G100" t="s">
        <v>9</v>
      </c>
      <c r="H100" s="184">
        <v>2576.2539999999999</v>
      </c>
      <c r="I100" s="184">
        <v>0</v>
      </c>
      <c r="J100" s="184">
        <v>0</v>
      </c>
      <c r="K100" s="184">
        <v>2576.2539999999999</v>
      </c>
      <c r="L100" s="184">
        <v>2376.5430000000001</v>
      </c>
      <c r="M100" s="352">
        <v>0</v>
      </c>
      <c r="N100" s="184">
        <v>0</v>
      </c>
      <c r="O100" s="184">
        <v>0</v>
      </c>
      <c r="P100">
        <v>100.46199999999999</v>
      </c>
      <c r="Q100" s="148" t="s">
        <v>551</v>
      </c>
      <c r="R100" t="s">
        <v>108</v>
      </c>
      <c r="S100" s="148">
        <v>0</v>
      </c>
    </row>
    <row r="101" spans="1:19" x14ac:dyDescent="0.3">
      <c r="A101" t="s">
        <v>1223</v>
      </c>
      <c r="B101" s="148">
        <v>332230</v>
      </c>
      <c r="C101" s="148">
        <v>343</v>
      </c>
      <c r="D101" t="s">
        <v>281</v>
      </c>
      <c r="E101" t="s">
        <v>282</v>
      </c>
      <c r="F101" t="s">
        <v>918</v>
      </c>
      <c r="G101" t="s">
        <v>9</v>
      </c>
      <c r="H101" s="184">
        <v>278.16199999999998</v>
      </c>
      <c r="I101" s="184">
        <v>0</v>
      </c>
      <c r="J101" s="184">
        <v>0</v>
      </c>
      <c r="K101" s="184">
        <v>278.16199999999998</v>
      </c>
      <c r="L101" s="184">
        <v>235.05500000000001</v>
      </c>
      <c r="M101" s="352">
        <v>0</v>
      </c>
      <c r="N101" s="184">
        <v>0.56999999999999995</v>
      </c>
      <c r="O101" s="184">
        <v>0</v>
      </c>
      <c r="P101">
        <v>31.472999999999985</v>
      </c>
      <c r="Q101" s="148" t="s">
        <v>551</v>
      </c>
      <c r="R101" t="s">
        <v>282</v>
      </c>
      <c r="S101" s="148">
        <v>0</v>
      </c>
    </row>
    <row r="102" spans="1:19" x14ac:dyDescent="0.3">
      <c r="A102" t="s">
        <v>1224</v>
      </c>
      <c r="B102" s="148">
        <v>332240</v>
      </c>
      <c r="C102" s="148">
        <v>343</v>
      </c>
      <c r="D102" t="s">
        <v>281</v>
      </c>
      <c r="E102" t="s">
        <v>283</v>
      </c>
      <c r="F102" t="s">
        <v>920</v>
      </c>
      <c r="G102" t="s">
        <v>9</v>
      </c>
      <c r="H102" s="184">
        <v>241.17400000000001</v>
      </c>
      <c r="I102" s="184">
        <v>0</v>
      </c>
      <c r="J102" s="184">
        <v>0</v>
      </c>
      <c r="K102" s="184">
        <v>241.17400000000001</v>
      </c>
      <c r="L102" s="184">
        <v>225.47499999999999</v>
      </c>
      <c r="M102" s="352">
        <v>0</v>
      </c>
      <c r="N102" s="184">
        <v>5.0999999999999997E-2</v>
      </c>
      <c r="O102" s="184">
        <v>0</v>
      </c>
      <c r="P102">
        <v>15.648000000000025</v>
      </c>
      <c r="Q102" s="148" t="s">
        <v>551</v>
      </c>
      <c r="R102" t="s">
        <v>283</v>
      </c>
      <c r="S102" s="148">
        <v>0</v>
      </c>
    </row>
    <row r="103" spans="1:19" x14ac:dyDescent="0.3">
      <c r="A103" t="s">
        <v>1114</v>
      </c>
      <c r="B103" s="148">
        <v>331290</v>
      </c>
      <c r="C103" s="148">
        <v>169</v>
      </c>
      <c r="D103" t="s">
        <v>103</v>
      </c>
      <c r="E103" t="s">
        <v>109</v>
      </c>
      <c r="F103" t="s">
        <v>710</v>
      </c>
      <c r="G103" t="s">
        <v>9</v>
      </c>
      <c r="H103" s="184">
        <v>879.54</v>
      </c>
      <c r="I103" s="184">
        <v>0</v>
      </c>
      <c r="J103" s="184">
        <v>0</v>
      </c>
      <c r="K103" s="184">
        <v>879.54</v>
      </c>
      <c r="L103" s="184">
        <v>839.49599999999998</v>
      </c>
      <c r="M103" s="246">
        <v>0</v>
      </c>
      <c r="N103" s="184">
        <v>0</v>
      </c>
      <c r="O103" s="184">
        <v>0</v>
      </c>
      <c r="P103">
        <v>28.221000000000004</v>
      </c>
      <c r="Q103" s="148" t="s">
        <v>551</v>
      </c>
      <c r="R103" t="s">
        <v>109</v>
      </c>
      <c r="S103" s="148">
        <v>0</v>
      </c>
    </row>
    <row r="104" spans="1:19" x14ac:dyDescent="0.3">
      <c r="A104" t="s">
        <v>1118</v>
      </c>
      <c r="B104" s="148">
        <v>331310</v>
      </c>
      <c r="C104" s="148">
        <v>169</v>
      </c>
      <c r="D104" t="s">
        <v>103</v>
      </c>
      <c r="E104" t="s">
        <v>112</v>
      </c>
      <c r="F104" t="s">
        <v>642</v>
      </c>
      <c r="G104" t="s">
        <v>9</v>
      </c>
      <c r="H104" s="184">
        <v>3917.837</v>
      </c>
      <c r="I104" s="184">
        <v>0</v>
      </c>
      <c r="J104" s="184">
        <v>0</v>
      </c>
      <c r="K104" s="184">
        <v>3917.837</v>
      </c>
      <c r="L104" s="184">
        <v>3790.07</v>
      </c>
      <c r="M104" s="352">
        <v>0</v>
      </c>
      <c r="N104" s="184">
        <v>0</v>
      </c>
      <c r="O104" s="184">
        <v>0</v>
      </c>
      <c r="P104">
        <v>66.779999999999745</v>
      </c>
      <c r="Q104" s="148" t="s">
        <v>551</v>
      </c>
      <c r="R104" t="s">
        <v>112</v>
      </c>
      <c r="S104" s="148">
        <v>0</v>
      </c>
    </row>
    <row r="105" spans="1:19" x14ac:dyDescent="0.3">
      <c r="A105" t="s">
        <v>1120</v>
      </c>
      <c r="B105" s="148">
        <v>331330</v>
      </c>
      <c r="C105" s="148">
        <v>169</v>
      </c>
      <c r="D105" t="s">
        <v>103</v>
      </c>
      <c r="E105" t="s">
        <v>114</v>
      </c>
      <c r="F105" t="s">
        <v>712</v>
      </c>
      <c r="G105" t="s">
        <v>9</v>
      </c>
      <c r="H105" s="184">
        <v>680.65</v>
      </c>
      <c r="I105" s="184">
        <v>0</v>
      </c>
      <c r="J105" s="184">
        <v>0</v>
      </c>
      <c r="K105" s="184">
        <v>680.65</v>
      </c>
      <c r="L105" s="184">
        <v>640.97799999999995</v>
      </c>
      <c r="M105" s="352">
        <v>0</v>
      </c>
      <c r="N105" s="184">
        <v>0</v>
      </c>
      <c r="O105" s="184">
        <v>0</v>
      </c>
      <c r="P105">
        <v>21.266000000000076</v>
      </c>
      <c r="Q105" s="148" t="s">
        <v>551</v>
      </c>
      <c r="R105" t="s">
        <v>114</v>
      </c>
      <c r="S105" s="148">
        <v>0</v>
      </c>
    </row>
    <row r="106" spans="1:19" x14ac:dyDescent="0.3">
      <c r="A106" t="s">
        <v>1123</v>
      </c>
      <c r="B106" s="148">
        <v>331360</v>
      </c>
      <c r="C106" s="148">
        <v>169</v>
      </c>
      <c r="D106" t="s">
        <v>103</v>
      </c>
      <c r="E106" t="s">
        <v>117</v>
      </c>
      <c r="F106" t="s">
        <v>658</v>
      </c>
      <c r="G106" t="s">
        <v>9</v>
      </c>
      <c r="H106" s="184">
        <v>3289.873</v>
      </c>
      <c r="I106" s="184">
        <v>0</v>
      </c>
      <c r="J106" s="184">
        <v>0</v>
      </c>
      <c r="K106" s="184">
        <v>3289.873</v>
      </c>
      <c r="L106" s="184">
        <v>3096.7139999999999</v>
      </c>
      <c r="M106" s="352">
        <v>0</v>
      </c>
      <c r="N106" s="184">
        <v>0</v>
      </c>
      <c r="O106" s="184">
        <v>0</v>
      </c>
      <c r="P106">
        <v>121.3117143003592</v>
      </c>
      <c r="Q106" s="148" t="s">
        <v>551</v>
      </c>
      <c r="R106" t="s">
        <v>117</v>
      </c>
      <c r="S106" s="148">
        <v>0</v>
      </c>
    </row>
    <row r="107" spans="1:19" x14ac:dyDescent="0.3">
      <c r="A107" t="s">
        <v>1125</v>
      </c>
      <c r="B107" s="148">
        <v>331720</v>
      </c>
      <c r="C107" s="148">
        <v>169</v>
      </c>
      <c r="D107" t="s">
        <v>103</v>
      </c>
      <c r="E107" t="s">
        <v>396</v>
      </c>
      <c r="F107" t="s">
        <v>704</v>
      </c>
      <c r="G107" t="s">
        <v>9</v>
      </c>
      <c r="H107" s="184">
        <v>1393.635</v>
      </c>
      <c r="I107" s="184">
        <v>0</v>
      </c>
      <c r="J107" s="184">
        <v>0</v>
      </c>
      <c r="K107" s="184">
        <v>1393.635</v>
      </c>
      <c r="L107" s="184">
        <v>791.92399999999998</v>
      </c>
      <c r="M107" s="246">
        <v>0</v>
      </c>
      <c r="N107" s="184">
        <v>0</v>
      </c>
      <c r="O107" s="184">
        <v>0</v>
      </c>
      <c r="P107">
        <v>568.43200000000002</v>
      </c>
      <c r="Q107" s="148" t="s">
        <v>551</v>
      </c>
      <c r="R107" t="s">
        <v>396</v>
      </c>
      <c r="S107" s="148">
        <v>0</v>
      </c>
    </row>
    <row r="108" spans="1:19" x14ac:dyDescent="0.3">
      <c r="A108" t="s">
        <v>1127</v>
      </c>
      <c r="B108" s="148">
        <v>331390</v>
      </c>
      <c r="C108" s="148">
        <v>169</v>
      </c>
      <c r="D108" t="s">
        <v>103</v>
      </c>
      <c r="E108" t="s">
        <v>120</v>
      </c>
      <c r="F108" t="s">
        <v>660</v>
      </c>
      <c r="G108" t="s">
        <v>9</v>
      </c>
      <c r="H108" s="184">
        <v>3128.0030000000002</v>
      </c>
      <c r="I108" s="184">
        <v>0</v>
      </c>
      <c r="J108" s="184">
        <v>0</v>
      </c>
      <c r="K108" s="184">
        <v>3128.0030000000002</v>
      </c>
      <c r="L108" s="184">
        <v>1725.5250000000001</v>
      </c>
      <c r="M108" s="352">
        <v>0</v>
      </c>
      <c r="N108" s="184">
        <v>0</v>
      </c>
      <c r="O108" s="184">
        <v>0</v>
      </c>
      <c r="P108">
        <v>1281.875</v>
      </c>
      <c r="Q108" s="148" t="s">
        <v>551</v>
      </c>
      <c r="R108" t="s">
        <v>120</v>
      </c>
      <c r="S108" s="148">
        <v>0</v>
      </c>
    </row>
    <row r="109" spans="1:19" x14ac:dyDescent="0.3">
      <c r="A109" t="s">
        <v>1210</v>
      </c>
      <c r="B109" s="148">
        <v>332080</v>
      </c>
      <c r="C109" s="148">
        <v>446</v>
      </c>
      <c r="D109" t="s">
        <v>402</v>
      </c>
      <c r="E109" t="s">
        <v>403</v>
      </c>
      <c r="F109" t="s">
        <v>873</v>
      </c>
      <c r="G109" t="s">
        <v>9</v>
      </c>
      <c r="H109" s="184">
        <v>1883.748</v>
      </c>
      <c r="I109" s="184">
        <v>0</v>
      </c>
      <c r="J109" s="184">
        <v>0</v>
      </c>
      <c r="K109" s="184">
        <v>1883.748</v>
      </c>
      <c r="L109" s="184">
        <v>1656.096</v>
      </c>
      <c r="M109" s="352">
        <v>0</v>
      </c>
      <c r="N109" s="184">
        <v>106.95699999999999</v>
      </c>
      <c r="O109" s="184">
        <v>0</v>
      </c>
      <c r="P109">
        <v>91.823000000000093</v>
      </c>
      <c r="Q109" s="148" t="s">
        <v>551</v>
      </c>
      <c r="R109" t="s">
        <v>403</v>
      </c>
      <c r="S109" s="148">
        <v>0</v>
      </c>
    </row>
    <row r="110" spans="1:19" x14ac:dyDescent="0.3">
      <c r="A110" t="s">
        <v>1250</v>
      </c>
      <c r="B110" s="148">
        <v>332510</v>
      </c>
      <c r="C110" s="148">
        <v>395</v>
      </c>
      <c r="D110" t="s">
        <v>330</v>
      </c>
      <c r="E110" t="s">
        <v>331</v>
      </c>
      <c r="F110" t="s">
        <v>975</v>
      </c>
      <c r="G110" t="s">
        <v>9</v>
      </c>
      <c r="H110" s="184">
        <v>1319.119250745794</v>
      </c>
      <c r="I110" s="184">
        <v>102.798</v>
      </c>
      <c r="J110" s="184">
        <v>0</v>
      </c>
      <c r="K110" s="184">
        <v>1319.119250745794</v>
      </c>
      <c r="L110" s="184">
        <v>988.49199999999996</v>
      </c>
      <c r="M110" s="352">
        <v>0</v>
      </c>
      <c r="N110" s="184">
        <v>36.908000000000001</v>
      </c>
      <c r="O110" s="184">
        <v>0</v>
      </c>
      <c r="P110">
        <v>367.52825074579414</v>
      </c>
      <c r="Q110" s="148" t="s">
        <v>551</v>
      </c>
      <c r="R110" t="s">
        <v>331</v>
      </c>
      <c r="S110" s="148">
        <v>0</v>
      </c>
    </row>
    <row r="111" spans="1:19" x14ac:dyDescent="0.3">
      <c r="A111" t="s">
        <v>1131</v>
      </c>
      <c r="B111" s="148">
        <v>332120</v>
      </c>
      <c r="C111" s="148">
        <v>169</v>
      </c>
      <c r="D111" t="s">
        <v>103</v>
      </c>
      <c r="E111" t="s">
        <v>123</v>
      </c>
      <c r="F111" t="s">
        <v>666</v>
      </c>
      <c r="G111" t="s">
        <v>9</v>
      </c>
      <c r="H111" s="184">
        <v>2010.883</v>
      </c>
      <c r="I111" s="184">
        <v>0</v>
      </c>
      <c r="J111" s="184">
        <v>0</v>
      </c>
      <c r="K111" s="184">
        <v>2010.883</v>
      </c>
      <c r="L111" s="184">
        <v>1878.223</v>
      </c>
      <c r="M111" s="352">
        <v>0</v>
      </c>
      <c r="N111" s="184">
        <v>0</v>
      </c>
      <c r="O111" s="184">
        <v>0</v>
      </c>
      <c r="P111">
        <v>90.365000000000009</v>
      </c>
      <c r="Q111" s="148" t="s">
        <v>551</v>
      </c>
      <c r="R111" t="s">
        <v>123</v>
      </c>
      <c r="S111" s="148">
        <v>0</v>
      </c>
    </row>
    <row r="112" spans="1:19" x14ac:dyDescent="0.3">
      <c r="A112" t="s">
        <v>1461</v>
      </c>
      <c r="B112" s="148">
        <v>332490</v>
      </c>
      <c r="C112" s="148">
        <v>0</v>
      </c>
      <c r="D112" t="s">
        <v>326</v>
      </c>
      <c r="E112" t="s">
        <v>327</v>
      </c>
      <c r="F112" t="s">
        <v>1315</v>
      </c>
      <c r="G112" t="s">
        <v>9</v>
      </c>
      <c r="H112" s="184">
        <v>0</v>
      </c>
      <c r="I112" s="184">
        <v>0</v>
      </c>
      <c r="J112" s="184">
        <v>0</v>
      </c>
      <c r="K112" s="184">
        <v>0</v>
      </c>
      <c r="L112" s="184">
        <v>0</v>
      </c>
      <c r="M112" s="352">
        <v>0</v>
      </c>
      <c r="N112" s="184">
        <v>0</v>
      </c>
      <c r="O112" s="184">
        <v>0</v>
      </c>
      <c r="P112">
        <v>0</v>
      </c>
      <c r="Q112" s="148">
        <v>0</v>
      </c>
      <c r="R112" t="s">
        <v>327</v>
      </c>
      <c r="S112" s="148">
        <v>0</v>
      </c>
    </row>
    <row r="113" spans="1:19" x14ac:dyDescent="0.3">
      <c r="A113" t="s">
        <v>1267</v>
      </c>
      <c r="B113" s="148">
        <v>332710</v>
      </c>
      <c r="C113" s="148">
        <v>664</v>
      </c>
      <c r="D113" t="s">
        <v>365</v>
      </c>
      <c r="E113" t="s">
        <v>366</v>
      </c>
      <c r="F113" t="s">
        <v>1021</v>
      </c>
      <c r="G113" t="s">
        <v>9</v>
      </c>
      <c r="H113" s="184">
        <v>550.32204714116256</v>
      </c>
      <c r="I113" s="184">
        <v>0</v>
      </c>
      <c r="J113" s="184">
        <v>0</v>
      </c>
      <c r="K113" s="184">
        <v>550.32204714116256</v>
      </c>
      <c r="L113" s="184">
        <v>453.577</v>
      </c>
      <c r="M113" s="352">
        <v>0</v>
      </c>
      <c r="N113" s="184">
        <v>18.777000000000001</v>
      </c>
      <c r="O113" s="184">
        <v>0</v>
      </c>
      <c r="P113">
        <v>51.759047141162569</v>
      </c>
      <c r="Q113" s="148" t="s">
        <v>551</v>
      </c>
      <c r="R113" t="s">
        <v>366</v>
      </c>
      <c r="S113" s="148">
        <v>0</v>
      </c>
    </row>
    <row r="114" spans="1:19" x14ac:dyDescent="0.3">
      <c r="A114" t="s">
        <v>1265</v>
      </c>
      <c r="B114" s="148">
        <v>0</v>
      </c>
      <c r="C114" s="148">
        <v>227</v>
      </c>
      <c r="D114" t="s">
        <v>1009</v>
      </c>
      <c r="E114" t="s">
        <v>1009</v>
      </c>
      <c r="F114" t="s">
        <v>1012</v>
      </c>
      <c r="G114" t="s">
        <v>10</v>
      </c>
      <c r="H114" s="184">
        <v>80248</v>
      </c>
      <c r="I114" s="184">
        <v>0</v>
      </c>
      <c r="J114" s="184">
        <v>0</v>
      </c>
      <c r="K114" s="184">
        <v>80248</v>
      </c>
      <c r="L114" s="184">
        <v>73055</v>
      </c>
      <c r="M114" s="352">
        <v>0</v>
      </c>
      <c r="N114" s="184">
        <v>0</v>
      </c>
      <c r="O114" s="184">
        <v>0</v>
      </c>
      <c r="P114">
        <v>7193</v>
      </c>
      <c r="Q114" s="148" t="s">
        <v>1077</v>
      </c>
      <c r="R114" t="s">
        <v>1011</v>
      </c>
      <c r="S114" s="148">
        <v>0</v>
      </c>
    </row>
    <row r="115" spans="1:19" x14ac:dyDescent="0.3">
      <c r="A115" t="s">
        <v>1239</v>
      </c>
      <c r="B115" s="148">
        <v>332380</v>
      </c>
      <c r="C115" s="148">
        <v>254</v>
      </c>
      <c r="D115" t="s">
        <v>303</v>
      </c>
      <c r="E115" t="s">
        <v>307</v>
      </c>
      <c r="F115" t="s">
        <v>949</v>
      </c>
      <c r="G115" t="s">
        <v>10</v>
      </c>
      <c r="H115" s="184">
        <v>7023.1726070427367</v>
      </c>
      <c r="I115" s="184">
        <v>0</v>
      </c>
      <c r="J115" s="184">
        <v>0</v>
      </c>
      <c r="K115" s="184">
        <v>7023.1726070427367</v>
      </c>
      <c r="L115" s="184">
        <v>5695.2820000000002</v>
      </c>
      <c r="M115" s="352">
        <v>0</v>
      </c>
      <c r="N115" s="184">
        <v>0</v>
      </c>
      <c r="O115" s="184">
        <v>0</v>
      </c>
      <c r="P115">
        <v>958.48460704273657</v>
      </c>
      <c r="Q115" s="148" t="s">
        <v>551</v>
      </c>
      <c r="R115" t="s">
        <v>307</v>
      </c>
      <c r="S115" s="148">
        <v>0</v>
      </c>
    </row>
    <row r="116" spans="1:19" x14ac:dyDescent="0.3">
      <c r="A116" t="s">
        <v>1240</v>
      </c>
      <c r="B116" s="148">
        <v>332390</v>
      </c>
      <c r="C116" s="148">
        <v>254</v>
      </c>
      <c r="D116" t="s">
        <v>303</v>
      </c>
      <c r="E116" t="s">
        <v>308</v>
      </c>
      <c r="F116" t="s">
        <v>951</v>
      </c>
      <c r="G116" t="s">
        <v>10</v>
      </c>
      <c r="H116" s="184">
        <v>6584.988305718407</v>
      </c>
      <c r="I116" s="184">
        <v>0</v>
      </c>
      <c r="J116" s="184">
        <v>0</v>
      </c>
      <c r="K116" s="184">
        <v>6584.988305718407</v>
      </c>
      <c r="L116" s="184">
        <v>5347.8909999999996</v>
      </c>
      <c r="M116" s="352">
        <v>0</v>
      </c>
      <c r="N116" s="184">
        <v>0</v>
      </c>
      <c r="O116" s="184">
        <v>0</v>
      </c>
      <c r="P116">
        <v>964.34630571840717</v>
      </c>
      <c r="Q116" s="148" t="s">
        <v>551</v>
      </c>
      <c r="R116" t="s">
        <v>308</v>
      </c>
      <c r="S116" s="148">
        <v>0</v>
      </c>
    </row>
    <row r="117" spans="1:19" x14ac:dyDescent="0.3">
      <c r="A117" t="s">
        <v>1241</v>
      </c>
      <c r="B117" s="148">
        <v>332400</v>
      </c>
      <c r="C117" s="148">
        <v>254</v>
      </c>
      <c r="D117" t="s">
        <v>303</v>
      </c>
      <c r="E117" t="s">
        <v>309</v>
      </c>
      <c r="F117" t="s">
        <v>953</v>
      </c>
      <c r="G117" t="s">
        <v>10</v>
      </c>
      <c r="H117" s="184">
        <v>3577.9810000000002</v>
      </c>
      <c r="I117" s="184">
        <v>0</v>
      </c>
      <c r="J117" s="184">
        <v>0</v>
      </c>
      <c r="K117" s="184">
        <v>3577.9810000000002</v>
      </c>
      <c r="L117" s="184">
        <v>3456.953</v>
      </c>
      <c r="M117" s="352">
        <v>0</v>
      </c>
      <c r="N117" s="184">
        <v>0</v>
      </c>
      <c r="O117" s="184">
        <v>0</v>
      </c>
      <c r="P117">
        <v>73.676000000000386</v>
      </c>
      <c r="Q117" s="148" t="s">
        <v>551</v>
      </c>
      <c r="R117" t="s">
        <v>309</v>
      </c>
      <c r="S117" s="148">
        <v>0</v>
      </c>
    </row>
    <row r="118" spans="1:19" x14ac:dyDescent="0.3">
      <c r="A118" t="s">
        <v>1242</v>
      </c>
      <c r="B118" s="148">
        <v>332410</v>
      </c>
      <c r="C118" s="148">
        <v>254</v>
      </c>
      <c r="D118" t="s">
        <v>303</v>
      </c>
      <c r="E118" t="s">
        <v>310</v>
      </c>
      <c r="F118" t="s">
        <v>955</v>
      </c>
      <c r="G118" t="s">
        <v>10</v>
      </c>
      <c r="H118" s="184">
        <v>7296.27</v>
      </c>
      <c r="I118" s="184">
        <v>0</v>
      </c>
      <c r="J118" s="184">
        <v>0</v>
      </c>
      <c r="K118" s="184">
        <v>7296.27</v>
      </c>
      <c r="L118" s="184">
        <v>6198.2430000000004</v>
      </c>
      <c r="M118" s="352">
        <v>0</v>
      </c>
      <c r="N118" s="184">
        <v>0</v>
      </c>
      <c r="O118" s="184">
        <v>0</v>
      </c>
      <c r="P118">
        <v>613.49200000000019</v>
      </c>
      <c r="Q118" s="148" t="s">
        <v>551</v>
      </c>
      <c r="R118" t="s">
        <v>310</v>
      </c>
      <c r="S118" s="148">
        <v>0</v>
      </c>
    </row>
    <row r="119" spans="1:19" x14ac:dyDescent="0.3">
      <c r="A119" t="s">
        <v>1236</v>
      </c>
      <c r="B119" s="148">
        <v>332350</v>
      </c>
      <c r="C119" s="148">
        <v>254</v>
      </c>
      <c r="D119" t="s">
        <v>303</v>
      </c>
      <c r="E119" t="s">
        <v>304</v>
      </c>
      <c r="F119" t="s">
        <v>943</v>
      </c>
      <c r="G119" t="s">
        <v>10</v>
      </c>
      <c r="H119" s="184">
        <v>4110</v>
      </c>
      <c r="I119" s="184">
        <v>0</v>
      </c>
      <c r="J119" s="184">
        <v>0</v>
      </c>
      <c r="K119" s="184">
        <v>4110</v>
      </c>
      <c r="L119" s="184">
        <v>3555.1709999999998</v>
      </c>
      <c r="M119" s="352">
        <v>0</v>
      </c>
      <c r="N119" s="184">
        <v>0</v>
      </c>
      <c r="O119" s="184">
        <v>0</v>
      </c>
      <c r="P119">
        <v>352.92100000000028</v>
      </c>
      <c r="Q119" s="148" t="s">
        <v>551</v>
      </c>
      <c r="R119" t="s">
        <v>304</v>
      </c>
      <c r="S119" s="148">
        <v>0</v>
      </c>
    </row>
    <row r="120" spans="1:19" x14ac:dyDescent="0.3">
      <c r="A120" t="s">
        <v>1237</v>
      </c>
      <c r="B120" s="148">
        <v>332360</v>
      </c>
      <c r="C120" s="148">
        <v>254</v>
      </c>
      <c r="D120" t="s">
        <v>303</v>
      </c>
      <c r="E120" t="s">
        <v>305</v>
      </c>
      <c r="F120" t="s">
        <v>945</v>
      </c>
      <c r="G120" t="s">
        <v>10</v>
      </c>
      <c r="H120" s="184">
        <v>3442.36</v>
      </c>
      <c r="I120" s="184">
        <v>0</v>
      </c>
      <c r="J120" s="184">
        <v>0</v>
      </c>
      <c r="K120" s="184">
        <v>3442.36</v>
      </c>
      <c r="L120" s="184">
        <v>3161.759</v>
      </c>
      <c r="M120" s="352">
        <v>0</v>
      </c>
      <c r="N120" s="184">
        <v>0</v>
      </c>
      <c r="O120" s="184">
        <v>0</v>
      </c>
      <c r="P120">
        <v>109.81700000000001</v>
      </c>
      <c r="Q120" s="148" t="s">
        <v>551</v>
      </c>
      <c r="R120" t="s">
        <v>305</v>
      </c>
      <c r="S120" s="148">
        <v>0</v>
      </c>
    </row>
    <row r="121" spans="1:19" x14ac:dyDescent="0.3">
      <c r="A121" t="s">
        <v>1238</v>
      </c>
      <c r="B121" s="148">
        <v>332370</v>
      </c>
      <c r="C121" s="148">
        <v>254</v>
      </c>
      <c r="D121" t="s">
        <v>303</v>
      </c>
      <c r="E121" t="s">
        <v>306</v>
      </c>
      <c r="F121" t="s">
        <v>947</v>
      </c>
      <c r="G121" t="s">
        <v>10</v>
      </c>
      <c r="H121" s="184">
        <v>4733.1000000000004</v>
      </c>
      <c r="I121" s="184">
        <v>0</v>
      </c>
      <c r="J121" s="184">
        <v>0</v>
      </c>
      <c r="K121" s="184">
        <v>4733.1000000000004</v>
      </c>
      <c r="L121" s="184">
        <v>4816.4129999999996</v>
      </c>
      <c r="M121" s="352">
        <v>0</v>
      </c>
      <c r="N121" s="184">
        <v>0</v>
      </c>
      <c r="O121" s="184">
        <v>0</v>
      </c>
      <c r="P121">
        <v>-310.84799999999905</v>
      </c>
      <c r="Q121" s="148" t="s">
        <v>551</v>
      </c>
      <c r="R121" t="s">
        <v>306</v>
      </c>
      <c r="S121" s="148">
        <v>0</v>
      </c>
    </row>
    <row r="122" spans="1:19" x14ac:dyDescent="0.3">
      <c r="A122" t="s">
        <v>1172</v>
      </c>
      <c r="B122" s="148">
        <v>0</v>
      </c>
      <c r="C122" s="148">
        <v>214</v>
      </c>
      <c r="D122" t="s">
        <v>169</v>
      </c>
      <c r="E122" t="s">
        <v>169</v>
      </c>
      <c r="F122" t="s">
        <v>757</v>
      </c>
      <c r="G122" t="s">
        <v>10</v>
      </c>
      <c r="H122" s="184">
        <v>51802</v>
      </c>
      <c r="I122" s="184">
        <v>0</v>
      </c>
      <c r="J122" s="184">
        <v>0</v>
      </c>
      <c r="K122" s="184">
        <v>51802</v>
      </c>
      <c r="L122" s="184">
        <v>50112</v>
      </c>
      <c r="M122" s="246">
        <v>0</v>
      </c>
      <c r="N122" s="184">
        <v>0</v>
      </c>
      <c r="O122" s="184">
        <v>0</v>
      </c>
      <c r="P122">
        <v>1690</v>
      </c>
      <c r="Q122" s="148" t="s">
        <v>1077</v>
      </c>
      <c r="R122" t="s">
        <v>756</v>
      </c>
      <c r="S122" s="148">
        <v>0</v>
      </c>
    </row>
    <row r="123" spans="1:19" x14ac:dyDescent="0.3">
      <c r="A123" t="s">
        <v>1463</v>
      </c>
      <c r="B123" s="148">
        <v>0</v>
      </c>
      <c r="C123" s="148">
        <v>0</v>
      </c>
      <c r="D123" t="s">
        <v>1661</v>
      </c>
      <c r="E123" t="s">
        <v>1660</v>
      </c>
      <c r="F123" t="s">
        <v>1012</v>
      </c>
      <c r="G123" t="s">
        <v>10</v>
      </c>
      <c r="H123" s="184">
        <v>0</v>
      </c>
      <c r="I123" s="184">
        <v>0</v>
      </c>
      <c r="J123" s="184">
        <v>0</v>
      </c>
      <c r="K123" s="184">
        <v>0</v>
      </c>
      <c r="L123" s="184">
        <v>0</v>
      </c>
      <c r="M123" s="352">
        <v>0</v>
      </c>
      <c r="N123" s="184">
        <v>0</v>
      </c>
      <c r="O123" s="184">
        <v>0</v>
      </c>
      <c r="P123">
        <v>0</v>
      </c>
      <c r="Q123" s="148">
        <v>0</v>
      </c>
      <c r="R123" t="s">
        <v>1011</v>
      </c>
      <c r="S123" s="148">
        <v>0</v>
      </c>
    </row>
    <row r="124" spans="1:19" x14ac:dyDescent="0.3">
      <c r="A124" t="s">
        <v>1140</v>
      </c>
      <c r="B124" s="148">
        <v>331500</v>
      </c>
      <c r="C124" s="148">
        <v>169</v>
      </c>
      <c r="D124" t="s">
        <v>103</v>
      </c>
      <c r="E124" t="s">
        <v>131</v>
      </c>
      <c r="F124" t="s">
        <v>676</v>
      </c>
      <c r="G124" t="s">
        <v>11</v>
      </c>
      <c r="H124" s="184">
        <v>1837.8430000000001</v>
      </c>
      <c r="I124" s="184">
        <v>0</v>
      </c>
      <c r="J124" s="184">
        <v>0</v>
      </c>
      <c r="K124" s="184">
        <v>1837.8430000000001</v>
      </c>
      <c r="L124" s="184">
        <v>1705.7739999999999</v>
      </c>
      <c r="M124" s="352">
        <v>0</v>
      </c>
      <c r="N124" s="184">
        <v>0</v>
      </c>
      <c r="O124" s="184">
        <v>0</v>
      </c>
      <c r="P124">
        <v>83.763000000000147</v>
      </c>
      <c r="Q124" s="148" t="s">
        <v>551</v>
      </c>
      <c r="R124" t="s">
        <v>131</v>
      </c>
      <c r="S124" s="148">
        <v>0</v>
      </c>
    </row>
    <row r="125" spans="1:19" x14ac:dyDescent="0.3">
      <c r="A125" t="s">
        <v>1141</v>
      </c>
      <c r="B125" s="148">
        <v>331510</v>
      </c>
      <c r="C125" s="148">
        <v>169</v>
      </c>
      <c r="D125" t="s">
        <v>103</v>
      </c>
      <c r="E125" t="s">
        <v>132</v>
      </c>
      <c r="F125" t="s">
        <v>678</v>
      </c>
      <c r="G125" t="s">
        <v>11</v>
      </c>
      <c r="H125" s="184">
        <v>1976.306</v>
      </c>
      <c r="I125" s="184">
        <v>0</v>
      </c>
      <c r="J125" s="184">
        <v>0</v>
      </c>
      <c r="K125" s="184">
        <v>1976.306</v>
      </c>
      <c r="L125" s="184">
        <v>1888.7850000000001</v>
      </c>
      <c r="M125" s="352">
        <v>0</v>
      </c>
      <c r="N125" s="184">
        <v>0</v>
      </c>
      <c r="O125" s="184">
        <v>0</v>
      </c>
      <c r="P125">
        <v>57.638999999999896</v>
      </c>
      <c r="Q125" s="148" t="s">
        <v>551</v>
      </c>
      <c r="R125" t="s">
        <v>132</v>
      </c>
      <c r="S125" s="148">
        <v>0</v>
      </c>
    </row>
    <row r="126" spans="1:19" x14ac:dyDescent="0.3">
      <c r="A126" t="s">
        <v>1154</v>
      </c>
      <c r="B126" s="148">
        <v>331610</v>
      </c>
      <c r="C126" s="148">
        <v>169</v>
      </c>
      <c r="D126" t="s">
        <v>103</v>
      </c>
      <c r="E126" t="s">
        <v>143</v>
      </c>
      <c r="F126" t="s">
        <v>691</v>
      </c>
      <c r="G126" t="s">
        <v>11</v>
      </c>
      <c r="H126" s="184">
        <v>2782.7080000000001</v>
      </c>
      <c r="I126" s="184">
        <v>0</v>
      </c>
      <c r="J126" s="184">
        <v>0</v>
      </c>
      <c r="K126" s="184">
        <v>2782.7080000000001</v>
      </c>
      <c r="L126" s="184">
        <v>2630.3180000000002</v>
      </c>
      <c r="M126" s="352">
        <v>0</v>
      </c>
      <c r="N126" s="184">
        <v>0</v>
      </c>
      <c r="O126" s="184">
        <v>0</v>
      </c>
      <c r="P126">
        <v>101.20100000000002</v>
      </c>
      <c r="Q126" s="148" t="s">
        <v>551</v>
      </c>
      <c r="R126" t="s">
        <v>143</v>
      </c>
      <c r="S126" s="148">
        <v>0</v>
      </c>
    </row>
    <row r="127" spans="1:19" x14ac:dyDescent="0.3">
      <c r="A127" t="s">
        <v>1158</v>
      </c>
      <c r="B127" s="148">
        <v>331650</v>
      </c>
      <c r="C127" s="148">
        <v>169</v>
      </c>
      <c r="D127" t="s">
        <v>103</v>
      </c>
      <c r="E127" t="s">
        <v>147</v>
      </c>
      <c r="F127" t="s">
        <v>695</v>
      </c>
      <c r="G127" t="s">
        <v>11</v>
      </c>
      <c r="H127" s="184">
        <v>1578.9359999999999</v>
      </c>
      <c r="I127" s="184">
        <v>0</v>
      </c>
      <c r="J127" s="184">
        <v>0</v>
      </c>
      <c r="K127" s="184">
        <v>1578.9359999999999</v>
      </c>
      <c r="L127" s="184">
        <v>888.399</v>
      </c>
      <c r="M127" s="352">
        <v>0</v>
      </c>
      <c r="N127" s="184">
        <v>0</v>
      </c>
      <c r="O127" s="184">
        <v>0</v>
      </c>
      <c r="P127">
        <v>643.20899999999995</v>
      </c>
      <c r="Q127" s="148" t="s">
        <v>551</v>
      </c>
      <c r="R127" t="s">
        <v>147</v>
      </c>
      <c r="S127" s="148">
        <v>0</v>
      </c>
    </row>
    <row r="128" spans="1:19" x14ac:dyDescent="0.3">
      <c r="A128" t="s">
        <v>1108</v>
      </c>
      <c r="B128" s="148">
        <v>331250</v>
      </c>
      <c r="C128" s="148">
        <v>169</v>
      </c>
      <c r="D128" t="s">
        <v>103</v>
      </c>
      <c r="E128" t="s">
        <v>105</v>
      </c>
      <c r="F128" t="s">
        <v>644</v>
      </c>
      <c r="G128" t="s">
        <v>11</v>
      </c>
      <c r="H128" s="184">
        <v>1492.79</v>
      </c>
      <c r="I128" s="184">
        <v>0</v>
      </c>
      <c r="J128" s="184">
        <v>0</v>
      </c>
      <c r="K128" s="184">
        <v>1492.79</v>
      </c>
      <c r="L128" s="184">
        <v>1409.2670000000001</v>
      </c>
      <c r="M128" s="352">
        <v>0</v>
      </c>
      <c r="N128" s="184">
        <v>0</v>
      </c>
      <c r="O128" s="184">
        <v>0</v>
      </c>
      <c r="P128">
        <v>44.817000000000007</v>
      </c>
      <c r="Q128" s="148" t="s">
        <v>551</v>
      </c>
      <c r="R128" t="s">
        <v>105</v>
      </c>
      <c r="S128" s="148">
        <v>0</v>
      </c>
    </row>
    <row r="129" spans="1:19" x14ac:dyDescent="0.3">
      <c r="A129" t="s">
        <v>1175</v>
      </c>
      <c r="B129" s="148">
        <v>331820</v>
      </c>
      <c r="C129" s="148">
        <v>432</v>
      </c>
      <c r="D129" t="s">
        <v>175</v>
      </c>
      <c r="E129" t="s">
        <v>176</v>
      </c>
      <c r="F129" t="s">
        <v>764</v>
      </c>
      <c r="G129" t="s">
        <v>11</v>
      </c>
      <c r="H129" s="184">
        <v>1807.4117477235427</v>
      </c>
      <c r="I129" s="184">
        <v>0</v>
      </c>
      <c r="J129" s="184">
        <v>0</v>
      </c>
      <c r="K129" s="184">
        <v>1807.4117477235427</v>
      </c>
      <c r="L129" s="184">
        <v>1612.3979999999999</v>
      </c>
      <c r="M129" s="246">
        <v>0</v>
      </c>
      <c r="N129" s="184">
        <v>9.7899999999999991</v>
      </c>
      <c r="O129" s="184">
        <v>0</v>
      </c>
      <c r="P129">
        <v>150.71974772354292</v>
      </c>
      <c r="Q129" s="148" t="s">
        <v>551</v>
      </c>
      <c r="R129" t="s">
        <v>176</v>
      </c>
      <c r="S129" s="148">
        <v>0</v>
      </c>
    </row>
    <row r="130" spans="1:19" x14ac:dyDescent="0.3">
      <c r="A130" t="s">
        <v>1207</v>
      </c>
      <c r="B130" s="148">
        <v>332060</v>
      </c>
      <c r="C130" s="148">
        <v>369</v>
      </c>
      <c r="D130" t="s">
        <v>245</v>
      </c>
      <c r="E130" t="s">
        <v>246</v>
      </c>
      <c r="F130" t="s">
        <v>862</v>
      </c>
      <c r="G130" t="s">
        <v>11</v>
      </c>
      <c r="H130" s="184">
        <v>700.83707297835508</v>
      </c>
      <c r="I130" s="184">
        <v>0</v>
      </c>
      <c r="J130" s="184">
        <v>0</v>
      </c>
      <c r="K130" s="184">
        <v>700.83707297835508</v>
      </c>
      <c r="L130" s="184">
        <v>679.39700000000005</v>
      </c>
      <c r="M130" s="352">
        <v>0</v>
      </c>
      <c r="N130" s="184">
        <v>6.6550000000000002</v>
      </c>
      <c r="O130" s="184">
        <v>0</v>
      </c>
      <c r="P130">
        <v>-15.660927021644966</v>
      </c>
      <c r="Q130" s="148" t="s">
        <v>551</v>
      </c>
      <c r="R130" t="s">
        <v>246</v>
      </c>
      <c r="S130" s="148">
        <v>0</v>
      </c>
    </row>
    <row r="131" spans="1:19" x14ac:dyDescent="0.3">
      <c r="A131" t="s">
        <v>1128</v>
      </c>
      <c r="B131" s="148">
        <v>331400</v>
      </c>
      <c r="C131" s="148">
        <v>169</v>
      </c>
      <c r="D131" t="s">
        <v>103</v>
      </c>
      <c r="E131" t="s">
        <v>121</v>
      </c>
      <c r="F131" t="s">
        <v>662</v>
      </c>
      <c r="G131" t="s">
        <v>11</v>
      </c>
      <c r="H131" s="184">
        <v>1617.644</v>
      </c>
      <c r="I131" s="184">
        <v>0</v>
      </c>
      <c r="J131" s="184">
        <v>0</v>
      </c>
      <c r="K131" s="184">
        <v>1617.644</v>
      </c>
      <c r="L131" s="184">
        <v>1500.7729999999999</v>
      </c>
      <c r="M131" s="352">
        <v>0</v>
      </c>
      <c r="N131" s="184">
        <v>0</v>
      </c>
      <c r="O131" s="184">
        <v>0</v>
      </c>
      <c r="P131">
        <v>82.707000000000107</v>
      </c>
      <c r="Q131" s="148" t="s">
        <v>551</v>
      </c>
      <c r="R131" t="s">
        <v>121</v>
      </c>
      <c r="S131" s="148">
        <v>0</v>
      </c>
    </row>
    <row r="132" spans="1:19" x14ac:dyDescent="0.3">
      <c r="A132" t="s">
        <v>1129</v>
      </c>
      <c r="B132" s="148">
        <v>331410</v>
      </c>
      <c r="C132" s="148">
        <v>169</v>
      </c>
      <c r="D132" t="s">
        <v>103</v>
      </c>
      <c r="E132" t="s">
        <v>122</v>
      </c>
      <c r="F132" t="s">
        <v>664</v>
      </c>
      <c r="G132" t="s">
        <v>11</v>
      </c>
      <c r="H132" s="184">
        <v>1214.4449999999999</v>
      </c>
      <c r="I132" s="184">
        <v>0</v>
      </c>
      <c r="J132" s="184">
        <v>0</v>
      </c>
      <c r="K132" s="184">
        <v>1214.4449999999999</v>
      </c>
      <c r="L132" s="184">
        <v>1144.5419999999999</v>
      </c>
      <c r="M132" s="352">
        <v>0</v>
      </c>
      <c r="N132" s="184">
        <v>0</v>
      </c>
      <c r="O132" s="184">
        <v>0</v>
      </c>
      <c r="P132">
        <v>30.642000000000053</v>
      </c>
      <c r="Q132" s="148" t="s">
        <v>551</v>
      </c>
      <c r="R132" t="s">
        <v>122</v>
      </c>
      <c r="S132" s="148">
        <v>0</v>
      </c>
    </row>
    <row r="133" spans="1:19" x14ac:dyDescent="0.3">
      <c r="A133" t="s">
        <v>1130</v>
      </c>
      <c r="B133" s="148">
        <v>332090</v>
      </c>
      <c r="C133" s="148">
        <v>169</v>
      </c>
      <c r="D133" t="s">
        <v>103</v>
      </c>
      <c r="E133" t="s">
        <v>256</v>
      </c>
      <c r="F133" t="s">
        <v>695</v>
      </c>
      <c r="G133" t="s">
        <v>11</v>
      </c>
      <c r="H133" s="184">
        <v>0</v>
      </c>
      <c r="I133" s="184">
        <v>0</v>
      </c>
      <c r="J133" s="184">
        <v>0</v>
      </c>
      <c r="K133" s="184">
        <v>0</v>
      </c>
      <c r="L133" s="184">
        <v>613.97</v>
      </c>
      <c r="M133" s="352">
        <v>0</v>
      </c>
      <c r="N133" s="184">
        <v>0</v>
      </c>
      <c r="O133" s="184">
        <v>0</v>
      </c>
      <c r="P133">
        <v>-613.97</v>
      </c>
      <c r="Q133" s="148" t="s">
        <v>551</v>
      </c>
      <c r="R133" t="s">
        <v>256</v>
      </c>
      <c r="S133" s="148">
        <v>0</v>
      </c>
    </row>
    <row r="134" spans="1:19" x14ac:dyDescent="0.3">
      <c r="A134" t="s">
        <v>1213</v>
      </c>
      <c r="B134" s="148">
        <v>332130</v>
      </c>
      <c r="C134" s="148">
        <v>17</v>
      </c>
      <c r="D134" t="s">
        <v>260</v>
      </c>
      <c r="E134" t="s">
        <v>261</v>
      </c>
      <c r="F134" t="s">
        <v>893</v>
      </c>
      <c r="G134" t="s">
        <v>11</v>
      </c>
      <c r="H134" s="184">
        <v>21437.043000000001</v>
      </c>
      <c r="I134" s="184">
        <v>0</v>
      </c>
      <c r="J134" s="184">
        <v>0</v>
      </c>
      <c r="K134" s="184">
        <v>21437.043000000001</v>
      </c>
      <c r="L134" s="184">
        <v>19889.201000000001</v>
      </c>
      <c r="M134" s="352">
        <v>0</v>
      </c>
      <c r="N134" s="184">
        <v>0</v>
      </c>
      <c r="O134" s="184">
        <v>0</v>
      </c>
      <c r="P134">
        <v>1111.4730000000018</v>
      </c>
      <c r="Q134" s="148" t="s">
        <v>551</v>
      </c>
      <c r="R134" t="s">
        <v>261</v>
      </c>
      <c r="S134" s="148">
        <v>0</v>
      </c>
    </row>
    <row r="135" spans="1:19" x14ac:dyDescent="0.3">
      <c r="A135" t="s">
        <v>1474</v>
      </c>
      <c r="B135" s="148">
        <v>0</v>
      </c>
      <c r="C135" s="148">
        <v>640</v>
      </c>
      <c r="D135" t="s">
        <v>1076</v>
      </c>
      <c r="E135" t="s">
        <v>1076</v>
      </c>
      <c r="F135" t="s">
        <v>600</v>
      </c>
      <c r="G135" t="s">
        <v>12</v>
      </c>
      <c r="H135" s="184">
        <v>436071</v>
      </c>
      <c r="I135" s="184">
        <v>64585</v>
      </c>
      <c r="J135" s="184">
        <v>7600</v>
      </c>
      <c r="K135" s="184">
        <v>500656</v>
      </c>
      <c r="L135" s="184">
        <v>0</v>
      </c>
      <c r="M135" s="352">
        <v>500656</v>
      </c>
      <c r="N135" s="184">
        <v>0</v>
      </c>
      <c r="O135" s="184">
        <v>0</v>
      </c>
      <c r="P135">
        <v>0</v>
      </c>
      <c r="Q135" s="148" t="s">
        <v>1077</v>
      </c>
      <c r="R135" t="s">
        <v>1078</v>
      </c>
      <c r="S135" s="148">
        <v>0</v>
      </c>
    </row>
    <row r="136" spans="1:19" x14ac:dyDescent="0.3">
      <c r="A136" t="s">
        <v>1182</v>
      </c>
      <c r="B136" s="148">
        <v>0</v>
      </c>
      <c r="C136" s="148">
        <v>8</v>
      </c>
      <c r="D136" t="s">
        <v>189</v>
      </c>
      <c r="E136" t="s">
        <v>189</v>
      </c>
      <c r="F136" t="s">
        <v>600</v>
      </c>
      <c r="G136" t="s">
        <v>12</v>
      </c>
      <c r="H136" s="184">
        <v>1344669</v>
      </c>
      <c r="I136" s="184">
        <v>295925</v>
      </c>
      <c r="J136" s="184">
        <v>15661</v>
      </c>
      <c r="K136" s="184">
        <v>1656255</v>
      </c>
      <c r="L136" s="184">
        <v>1133427</v>
      </c>
      <c r="M136" s="352">
        <v>442524</v>
      </c>
      <c r="N136" s="184">
        <v>0</v>
      </c>
      <c r="O136" s="184">
        <v>0</v>
      </c>
      <c r="P136">
        <v>76027</v>
      </c>
      <c r="Q136" s="148" t="s">
        <v>1077</v>
      </c>
      <c r="R136" t="s">
        <v>540</v>
      </c>
      <c r="S136" s="148">
        <v>0</v>
      </c>
    </row>
    <row r="137" spans="1:19" x14ac:dyDescent="0.3">
      <c r="A137" t="s">
        <v>1194</v>
      </c>
      <c r="B137" s="148">
        <v>0</v>
      </c>
      <c r="C137" s="148">
        <v>13</v>
      </c>
      <c r="D137" t="s">
        <v>220</v>
      </c>
      <c r="E137" t="s">
        <v>220</v>
      </c>
      <c r="F137" t="s">
        <v>600</v>
      </c>
      <c r="G137" t="s">
        <v>12</v>
      </c>
      <c r="H137" s="184">
        <v>669016</v>
      </c>
      <c r="I137" s="184">
        <v>649320</v>
      </c>
      <c r="J137" s="184">
        <v>338</v>
      </c>
      <c r="K137" s="184">
        <v>1318674</v>
      </c>
      <c r="L137" s="184">
        <v>1204532</v>
      </c>
      <c r="M137" s="352">
        <v>32</v>
      </c>
      <c r="N137" s="184">
        <v>0</v>
      </c>
      <c r="O137" s="184">
        <v>0</v>
      </c>
      <c r="P137">
        <v>93131</v>
      </c>
      <c r="Q137" s="148" t="s">
        <v>1077</v>
      </c>
      <c r="R137" t="s">
        <v>539</v>
      </c>
      <c r="S137" s="148">
        <v>0</v>
      </c>
    </row>
    <row r="138" spans="1:19" x14ac:dyDescent="0.3">
      <c r="A138" t="s">
        <v>1197</v>
      </c>
      <c r="B138" s="148">
        <v>0</v>
      </c>
      <c r="C138" s="148">
        <v>32</v>
      </c>
      <c r="D138" t="s">
        <v>229</v>
      </c>
      <c r="E138" t="s">
        <v>229</v>
      </c>
      <c r="F138" t="s">
        <v>600</v>
      </c>
      <c r="G138" t="s">
        <v>12</v>
      </c>
      <c r="H138" s="184">
        <v>213</v>
      </c>
      <c r="I138" s="184">
        <v>473751</v>
      </c>
      <c r="J138" s="184">
        <v>0</v>
      </c>
      <c r="K138" s="184">
        <v>473964</v>
      </c>
      <c r="L138" s="184">
        <v>471772</v>
      </c>
      <c r="M138" s="352">
        <v>0</v>
      </c>
      <c r="N138" s="184">
        <v>0</v>
      </c>
      <c r="O138" s="184">
        <v>0</v>
      </c>
      <c r="P138">
        <v>0</v>
      </c>
      <c r="Q138" s="148" t="s">
        <v>1077</v>
      </c>
      <c r="R138" t="s">
        <v>1198</v>
      </c>
      <c r="S138" s="148">
        <v>0</v>
      </c>
    </row>
    <row r="139" spans="1:19" x14ac:dyDescent="0.3">
      <c r="A139" t="s">
        <v>1221</v>
      </c>
      <c r="B139" s="148">
        <v>0</v>
      </c>
      <c r="C139" s="148">
        <v>18</v>
      </c>
      <c r="D139" t="s">
        <v>909</v>
      </c>
      <c r="E139" t="s">
        <v>909</v>
      </c>
      <c r="F139" t="s">
        <v>600</v>
      </c>
      <c r="G139" t="s">
        <v>12</v>
      </c>
      <c r="H139" s="184">
        <v>492146</v>
      </c>
      <c r="I139" s="184">
        <v>330707</v>
      </c>
      <c r="J139" s="184">
        <v>0</v>
      </c>
      <c r="K139" s="184">
        <v>822853</v>
      </c>
      <c r="L139" s="184">
        <v>731265</v>
      </c>
      <c r="M139" s="352">
        <v>41542</v>
      </c>
      <c r="N139" s="184">
        <v>0</v>
      </c>
      <c r="O139" s="184">
        <v>0</v>
      </c>
      <c r="P139">
        <v>47363</v>
      </c>
      <c r="Q139" s="148" t="s">
        <v>1077</v>
      </c>
      <c r="R139" t="s">
        <v>545</v>
      </c>
      <c r="S139" s="148">
        <v>0</v>
      </c>
    </row>
    <row r="140" spans="1:19" x14ac:dyDescent="0.3">
      <c r="A140" t="s">
        <v>1464</v>
      </c>
      <c r="B140" s="148">
        <v>0</v>
      </c>
      <c r="C140" s="148">
        <v>108</v>
      </c>
      <c r="D140" t="s">
        <v>784</v>
      </c>
      <c r="E140" t="s">
        <v>1665</v>
      </c>
      <c r="F140" t="s">
        <v>600</v>
      </c>
      <c r="G140" t="s">
        <v>12</v>
      </c>
      <c r="H140" s="184">
        <v>386</v>
      </c>
      <c r="I140" s="184">
        <v>61298</v>
      </c>
      <c r="J140" s="184">
        <v>0</v>
      </c>
      <c r="K140" s="184">
        <v>61684</v>
      </c>
      <c r="L140" s="184">
        <v>54843</v>
      </c>
      <c r="M140" s="352">
        <v>0</v>
      </c>
      <c r="N140" s="184">
        <v>0</v>
      </c>
      <c r="O140" s="184">
        <v>0</v>
      </c>
      <c r="P140">
        <v>6841</v>
      </c>
      <c r="Q140" s="148" t="s">
        <v>1077</v>
      </c>
      <c r="R140" t="s">
        <v>548</v>
      </c>
      <c r="S140" s="148">
        <v>0</v>
      </c>
    </row>
    <row r="141" spans="1:19" x14ac:dyDescent="0.3">
      <c r="A141" t="s">
        <v>1167</v>
      </c>
      <c r="B141" s="148">
        <v>0</v>
      </c>
      <c r="C141" s="148">
        <v>121</v>
      </c>
      <c r="D141" t="s">
        <v>2186</v>
      </c>
      <c r="E141" t="s">
        <v>1292</v>
      </c>
      <c r="F141" t="s">
        <v>600</v>
      </c>
      <c r="G141" t="s">
        <v>12</v>
      </c>
      <c r="H141" s="184">
        <v>1174956</v>
      </c>
      <c r="I141" s="184">
        <v>118603</v>
      </c>
      <c r="J141" s="184">
        <v>0</v>
      </c>
      <c r="K141" s="184">
        <v>1293559</v>
      </c>
      <c r="L141" s="184">
        <v>1004497</v>
      </c>
      <c r="M141" s="352">
        <v>257893</v>
      </c>
      <c r="N141" s="184">
        <v>0</v>
      </c>
      <c r="O141" s="184">
        <v>0</v>
      </c>
      <c r="P141">
        <v>31169</v>
      </c>
      <c r="Q141" s="148" t="s">
        <v>1077</v>
      </c>
      <c r="R141" t="s">
        <v>157</v>
      </c>
      <c r="S141" s="148">
        <v>0</v>
      </c>
    </row>
    <row r="142" spans="1:19" x14ac:dyDescent="0.3">
      <c r="A142" t="s">
        <v>1465</v>
      </c>
      <c r="B142" s="148">
        <v>0</v>
      </c>
      <c r="C142" s="148">
        <v>0</v>
      </c>
      <c r="D142">
        <v>0</v>
      </c>
      <c r="E142" t="s">
        <v>1027</v>
      </c>
      <c r="F142" t="s">
        <v>600</v>
      </c>
      <c r="G142" t="s">
        <v>12</v>
      </c>
      <c r="H142" s="184">
        <v>0</v>
      </c>
      <c r="I142" s="184">
        <v>0</v>
      </c>
      <c r="J142" s="184">
        <v>0</v>
      </c>
      <c r="K142" s="184">
        <v>0</v>
      </c>
      <c r="L142" s="184">
        <v>0</v>
      </c>
      <c r="M142" s="352">
        <v>0</v>
      </c>
      <c r="N142" s="184">
        <v>0</v>
      </c>
      <c r="O142" s="184">
        <v>0</v>
      </c>
      <c r="P142">
        <v>0</v>
      </c>
      <c r="Q142" s="148">
        <v>0</v>
      </c>
      <c r="R142" t="s">
        <v>1027</v>
      </c>
      <c r="S142" s="148">
        <v>0</v>
      </c>
    </row>
    <row r="143" spans="1:19" x14ac:dyDescent="0.3">
      <c r="A143" t="s">
        <v>1467</v>
      </c>
      <c r="B143" s="148">
        <v>0</v>
      </c>
      <c r="C143" s="148">
        <v>345</v>
      </c>
      <c r="D143" t="s">
        <v>1310</v>
      </c>
      <c r="E143" t="s">
        <v>1310</v>
      </c>
      <c r="F143" t="s">
        <v>600</v>
      </c>
      <c r="G143" t="s">
        <v>12</v>
      </c>
      <c r="H143" s="184">
        <v>0</v>
      </c>
      <c r="I143" s="184">
        <v>0</v>
      </c>
      <c r="J143" s="184">
        <v>0</v>
      </c>
      <c r="K143" s="184">
        <v>0</v>
      </c>
      <c r="L143" s="184">
        <v>0</v>
      </c>
      <c r="M143" s="352">
        <v>0</v>
      </c>
      <c r="N143" s="184">
        <v>0</v>
      </c>
      <c r="O143" s="184">
        <v>0</v>
      </c>
      <c r="P143">
        <v>0</v>
      </c>
      <c r="Q143" s="148">
        <v>0</v>
      </c>
      <c r="R143">
        <v>0</v>
      </c>
      <c r="S143" s="148">
        <v>0</v>
      </c>
    </row>
    <row r="144" spans="1:19" x14ac:dyDescent="0.3">
      <c r="A144" t="s">
        <v>1468</v>
      </c>
      <c r="B144" s="148">
        <v>0</v>
      </c>
      <c r="C144" s="148">
        <v>0</v>
      </c>
      <c r="D144" t="s">
        <v>521</v>
      </c>
      <c r="E144" t="s">
        <v>521</v>
      </c>
      <c r="F144" t="s">
        <v>600</v>
      </c>
      <c r="G144" t="s">
        <v>12</v>
      </c>
      <c r="H144" s="184">
        <v>458315</v>
      </c>
      <c r="I144" s="184">
        <v>0</v>
      </c>
      <c r="J144" s="184">
        <v>0</v>
      </c>
      <c r="K144" s="184">
        <v>458315</v>
      </c>
      <c r="L144" s="184">
        <v>0</v>
      </c>
      <c r="M144" s="352">
        <v>458315</v>
      </c>
      <c r="N144" s="184">
        <v>0</v>
      </c>
      <c r="O144" s="184">
        <v>0</v>
      </c>
      <c r="P144">
        <v>0</v>
      </c>
      <c r="Q144" s="148" t="s">
        <v>1077</v>
      </c>
      <c r="R144" t="s">
        <v>521</v>
      </c>
      <c r="S144" s="148">
        <v>0</v>
      </c>
    </row>
    <row r="145" spans="1:19" x14ac:dyDescent="0.3">
      <c r="A145" t="s">
        <v>1471</v>
      </c>
      <c r="B145" s="148">
        <v>0</v>
      </c>
      <c r="C145" s="148">
        <v>0</v>
      </c>
      <c r="D145" t="s">
        <v>1415</v>
      </c>
      <c r="E145" t="s">
        <v>1415</v>
      </c>
      <c r="F145" t="s">
        <v>600</v>
      </c>
      <c r="G145" t="s">
        <v>12</v>
      </c>
      <c r="H145" s="184">
        <v>0</v>
      </c>
      <c r="I145" s="184">
        <v>0</v>
      </c>
      <c r="J145" s="184">
        <v>0</v>
      </c>
      <c r="K145" s="184">
        <v>0</v>
      </c>
      <c r="L145" s="184">
        <v>0</v>
      </c>
      <c r="M145" s="352">
        <v>0</v>
      </c>
      <c r="N145" s="184">
        <v>0</v>
      </c>
      <c r="O145" s="184">
        <v>0</v>
      </c>
      <c r="P145">
        <v>0</v>
      </c>
      <c r="Q145" s="148">
        <v>0</v>
      </c>
      <c r="R145" t="s">
        <v>1415</v>
      </c>
      <c r="S145" s="148">
        <v>0</v>
      </c>
    </row>
    <row r="146" spans="1:19" x14ac:dyDescent="0.3">
      <c r="A146" t="s">
        <v>1473</v>
      </c>
      <c r="B146" s="148">
        <v>0</v>
      </c>
      <c r="C146" s="148">
        <v>452</v>
      </c>
      <c r="D146" t="s">
        <v>1042</v>
      </c>
      <c r="E146" t="s">
        <v>1042</v>
      </c>
      <c r="F146" t="s">
        <v>600</v>
      </c>
      <c r="G146" t="s">
        <v>12</v>
      </c>
      <c r="H146" s="184">
        <v>0</v>
      </c>
      <c r="I146" s="184">
        <v>0</v>
      </c>
      <c r="J146" s="184">
        <v>0</v>
      </c>
      <c r="K146" s="184">
        <v>0</v>
      </c>
      <c r="L146" s="184">
        <v>0</v>
      </c>
      <c r="M146" s="352">
        <v>0</v>
      </c>
      <c r="N146" s="184">
        <v>0</v>
      </c>
      <c r="O146" s="184">
        <v>0</v>
      </c>
      <c r="P146">
        <v>0</v>
      </c>
      <c r="Q146" s="148">
        <v>0</v>
      </c>
      <c r="R146" t="s">
        <v>1042</v>
      </c>
      <c r="S146" s="148">
        <v>0</v>
      </c>
    </row>
    <row r="147" spans="1:19" x14ac:dyDescent="0.3">
      <c r="A147" t="s">
        <v>1115</v>
      </c>
      <c r="B147" s="148">
        <v>331950</v>
      </c>
      <c r="C147" s="148">
        <v>169</v>
      </c>
      <c r="D147" t="s">
        <v>103</v>
      </c>
      <c r="E147" t="s">
        <v>110</v>
      </c>
      <c r="F147" t="s">
        <v>1341</v>
      </c>
      <c r="G147" t="s">
        <v>13</v>
      </c>
      <c r="H147" s="184">
        <v>463.84899999999999</v>
      </c>
      <c r="I147" s="184">
        <v>0</v>
      </c>
      <c r="J147" s="184">
        <v>0</v>
      </c>
      <c r="K147" s="184">
        <v>463.84899999999999</v>
      </c>
      <c r="L147" s="184">
        <v>410.952</v>
      </c>
      <c r="M147" s="352">
        <v>0</v>
      </c>
      <c r="N147" s="184">
        <v>0</v>
      </c>
      <c r="O147" s="184">
        <v>0</v>
      </c>
      <c r="P147">
        <v>27.363</v>
      </c>
      <c r="Q147" s="148" t="s">
        <v>551</v>
      </c>
      <c r="R147" t="s">
        <v>110</v>
      </c>
      <c r="S147" s="148">
        <v>0</v>
      </c>
    </row>
    <row r="148" spans="1:19" x14ac:dyDescent="0.3">
      <c r="A148" t="s">
        <v>1079</v>
      </c>
      <c r="B148" s="148">
        <v>0</v>
      </c>
      <c r="C148" s="148">
        <v>1</v>
      </c>
      <c r="D148" t="s">
        <v>69</v>
      </c>
      <c r="E148" t="s">
        <v>1288</v>
      </c>
      <c r="F148" t="s">
        <v>587</v>
      </c>
      <c r="G148" t="s">
        <v>13</v>
      </c>
      <c r="H148" s="184">
        <v>152097</v>
      </c>
      <c r="I148" s="184">
        <v>270791</v>
      </c>
      <c r="J148" s="184">
        <v>0</v>
      </c>
      <c r="K148" s="184">
        <v>422888</v>
      </c>
      <c r="L148" s="184">
        <v>398452</v>
      </c>
      <c r="M148" s="352">
        <v>0</v>
      </c>
      <c r="N148" s="184">
        <v>0</v>
      </c>
      <c r="O148" s="184">
        <v>0</v>
      </c>
      <c r="P148">
        <v>20248</v>
      </c>
      <c r="Q148" s="148" t="s">
        <v>1077</v>
      </c>
      <c r="R148" t="s">
        <v>1080</v>
      </c>
      <c r="S148" s="148">
        <v>0</v>
      </c>
    </row>
    <row r="149" spans="1:19" x14ac:dyDescent="0.3">
      <c r="A149" t="s">
        <v>1097</v>
      </c>
      <c r="B149" s="148">
        <v>331170</v>
      </c>
      <c r="C149" s="148">
        <v>2</v>
      </c>
      <c r="D149" t="s">
        <v>80</v>
      </c>
      <c r="E149" t="s">
        <v>93</v>
      </c>
      <c r="F149" t="s">
        <v>602</v>
      </c>
      <c r="G149" t="s">
        <v>13</v>
      </c>
      <c r="H149" s="184">
        <v>49.400480000000002</v>
      </c>
      <c r="I149" s="184">
        <v>0</v>
      </c>
      <c r="J149" s="184">
        <v>0</v>
      </c>
      <c r="K149" s="184">
        <v>49.400480000000002</v>
      </c>
      <c r="L149" s="184">
        <v>420.738</v>
      </c>
      <c r="M149" s="352">
        <v>0</v>
      </c>
      <c r="N149" s="184">
        <v>0</v>
      </c>
      <c r="O149" s="184">
        <v>0</v>
      </c>
      <c r="P149">
        <v>-383.43351999999999</v>
      </c>
      <c r="Q149" s="148" t="s">
        <v>551</v>
      </c>
      <c r="R149" t="s">
        <v>93</v>
      </c>
      <c r="S149" s="148">
        <v>0</v>
      </c>
    </row>
    <row r="150" spans="1:19" x14ac:dyDescent="0.3">
      <c r="A150" t="s">
        <v>1279</v>
      </c>
      <c r="B150" s="148">
        <v>332460</v>
      </c>
      <c r="C150" s="148">
        <v>24</v>
      </c>
      <c r="D150" t="s">
        <v>319</v>
      </c>
      <c r="E150" t="s">
        <v>320</v>
      </c>
      <c r="F150" t="s">
        <v>966</v>
      </c>
      <c r="G150" t="s">
        <v>13</v>
      </c>
      <c r="H150" s="184">
        <v>1328.258</v>
      </c>
      <c r="I150" s="184">
        <v>0</v>
      </c>
      <c r="J150" s="184">
        <v>0</v>
      </c>
      <c r="K150" s="184">
        <v>1328.258</v>
      </c>
      <c r="L150" s="184">
        <v>1026.462</v>
      </c>
      <c r="M150" s="352">
        <v>0</v>
      </c>
      <c r="N150" s="184">
        <v>68.927000000000007</v>
      </c>
      <c r="O150" s="184">
        <v>0</v>
      </c>
      <c r="P150">
        <v>177.84900000000016</v>
      </c>
      <c r="Q150" s="148" t="s">
        <v>551</v>
      </c>
      <c r="R150" t="s">
        <v>320</v>
      </c>
      <c r="S150" s="148">
        <v>0</v>
      </c>
    </row>
    <row r="151" spans="1:19" x14ac:dyDescent="0.3">
      <c r="A151" t="s">
        <v>1099</v>
      </c>
      <c r="B151" s="148">
        <v>331190</v>
      </c>
      <c r="C151" s="148">
        <v>2</v>
      </c>
      <c r="D151" t="s">
        <v>80</v>
      </c>
      <c r="E151" t="s">
        <v>95</v>
      </c>
      <c r="F151" t="s">
        <v>606</v>
      </c>
      <c r="G151" t="s">
        <v>13</v>
      </c>
      <c r="H151" s="184">
        <v>2750.36</v>
      </c>
      <c r="I151" s="184">
        <v>10219.473</v>
      </c>
      <c r="J151" s="184">
        <v>0</v>
      </c>
      <c r="K151" s="184">
        <v>2750.36</v>
      </c>
      <c r="L151" s="184">
        <v>11944.58</v>
      </c>
      <c r="M151" s="352">
        <v>0</v>
      </c>
      <c r="N151" s="184">
        <v>0</v>
      </c>
      <c r="O151" s="184">
        <v>0</v>
      </c>
      <c r="P151">
        <v>901.8700000000008</v>
      </c>
      <c r="Q151" s="148" t="s">
        <v>551</v>
      </c>
      <c r="R151" t="s">
        <v>95</v>
      </c>
      <c r="S151" s="148">
        <v>0</v>
      </c>
    </row>
    <row r="152" spans="1:19" x14ac:dyDescent="0.3">
      <c r="A152" t="s">
        <v>1266</v>
      </c>
      <c r="B152" s="148">
        <v>332630</v>
      </c>
      <c r="C152" s="148">
        <v>363</v>
      </c>
      <c r="D152" t="s">
        <v>363</v>
      </c>
      <c r="E152" t="s">
        <v>364</v>
      </c>
      <c r="F152" t="s">
        <v>1016</v>
      </c>
      <c r="G152" t="s">
        <v>13</v>
      </c>
      <c r="H152" s="184">
        <v>407.267</v>
      </c>
      <c r="I152" s="184">
        <v>0</v>
      </c>
      <c r="J152" s="184">
        <v>0</v>
      </c>
      <c r="K152" s="184">
        <v>407.267</v>
      </c>
      <c r="L152" s="184">
        <v>343.166</v>
      </c>
      <c r="M152" s="352">
        <v>0</v>
      </c>
      <c r="N152" s="184">
        <v>0</v>
      </c>
      <c r="O152" s="184">
        <v>0</v>
      </c>
      <c r="P152">
        <v>51.331000000000017</v>
      </c>
      <c r="Q152" s="148" t="s">
        <v>551</v>
      </c>
      <c r="R152" t="s">
        <v>364</v>
      </c>
      <c r="S152" s="148">
        <v>0</v>
      </c>
    </row>
    <row r="153" spans="1:19" x14ac:dyDescent="0.3">
      <c r="A153" t="s">
        <v>1102</v>
      </c>
      <c r="B153" s="148">
        <v>331210</v>
      </c>
      <c r="C153" s="148">
        <v>2</v>
      </c>
      <c r="D153" t="s">
        <v>80</v>
      </c>
      <c r="E153" t="s">
        <v>1103</v>
      </c>
      <c r="F153" t="s">
        <v>602</v>
      </c>
      <c r="G153" t="s">
        <v>13</v>
      </c>
      <c r="H153" s="184">
        <v>0</v>
      </c>
      <c r="I153" s="184">
        <v>0</v>
      </c>
      <c r="J153" s="184">
        <v>0</v>
      </c>
      <c r="K153" s="184">
        <v>0</v>
      </c>
      <c r="L153" s="184">
        <v>3389.8490000000002</v>
      </c>
      <c r="M153" s="352">
        <v>0</v>
      </c>
      <c r="N153" s="184">
        <v>0</v>
      </c>
      <c r="O153" s="184">
        <v>0</v>
      </c>
      <c r="P153">
        <v>-3464.7690000000002</v>
      </c>
      <c r="Q153" s="148" t="s">
        <v>551</v>
      </c>
      <c r="R153" t="s">
        <v>1103</v>
      </c>
      <c r="S153" s="148">
        <v>0</v>
      </c>
    </row>
    <row r="154" spans="1:19" x14ac:dyDescent="0.3">
      <c r="A154" t="s">
        <v>1106</v>
      </c>
      <c r="B154" s="148">
        <v>331230</v>
      </c>
      <c r="C154" s="148">
        <v>2</v>
      </c>
      <c r="D154" t="s">
        <v>80</v>
      </c>
      <c r="E154" t="s">
        <v>102</v>
      </c>
      <c r="F154" t="s">
        <v>640</v>
      </c>
      <c r="G154" t="s">
        <v>13</v>
      </c>
      <c r="H154" s="184">
        <v>323.73700000000002</v>
      </c>
      <c r="I154" s="184">
        <v>0</v>
      </c>
      <c r="J154" s="184">
        <v>0</v>
      </c>
      <c r="K154" s="184">
        <v>323.73700000000002</v>
      </c>
      <c r="L154" s="184">
        <v>273.47199999999998</v>
      </c>
      <c r="M154" s="352">
        <v>0</v>
      </c>
      <c r="N154" s="184">
        <v>0</v>
      </c>
      <c r="O154" s="184">
        <v>0</v>
      </c>
      <c r="P154">
        <v>34.345000000000027</v>
      </c>
      <c r="Q154" s="148" t="s">
        <v>551</v>
      </c>
      <c r="R154" t="s">
        <v>102</v>
      </c>
      <c r="S154" s="148">
        <v>0</v>
      </c>
    </row>
    <row r="155" spans="1:19" x14ac:dyDescent="0.3">
      <c r="A155" t="s">
        <v>1165</v>
      </c>
      <c r="B155" s="148">
        <v>332900</v>
      </c>
      <c r="C155" s="148">
        <v>53</v>
      </c>
      <c r="D155" t="s">
        <v>2034</v>
      </c>
      <c r="E155" t="s">
        <v>384</v>
      </c>
      <c r="F155" t="s">
        <v>706</v>
      </c>
      <c r="G155" t="s">
        <v>13</v>
      </c>
      <c r="H155" s="184">
        <v>5882.875</v>
      </c>
      <c r="I155" s="184">
        <v>0</v>
      </c>
      <c r="J155" s="184">
        <v>0</v>
      </c>
      <c r="K155" s="184">
        <v>5882.875</v>
      </c>
      <c r="L155" s="184">
        <v>5151.9070000000002</v>
      </c>
      <c r="M155" s="352">
        <v>0</v>
      </c>
      <c r="N155" s="184">
        <v>0</v>
      </c>
      <c r="O155" s="184">
        <v>0</v>
      </c>
      <c r="P155">
        <v>604.91899999999987</v>
      </c>
      <c r="Q155" s="148" t="s">
        <v>551</v>
      </c>
      <c r="R155" t="s">
        <v>384</v>
      </c>
      <c r="S155" s="148">
        <v>0</v>
      </c>
    </row>
    <row r="156" spans="1:19" x14ac:dyDescent="0.3">
      <c r="A156" t="s">
        <v>1202</v>
      </c>
      <c r="B156" s="148">
        <v>332650</v>
      </c>
      <c r="C156" s="148">
        <v>240</v>
      </c>
      <c r="D156" t="s">
        <v>240</v>
      </c>
      <c r="E156" t="s">
        <v>241</v>
      </c>
      <c r="F156" t="s">
        <v>855</v>
      </c>
      <c r="G156" t="s">
        <v>13</v>
      </c>
      <c r="H156" s="184">
        <v>1806.7739999999999</v>
      </c>
      <c r="I156" s="184">
        <v>0</v>
      </c>
      <c r="J156" s="184">
        <v>0</v>
      </c>
      <c r="K156" s="184">
        <v>1806.7739999999999</v>
      </c>
      <c r="L156" s="184">
        <v>1568.71</v>
      </c>
      <c r="M156" s="352">
        <v>0</v>
      </c>
      <c r="N156" s="184">
        <v>0</v>
      </c>
      <c r="O156" s="184">
        <v>0</v>
      </c>
      <c r="P156">
        <v>156.29799999999977</v>
      </c>
      <c r="Q156" s="148" t="s">
        <v>551</v>
      </c>
      <c r="R156" t="s">
        <v>241</v>
      </c>
      <c r="S156" s="148">
        <v>0</v>
      </c>
    </row>
    <row r="157" spans="1:19" x14ac:dyDescent="0.3">
      <c r="A157" t="s">
        <v>1475</v>
      </c>
      <c r="B157" s="148">
        <v>0</v>
      </c>
      <c r="C157" s="148">
        <v>0</v>
      </c>
      <c r="D157" t="s">
        <v>346</v>
      </c>
      <c r="E157" t="s">
        <v>346</v>
      </c>
      <c r="F157" t="s">
        <v>864</v>
      </c>
      <c r="G157" t="s">
        <v>13</v>
      </c>
      <c r="H157" s="184">
        <v>0</v>
      </c>
      <c r="I157" s="184">
        <v>0</v>
      </c>
      <c r="J157" s="184">
        <v>0</v>
      </c>
      <c r="K157" s="184">
        <v>0</v>
      </c>
      <c r="L157" s="184">
        <v>0</v>
      </c>
      <c r="M157" s="352">
        <v>0</v>
      </c>
      <c r="N157" s="184">
        <v>0</v>
      </c>
      <c r="O157" s="184">
        <v>0</v>
      </c>
      <c r="P157">
        <v>0</v>
      </c>
      <c r="Q157" s="148">
        <v>0</v>
      </c>
      <c r="R157" t="s">
        <v>1257</v>
      </c>
      <c r="S157" s="148">
        <v>0</v>
      </c>
    </row>
    <row r="158" spans="1:19" x14ac:dyDescent="0.3">
      <c r="A158" t="s">
        <v>1203</v>
      </c>
      <c r="B158" s="148">
        <v>332660</v>
      </c>
      <c r="C158" s="148">
        <v>240</v>
      </c>
      <c r="D158" t="s">
        <v>240</v>
      </c>
      <c r="E158" t="s">
        <v>242</v>
      </c>
      <c r="F158" t="s">
        <v>606</v>
      </c>
      <c r="G158" t="s">
        <v>13</v>
      </c>
      <c r="H158" s="184">
        <v>1141.54</v>
      </c>
      <c r="I158" s="184">
        <v>635.04</v>
      </c>
      <c r="J158" s="184">
        <v>0</v>
      </c>
      <c r="K158" s="184">
        <v>1141.54</v>
      </c>
      <c r="L158" s="184">
        <v>1135.586</v>
      </c>
      <c r="M158" s="352">
        <v>0</v>
      </c>
      <c r="N158" s="184">
        <v>0</v>
      </c>
      <c r="O158" s="184">
        <v>0</v>
      </c>
      <c r="P158">
        <v>580.82399999999984</v>
      </c>
      <c r="Q158" s="148" t="s">
        <v>551</v>
      </c>
      <c r="R158" t="s">
        <v>242</v>
      </c>
      <c r="S158" s="148">
        <v>0</v>
      </c>
    </row>
    <row r="159" spans="1:19" x14ac:dyDescent="0.3">
      <c r="A159" t="s">
        <v>1084</v>
      </c>
      <c r="B159" s="148">
        <v>331080</v>
      </c>
      <c r="C159" s="148">
        <v>2</v>
      </c>
      <c r="D159" t="s">
        <v>80</v>
      </c>
      <c r="E159" t="s">
        <v>86</v>
      </c>
      <c r="F159" t="s">
        <v>602</v>
      </c>
      <c r="G159" t="s">
        <v>13</v>
      </c>
      <c r="H159" s="184">
        <v>8.5176400000000001</v>
      </c>
      <c r="I159" s="184">
        <v>0</v>
      </c>
      <c r="J159" s="184">
        <v>0</v>
      </c>
      <c r="K159" s="184">
        <v>8.5176400000000001</v>
      </c>
      <c r="L159" s="184">
        <v>968.73400000000004</v>
      </c>
      <c r="M159" s="246">
        <v>0</v>
      </c>
      <c r="N159" s="184">
        <v>0</v>
      </c>
      <c r="O159" s="184">
        <v>0</v>
      </c>
      <c r="P159">
        <v>0</v>
      </c>
      <c r="Q159" s="148" t="s">
        <v>551</v>
      </c>
      <c r="R159" t="s">
        <v>86</v>
      </c>
      <c r="S159" s="148">
        <v>0</v>
      </c>
    </row>
    <row r="160" spans="1:19" x14ac:dyDescent="0.3">
      <c r="A160" t="s">
        <v>1085</v>
      </c>
      <c r="B160" s="148">
        <v>331090</v>
      </c>
      <c r="C160" s="148">
        <v>2</v>
      </c>
      <c r="D160" t="s">
        <v>80</v>
      </c>
      <c r="E160" t="s">
        <v>84</v>
      </c>
      <c r="F160" t="s">
        <v>602</v>
      </c>
      <c r="G160" t="s">
        <v>13</v>
      </c>
      <c r="H160" s="184">
        <v>2316.9490000000001</v>
      </c>
      <c r="I160" s="184">
        <v>27061.375</v>
      </c>
      <c r="J160" s="184">
        <v>0</v>
      </c>
      <c r="K160" s="184">
        <v>2316.9490000000001</v>
      </c>
      <c r="L160" s="184">
        <v>11053.239</v>
      </c>
      <c r="M160" s="352">
        <v>0</v>
      </c>
      <c r="N160" s="184">
        <v>0</v>
      </c>
      <c r="O160" s="184">
        <v>0</v>
      </c>
      <c r="P160">
        <v>18144.618000000002</v>
      </c>
      <c r="Q160" s="148" t="s">
        <v>551</v>
      </c>
      <c r="R160" t="s">
        <v>84</v>
      </c>
      <c r="S160" s="148">
        <v>0</v>
      </c>
    </row>
    <row r="161" spans="1:19" x14ac:dyDescent="0.3">
      <c r="A161" t="s">
        <v>1208</v>
      </c>
      <c r="B161" s="148">
        <v>0</v>
      </c>
      <c r="C161" s="148">
        <v>103</v>
      </c>
      <c r="D161" t="s">
        <v>247</v>
      </c>
      <c r="E161" t="s">
        <v>247</v>
      </c>
      <c r="F161" t="s">
        <v>864</v>
      </c>
      <c r="G161" t="s">
        <v>13</v>
      </c>
      <c r="H161" s="184">
        <v>90465</v>
      </c>
      <c r="I161" s="184">
        <v>82277</v>
      </c>
      <c r="J161" s="184">
        <v>0</v>
      </c>
      <c r="K161" s="184">
        <v>172742</v>
      </c>
      <c r="L161" s="184">
        <v>163896</v>
      </c>
      <c r="M161" s="352">
        <v>0</v>
      </c>
      <c r="N161" s="184">
        <v>2431</v>
      </c>
      <c r="O161" s="184">
        <v>0</v>
      </c>
      <c r="P161">
        <v>6317</v>
      </c>
      <c r="Q161" s="148" t="s">
        <v>1077</v>
      </c>
      <c r="R161" t="s">
        <v>1209</v>
      </c>
      <c r="S161" s="148">
        <v>0</v>
      </c>
    </row>
    <row r="162" spans="1:19" x14ac:dyDescent="0.3">
      <c r="A162" t="s">
        <v>1189</v>
      </c>
      <c r="B162" s="148">
        <v>331960</v>
      </c>
      <c r="C162" s="148">
        <v>701</v>
      </c>
      <c r="D162" t="s">
        <v>208</v>
      </c>
      <c r="E162" t="s">
        <v>209</v>
      </c>
      <c r="F162" t="s">
        <v>814</v>
      </c>
      <c r="G162" t="s">
        <v>13</v>
      </c>
      <c r="H162" s="184">
        <v>315.24</v>
      </c>
      <c r="I162" s="184">
        <v>0</v>
      </c>
      <c r="J162" s="184">
        <v>0</v>
      </c>
      <c r="K162" s="184">
        <v>315.24</v>
      </c>
      <c r="L162" s="184">
        <v>256.66800000000001</v>
      </c>
      <c r="M162" s="352">
        <v>0</v>
      </c>
      <c r="N162" s="184">
        <v>0</v>
      </c>
      <c r="O162" s="184">
        <v>0</v>
      </c>
      <c r="P162">
        <v>31.072000000000003</v>
      </c>
      <c r="Q162" s="148" t="s">
        <v>551</v>
      </c>
      <c r="R162" t="s">
        <v>209</v>
      </c>
      <c r="S162" s="148">
        <v>0</v>
      </c>
    </row>
    <row r="163" spans="1:19" x14ac:dyDescent="0.3">
      <c r="A163" t="s">
        <v>1089</v>
      </c>
      <c r="B163" s="148">
        <v>332010</v>
      </c>
      <c r="C163" s="148">
        <v>2</v>
      </c>
      <c r="D163" t="s">
        <v>80</v>
      </c>
      <c r="E163" t="s">
        <v>226</v>
      </c>
      <c r="F163" t="s">
        <v>836</v>
      </c>
      <c r="G163" t="s">
        <v>13</v>
      </c>
      <c r="H163" s="184">
        <v>2149.2750000000001</v>
      </c>
      <c r="I163" s="184">
        <v>0</v>
      </c>
      <c r="J163" s="184">
        <v>0</v>
      </c>
      <c r="K163" s="184">
        <v>2149.2750000000001</v>
      </c>
      <c r="L163" s="184">
        <v>1774.605</v>
      </c>
      <c r="M163" s="246">
        <v>0</v>
      </c>
      <c r="N163" s="184">
        <v>0</v>
      </c>
      <c r="O163" s="184">
        <v>0</v>
      </c>
      <c r="P163">
        <v>323.827</v>
      </c>
      <c r="Q163" s="148" t="s">
        <v>551</v>
      </c>
      <c r="R163" t="s">
        <v>226</v>
      </c>
      <c r="S163" s="148">
        <v>0</v>
      </c>
    </row>
    <row r="164" spans="1:19" x14ac:dyDescent="0.3">
      <c r="A164" t="s">
        <v>1090</v>
      </c>
      <c r="B164" s="148">
        <v>331120</v>
      </c>
      <c r="C164" s="148">
        <v>2</v>
      </c>
      <c r="D164" t="s">
        <v>80</v>
      </c>
      <c r="E164" t="s">
        <v>1091</v>
      </c>
      <c r="F164" t="s">
        <v>606</v>
      </c>
      <c r="G164" t="s">
        <v>13</v>
      </c>
      <c r="H164" s="184">
        <v>131.46</v>
      </c>
      <c r="I164" s="184">
        <v>14287.716</v>
      </c>
      <c r="J164" s="184">
        <v>0</v>
      </c>
      <c r="K164" s="184">
        <v>131.46</v>
      </c>
      <c r="L164" s="184">
        <v>12184.012000000001</v>
      </c>
      <c r="M164" s="352">
        <v>0</v>
      </c>
      <c r="N164" s="184">
        <v>0</v>
      </c>
      <c r="O164" s="184">
        <v>0</v>
      </c>
      <c r="P164">
        <v>1947.5639999999985</v>
      </c>
      <c r="Q164" s="148" t="s">
        <v>551</v>
      </c>
      <c r="R164" t="s">
        <v>1091</v>
      </c>
      <c r="S164" s="148">
        <v>0</v>
      </c>
    </row>
    <row r="165" spans="1:19" x14ac:dyDescent="0.3">
      <c r="A165" t="s">
        <v>1093</v>
      </c>
      <c r="B165" s="148">
        <v>331140</v>
      </c>
      <c r="C165" s="148">
        <v>2</v>
      </c>
      <c r="D165" t="s">
        <v>80</v>
      </c>
      <c r="E165" t="s">
        <v>91</v>
      </c>
      <c r="F165" t="s">
        <v>602</v>
      </c>
      <c r="G165" t="s">
        <v>13</v>
      </c>
      <c r="H165" s="184">
        <v>0</v>
      </c>
      <c r="I165" s="184">
        <v>0</v>
      </c>
      <c r="J165" s="184">
        <v>0</v>
      </c>
      <c r="K165" s="184">
        <v>0</v>
      </c>
      <c r="L165" s="184">
        <v>896.48400000000004</v>
      </c>
      <c r="M165" s="352">
        <v>0</v>
      </c>
      <c r="N165" s="184">
        <v>0</v>
      </c>
      <c r="O165" s="184">
        <v>0</v>
      </c>
      <c r="P165">
        <v>-905.47500000000002</v>
      </c>
      <c r="Q165" s="148" t="s">
        <v>551</v>
      </c>
      <c r="R165" t="s">
        <v>91</v>
      </c>
      <c r="S165" s="148">
        <v>0</v>
      </c>
    </row>
    <row r="166" spans="1:19" x14ac:dyDescent="0.3">
      <c r="A166" t="s">
        <v>1204</v>
      </c>
      <c r="B166" s="148">
        <v>332670</v>
      </c>
      <c r="C166" s="148">
        <v>240</v>
      </c>
      <c r="D166" t="s">
        <v>240</v>
      </c>
      <c r="E166" t="s">
        <v>243</v>
      </c>
      <c r="F166" t="s">
        <v>857</v>
      </c>
      <c r="G166" t="s">
        <v>13</v>
      </c>
      <c r="H166" s="184">
        <v>4718.3370000000004</v>
      </c>
      <c r="I166" s="184">
        <v>0</v>
      </c>
      <c r="J166" s="184">
        <v>0</v>
      </c>
      <c r="K166" s="184">
        <v>4718.3370000000004</v>
      </c>
      <c r="L166" s="184">
        <v>4273.067</v>
      </c>
      <c r="M166" s="352">
        <v>0</v>
      </c>
      <c r="N166" s="184">
        <v>0</v>
      </c>
      <c r="O166" s="184">
        <v>0</v>
      </c>
      <c r="P166">
        <v>335.12400000000071</v>
      </c>
      <c r="Q166" s="148" t="s">
        <v>551</v>
      </c>
      <c r="R166" t="s">
        <v>243</v>
      </c>
      <c r="S166" s="148">
        <v>0</v>
      </c>
    </row>
    <row r="167" spans="1:19" x14ac:dyDescent="0.3">
      <c r="A167" t="s">
        <v>1094</v>
      </c>
      <c r="B167" s="148">
        <v>331150</v>
      </c>
      <c r="C167" s="148">
        <v>2</v>
      </c>
      <c r="D167" t="s">
        <v>80</v>
      </c>
      <c r="E167" t="s">
        <v>92</v>
      </c>
      <c r="F167" t="s">
        <v>602</v>
      </c>
      <c r="G167" t="s">
        <v>13</v>
      </c>
      <c r="H167" s="184">
        <v>0</v>
      </c>
      <c r="I167" s="184">
        <v>0</v>
      </c>
      <c r="J167" s="184">
        <v>0</v>
      </c>
      <c r="K167" s="184">
        <v>0</v>
      </c>
      <c r="L167" s="184">
        <v>1401.1389999999999</v>
      </c>
      <c r="M167" s="352">
        <v>0</v>
      </c>
      <c r="N167" s="184">
        <v>0</v>
      </c>
      <c r="O167" s="184">
        <v>0</v>
      </c>
      <c r="P167">
        <v>-1427.2829999999999</v>
      </c>
      <c r="Q167" s="148" t="s">
        <v>551</v>
      </c>
      <c r="R167" t="s">
        <v>92</v>
      </c>
      <c r="S167" s="148">
        <v>0</v>
      </c>
    </row>
    <row r="168" spans="1:19" x14ac:dyDescent="0.3">
      <c r="A168" t="s">
        <v>1205</v>
      </c>
      <c r="B168" s="148">
        <v>332680</v>
      </c>
      <c r="C168" s="148">
        <v>240</v>
      </c>
      <c r="D168" t="s">
        <v>240</v>
      </c>
      <c r="E168" t="s">
        <v>244</v>
      </c>
      <c r="F168" t="s">
        <v>859</v>
      </c>
      <c r="G168" t="s">
        <v>13</v>
      </c>
      <c r="H168" s="184">
        <v>2358.9270000000001</v>
      </c>
      <c r="I168" s="184">
        <v>0</v>
      </c>
      <c r="J168" s="184">
        <v>0</v>
      </c>
      <c r="K168" s="184">
        <v>2358.9270000000001</v>
      </c>
      <c r="L168" s="184">
        <v>2029.9559999999999</v>
      </c>
      <c r="M168" s="352">
        <v>0</v>
      </c>
      <c r="N168" s="184">
        <v>0</v>
      </c>
      <c r="O168" s="184">
        <v>0</v>
      </c>
      <c r="P168">
        <v>249.77100000000019</v>
      </c>
      <c r="Q168" s="148" t="s">
        <v>551</v>
      </c>
      <c r="R168" t="s">
        <v>244</v>
      </c>
      <c r="S168" s="148">
        <v>0</v>
      </c>
    </row>
    <row r="169" spans="1:19" x14ac:dyDescent="0.3">
      <c r="A169" t="s">
        <v>1095</v>
      </c>
      <c r="B169" s="148">
        <v>331155</v>
      </c>
      <c r="C169" s="148">
        <v>2</v>
      </c>
      <c r="D169" t="s">
        <v>80</v>
      </c>
      <c r="E169" t="s">
        <v>98</v>
      </c>
      <c r="F169" t="s">
        <v>602</v>
      </c>
      <c r="G169" t="s">
        <v>13</v>
      </c>
      <c r="H169" s="184">
        <v>0</v>
      </c>
      <c r="I169" s="184">
        <v>0</v>
      </c>
      <c r="J169" s="184">
        <v>0</v>
      </c>
      <c r="K169" s="184">
        <v>0</v>
      </c>
      <c r="L169" s="184">
        <v>8552.2559999999994</v>
      </c>
      <c r="M169" s="352">
        <v>0</v>
      </c>
      <c r="N169" s="184">
        <v>0</v>
      </c>
      <c r="O169" s="184">
        <v>0</v>
      </c>
      <c r="P169">
        <v>-8563.655999999999</v>
      </c>
      <c r="Q169" s="148" t="s">
        <v>551</v>
      </c>
      <c r="R169" t="s">
        <v>98</v>
      </c>
      <c r="S169" s="148">
        <v>0</v>
      </c>
    </row>
    <row r="170" spans="1:19" x14ac:dyDescent="0.3">
      <c r="A170" t="s">
        <v>1206</v>
      </c>
      <c r="B170" s="148">
        <v>332700</v>
      </c>
      <c r="C170" s="148">
        <v>240</v>
      </c>
      <c r="D170" t="s">
        <v>240</v>
      </c>
      <c r="E170" t="s">
        <v>401</v>
      </c>
      <c r="F170" t="s">
        <v>606</v>
      </c>
      <c r="G170" t="s">
        <v>13</v>
      </c>
      <c r="H170" s="184">
        <v>0</v>
      </c>
      <c r="I170" s="184">
        <v>0</v>
      </c>
      <c r="J170" s="184">
        <v>0</v>
      </c>
      <c r="K170" s="184">
        <v>0</v>
      </c>
      <c r="L170" s="184">
        <v>352.89299999999997</v>
      </c>
      <c r="M170" s="352">
        <v>0</v>
      </c>
      <c r="N170" s="184">
        <v>0</v>
      </c>
      <c r="O170" s="184">
        <v>0</v>
      </c>
      <c r="P170">
        <v>-352.89299999999997</v>
      </c>
      <c r="Q170" s="148" t="s">
        <v>551</v>
      </c>
      <c r="R170" t="s">
        <v>401</v>
      </c>
      <c r="S170" s="148">
        <v>0</v>
      </c>
    </row>
    <row r="171" spans="1:19" x14ac:dyDescent="0.3">
      <c r="A171" t="s">
        <v>1256</v>
      </c>
      <c r="B171" s="148">
        <v>0</v>
      </c>
      <c r="C171" s="148">
        <v>100</v>
      </c>
      <c r="D171" t="s">
        <v>342</v>
      </c>
      <c r="E171" t="s">
        <v>342</v>
      </c>
      <c r="F171" t="s">
        <v>986</v>
      </c>
      <c r="G171" t="s">
        <v>13</v>
      </c>
      <c r="H171" s="184">
        <v>108426</v>
      </c>
      <c r="I171" s="184">
        <v>0</v>
      </c>
      <c r="J171" s="184">
        <v>0</v>
      </c>
      <c r="K171" s="184">
        <v>108426</v>
      </c>
      <c r="L171" s="184">
        <v>106853</v>
      </c>
      <c r="M171" s="352">
        <v>0</v>
      </c>
      <c r="N171" s="184">
        <v>0</v>
      </c>
      <c r="O171" s="184">
        <v>0</v>
      </c>
      <c r="P171">
        <v>1573</v>
      </c>
      <c r="Q171" s="148" t="s">
        <v>1077</v>
      </c>
      <c r="R171" t="s">
        <v>343</v>
      </c>
      <c r="S171" s="148">
        <v>0</v>
      </c>
    </row>
    <row r="172" spans="1:19" x14ac:dyDescent="0.3">
      <c r="A172" t="s">
        <v>1462</v>
      </c>
      <c r="B172" s="148">
        <v>0</v>
      </c>
      <c r="C172" s="148">
        <v>0</v>
      </c>
      <c r="D172" t="s">
        <v>276</v>
      </c>
      <c r="E172" t="s">
        <v>276</v>
      </c>
      <c r="F172" t="s">
        <v>914</v>
      </c>
      <c r="G172" t="s">
        <v>13</v>
      </c>
      <c r="H172" s="184">
        <v>0</v>
      </c>
      <c r="I172" s="184">
        <v>0</v>
      </c>
      <c r="J172" s="184">
        <v>0</v>
      </c>
      <c r="K172" s="184">
        <v>0</v>
      </c>
      <c r="L172" s="184">
        <v>0</v>
      </c>
      <c r="M172" s="352">
        <v>0</v>
      </c>
      <c r="N172" s="184">
        <v>0</v>
      </c>
      <c r="O172" s="184">
        <v>0</v>
      </c>
      <c r="P172">
        <v>0</v>
      </c>
      <c r="Q172" s="148">
        <v>0</v>
      </c>
      <c r="R172" t="s">
        <v>278</v>
      </c>
      <c r="S172" s="148">
        <v>0</v>
      </c>
    </row>
    <row r="173" spans="1:19" x14ac:dyDescent="0.3">
      <c r="A173" t="s">
        <v>1247</v>
      </c>
      <c r="B173" s="148">
        <v>0</v>
      </c>
      <c r="C173" s="148">
        <v>212</v>
      </c>
      <c r="D173" t="s">
        <v>968</v>
      </c>
      <c r="E173" t="s">
        <v>1291</v>
      </c>
      <c r="F173" t="s">
        <v>864</v>
      </c>
      <c r="G173" t="s">
        <v>13</v>
      </c>
      <c r="H173" s="184">
        <v>13575</v>
      </c>
      <c r="I173" s="184">
        <v>40866</v>
      </c>
      <c r="J173" s="184">
        <v>0</v>
      </c>
      <c r="K173" s="184">
        <v>54441</v>
      </c>
      <c r="L173" s="184">
        <v>48698</v>
      </c>
      <c r="M173" s="352">
        <v>0</v>
      </c>
      <c r="N173" s="184">
        <v>0</v>
      </c>
      <c r="O173" s="184">
        <v>0</v>
      </c>
      <c r="P173">
        <v>4715</v>
      </c>
      <c r="Q173" s="148" t="s">
        <v>1077</v>
      </c>
      <c r="R173" t="s">
        <v>323</v>
      </c>
      <c r="S173" s="148">
        <v>0</v>
      </c>
    </row>
    <row r="174" spans="1:19" x14ac:dyDescent="0.3">
      <c r="A174" t="s">
        <v>1276</v>
      </c>
      <c r="B174" s="148">
        <v>0</v>
      </c>
      <c r="C174" s="148">
        <v>111</v>
      </c>
      <c r="D174" t="s">
        <v>382</v>
      </c>
      <c r="E174" t="s">
        <v>1293</v>
      </c>
      <c r="F174" t="s">
        <v>864</v>
      </c>
      <c r="G174" t="s">
        <v>13</v>
      </c>
      <c r="H174" s="184">
        <v>614</v>
      </c>
      <c r="I174" s="184">
        <v>37355</v>
      </c>
      <c r="J174" s="184">
        <v>0</v>
      </c>
      <c r="K174" s="184">
        <v>37969</v>
      </c>
      <c r="L174" s="184">
        <v>34166</v>
      </c>
      <c r="M174" s="352">
        <v>0</v>
      </c>
      <c r="N174" s="184">
        <v>0</v>
      </c>
      <c r="O174" s="184">
        <v>0</v>
      </c>
      <c r="P174">
        <v>3060</v>
      </c>
      <c r="Q174" s="148" t="s">
        <v>1077</v>
      </c>
      <c r="R174" t="s">
        <v>383</v>
      </c>
      <c r="S174" s="148">
        <v>0</v>
      </c>
    </row>
    <row r="175" spans="1:19" x14ac:dyDescent="0.3">
      <c r="A175" t="s">
        <v>1214</v>
      </c>
      <c r="B175" s="148">
        <v>332140</v>
      </c>
      <c r="C175" s="148">
        <v>687</v>
      </c>
      <c r="D175" t="s">
        <v>262</v>
      </c>
      <c r="E175" t="s">
        <v>263</v>
      </c>
      <c r="F175" t="s">
        <v>895</v>
      </c>
      <c r="G175" t="s">
        <v>14</v>
      </c>
      <c r="H175" s="184">
        <v>272.62799999999999</v>
      </c>
      <c r="I175" s="184">
        <v>0</v>
      </c>
      <c r="J175" s="184">
        <v>0</v>
      </c>
      <c r="K175" s="184">
        <v>272.62799999999999</v>
      </c>
      <c r="L175" s="184">
        <v>211.75700000000001</v>
      </c>
      <c r="M175" s="352">
        <v>0</v>
      </c>
      <c r="N175" s="184">
        <v>0.81499999999999995</v>
      </c>
      <c r="O175" s="184">
        <v>0</v>
      </c>
      <c r="P175">
        <v>44.19</v>
      </c>
      <c r="Q175" s="148" t="s">
        <v>551</v>
      </c>
      <c r="R175" t="s">
        <v>263</v>
      </c>
      <c r="S175" s="148">
        <v>0</v>
      </c>
    </row>
    <row r="176" spans="1:19" x14ac:dyDescent="0.3">
      <c r="A176" t="s">
        <v>1264</v>
      </c>
      <c r="B176" s="148">
        <v>332200</v>
      </c>
      <c r="C176" s="148">
        <v>72</v>
      </c>
      <c r="D176" t="s">
        <v>361</v>
      </c>
      <c r="E176" t="s">
        <v>362</v>
      </c>
      <c r="F176" t="s">
        <v>1007</v>
      </c>
      <c r="G176" t="s">
        <v>14</v>
      </c>
      <c r="H176" s="184">
        <v>511.80700000000002</v>
      </c>
      <c r="I176" s="184">
        <v>0</v>
      </c>
      <c r="J176" s="184">
        <v>0</v>
      </c>
      <c r="K176" s="184">
        <v>511.80700000000002</v>
      </c>
      <c r="L176" s="184">
        <v>427.65</v>
      </c>
      <c r="M176" s="352">
        <v>0</v>
      </c>
      <c r="N176" s="184">
        <v>0</v>
      </c>
      <c r="O176" s="184">
        <v>0</v>
      </c>
      <c r="P176">
        <v>71.962000000000046</v>
      </c>
      <c r="Q176" s="148" t="s">
        <v>551</v>
      </c>
      <c r="R176" t="s">
        <v>362</v>
      </c>
      <c r="S176" s="148">
        <v>0</v>
      </c>
    </row>
    <row r="177" spans="1:19" x14ac:dyDescent="0.3">
      <c r="A177" t="s">
        <v>1222</v>
      </c>
      <c r="B177" s="148">
        <v>332220</v>
      </c>
      <c r="C177" s="148">
        <v>44</v>
      </c>
      <c r="D177" t="s">
        <v>274</v>
      </c>
      <c r="E177" t="s">
        <v>275</v>
      </c>
      <c r="F177" t="s">
        <v>912</v>
      </c>
      <c r="G177" t="s">
        <v>14</v>
      </c>
      <c r="H177" s="184">
        <v>2470.9160000000002</v>
      </c>
      <c r="I177" s="184">
        <v>0</v>
      </c>
      <c r="J177" s="184">
        <v>0</v>
      </c>
      <c r="K177" s="184">
        <v>2470.9160000000002</v>
      </c>
      <c r="L177" s="184">
        <v>2194.5250000000001</v>
      </c>
      <c r="M177" s="352">
        <v>0</v>
      </c>
      <c r="N177" s="184">
        <v>3.6890000000000001</v>
      </c>
      <c r="O177" s="184">
        <v>0</v>
      </c>
      <c r="P177">
        <v>200.89700000000039</v>
      </c>
      <c r="Q177" s="148" t="s">
        <v>551</v>
      </c>
      <c r="R177" t="s">
        <v>275</v>
      </c>
      <c r="S177" s="148">
        <v>0</v>
      </c>
    </row>
    <row r="178" spans="1:19" x14ac:dyDescent="0.3">
      <c r="A178" t="s">
        <v>1136</v>
      </c>
      <c r="B178" s="148">
        <v>331460</v>
      </c>
      <c r="C178" s="148">
        <v>169</v>
      </c>
      <c r="D178" t="s">
        <v>103</v>
      </c>
      <c r="E178" t="s">
        <v>127</v>
      </c>
      <c r="F178" t="s">
        <v>724</v>
      </c>
      <c r="G178" t="s">
        <v>14</v>
      </c>
      <c r="H178" s="184">
        <v>663.71500000000003</v>
      </c>
      <c r="I178" s="184">
        <v>0</v>
      </c>
      <c r="J178" s="184">
        <v>0</v>
      </c>
      <c r="K178" s="184">
        <v>663.71500000000003</v>
      </c>
      <c r="L178" s="184">
        <v>617.28399999999999</v>
      </c>
      <c r="M178" s="352">
        <v>0</v>
      </c>
      <c r="N178" s="184">
        <v>0</v>
      </c>
      <c r="O178" s="184">
        <v>0</v>
      </c>
      <c r="P178">
        <v>25.033000000000015</v>
      </c>
      <c r="Q178" s="148" t="s">
        <v>551</v>
      </c>
      <c r="R178" t="s">
        <v>127</v>
      </c>
      <c r="S178" s="148">
        <v>0</v>
      </c>
    </row>
    <row r="179" spans="1:19" x14ac:dyDescent="0.3">
      <c r="A179" t="s">
        <v>1234</v>
      </c>
      <c r="B179" s="148">
        <v>332330</v>
      </c>
      <c r="C179" s="148">
        <v>416</v>
      </c>
      <c r="D179" t="s">
        <v>299</v>
      </c>
      <c r="E179" t="s">
        <v>300</v>
      </c>
      <c r="F179" t="s">
        <v>939</v>
      </c>
      <c r="G179" t="s">
        <v>14</v>
      </c>
      <c r="H179" s="184">
        <v>434.20699999999999</v>
      </c>
      <c r="I179" s="184">
        <v>0</v>
      </c>
      <c r="J179" s="184">
        <v>0</v>
      </c>
      <c r="K179" s="184">
        <v>434.20699999999999</v>
      </c>
      <c r="L179" s="184">
        <v>350.04599999999999</v>
      </c>
      <c r="M179" s="246">
        <v>0</v>
      </c>
      <c r="N179" s="184">
        <v>4.1619999999999999</v>
      </c>
      <c r="O179" s="184">
        <v>0</v>
      </c>
      <c r="P179">
        <v>62.848000000000013</v>
      </c>
      <c r="Q179" s="148" t="s">
        <v>551</v>
      </c>
      <c r="R179" t="s">
        <v>300</v>
      </c>
      <c r="S179" s="148">
        <v>0</v>
      </c>
    </row>
    <row r="180" spans="1:19" x14ac:dyDescent="0.3">
      <c r="A180" t="s">
        <v>1098</v>
      </c>
      <c r="B180" s="148">
        <v>331180</v>
      </c>
      <c r="C180" s="148">
        <v>2</v>
      </c>
      <c r="D180" t="s">
        <v>80</v>
      </c>
      <c r="E180" t="s">
        <v>620</v>
      </c>
      <c r="F180" t="s">
        <v>619</v>
      </c>
      <c r="G180" t="s">
        <v>14</v>
      </c>
      <c r="H180" s="184">
        <v>1156.8</v>
      </c>
      <c r="I180" s="184">
        <v>0</v>
      </c>
      <c r="J180" s="184">
        <v>0</v>
      </c>
      <c r="K180" s="184">
        <v>1156.8</v>
      </c>
      <c r="L180" s="184">
        <v>1043.538</v>
      </c>
      <c r="M180" s="246">
        <v>0</v>
      </c>
      <c r="N180" s="184">
        <v>0</v>
      </c>
      <c r="O180" s="184">
        <v>0</v>
      </c>
      <c r="P180">
        <v>94.877999999999929</v>
      </c>
      <c r="Q180" s="148" t="s">
        <v>551</v>
      </c>
      <c r="R180" t="s">
        <v>620</v>
      </c>
      <c r="S180" s="148">
        <v>0</v>
      </c>
    </row>
    <row r="181" spans="1:19" x14ac:dyDescent="0.3">
      <c r="A181" t="s">
        <v>1142</v>
      </c>
      <c r="B181" s="148">
        <v>331520</v>
      </c>
      <c r="C181" s="148">
        <v>169</v>
      </c>
      <c r="D181" t="s">
        <v>103</v>
      </c>
      <c r="E181" t="s">
        <v>133</v>
      </c>
      <c r="F181" t="s">
        <v>726</v>
      </c>
      <c r="G181" t="s">
        <v>14</v>
      </c>
      <c r="H181" s="184">
        <v>985.13</v>
      </c>
      <c r="I181" s="184">
        <v>0</v>
      </c>
      <c r="J181" s="184">
        <v>0</v>
      </c>
      <c r="K181" s="184">
        <v>985.13</v>
      </c>
      <c r="L181" s="184">
        <v>921.15</v>
      </c>
      <c r="M181" s="352">
        <v>0</v>
      </c>
      <c r="N181" s="184">
        <v>0</v>
      </c>
      <c r="O181" s="184">
        <v>0</v>
      </c>
      <c r="P181">
        <v>48.65300000000002</v>
      </c>
      <c r="Q181" s="148" t="s">
        <v>551</v>
      </c>
      <c r="R181" t="s">
        <v>133</v>
      </c>
      <c r="S181" s="148">
        <v>0</v>
      </c>
    </row>
    <row r="182" spans="1:19" x14ac:dyDescent="0.3">
      <c r="A182" t="s">
        <v>1251</v>
      </c>
      <c r="B182" s="148">
        <v>332520</v>
      </c>
      <c r="C182" s="148">
        <v>759</v>
      </c>
      <c r="D182" t="s">
        <v>332</v>
      </c>
      <c r="E182" t="s">
        <v>333</v>
      </c>
      <c r="F182" t="s">
        <v>977</v>
      </c>
      <c r="G182" t="s">
        <v>14</v>
      </c>
      <c r="H182" s="184">
        <v>56.798999999999999</v>
      </c>
      <c r="I182" s="184">
        <v>0</v>
      </c>
      <c r="J182" s="184">
        <v>0</v>
      </c>
      <c r="K182" s="184">
        <v>56.798999999999999</v>
      </c>
      <c r="L182" s="184">
        <v>42.838000000000001</v>
      </c>
      <c r="M182" s="352">
        <v>0</v>
      </c>
      <c r="N182" s="184">
        <v>0</v>
      </c>
      <c r="O182" s="184">
        <v>0</v>
      </c>
      <c r="P182">
        <v>5.6749999999999972</v>
      </c>
      <c r="Q182" s="148" t="s">
        <v>551</v>
      </c>
      <c r="R182" t="s">
        <v>333</v>
      </c>
      <c r="S182" s="148">
        <v>0</v>
      </c>
    </row>
    <row r="183" spans="1:19" x14ac:dyDescent="0.3">
      <c r="A183" t="s">
        <v>1252</v>
      </c>
      <c r="B183" s="148">
        <v>332530</v>
      </c>
      <c r="C183" s="148">
        <v>364</v>
      </c>
      <c r="D183" t="s">
        <v>334</v>
      </c>
      <c r="E183" t="s">
        <v>335</v>
      </c>
      <c r="F183" t="s">
        <v>979</v>
      </c>
      <c r="G183" t="s">
        <v>14</v>
      </c>
      <c r="H183" s="184">
        <v>671.98400000000004</v>
      </c>
      <c r="I183" s="184">
        <v>0</v>
      </c>
      <c r="J183" s="184">
        <v>0</v>
      </c>
      <c r="K183" s="184">
        <v>671.98400000000004</v>
      </c>
      <c r="L183" s="184">
        <v>478.81900000000002</v>
      </c>
      <c r="M183" s="352">
        <v>0</v>
      </c>
      <c r="N183" s="184">
        <v>0</v>
      </c>
      <c r="O183" s="184">
        <v>0</v>
      </c>
      <c r="P183">
        <v>164.54600000000005</v>
      </c>
      <c r="Q183" s="148" t="s">
        <v>551</v>
      </c>
      <c r="R183" t="s">
        <v>335</v>
      </c>
      <c r="S183" s="148">
        <v>0</v>
      </c>
    </row>
    <row r="184" spans="1:19" x14ac:dyDescent="0.3">
      <c r="A184" t="s">
        <v>1155</v>
      </c>
      <c r="B184" s="148">
        <v>331620</v>
      </c>
      <c r="C184" s="148">
        <v>169</v>
      </c>
      <c r="D184" t="s">
        <v>103</v>
      </c>
      <c r="E184" t="s">
        <v>144</v>
      </c>
      <c r="F184" t="s">
        <v>732</v>
      </c>
      <c r="G184" t="s">
        <v>14</v>
      </c>
      <c r="H184" s="184">
        <v>386.45699999999999</v>
      </c>
      <c r="I184" s="184">
        <v>0</v>
      </c>
      <c r="J184" s="184">
        <v>0</v>
      </c>
      <c r="K184" s="184">
        <v>386.45699999999999</v>
      </c>
      <c r="L184" s="184">
        <v>351.565</v>
      </c>
      <c r="M184" s="246">
        <v>0</v>
      </c>
      <c r="N184" s="184">
        <v>0</v>
      </c>
      <c r="O184" s="184">
        <v>0</v>
      </c>
      <c r="P184">
        <v>22.235000000000014</v>
      </c>
      <c r="Q184" s="148" t="s">
        <v>551</v>
      </c>
      <c r="R184" t="s">
        <v>144</v>
      </c>
      <c r="S184" s="148">
        <v>0</v>
      </c>
    </row>
    <row r="185" spans="1:19" x14ac:dyDescent="0.3">
      <c r="A185" t="s">
        <v>1081</v>
      </c>
      <c r="B185" s="148">
        <v>331050</v>
      </c>
      <c r="C185" s="148">
        <v>2</v>
      </c>
      <c r="D185" t="s">
        <v>80</v>
      </c>
      <c r="E185" t="s">
        <v>630</v>
      </c>
      <c r="F185" t="s">
        <v>629</v>
      </c>
      <c r="G185" t="s">
        <v>14</v>
      </c>
      <c r="H185" s="184">
        <v>596.952</v>
      </c>
      <c r="I185" s="184">
        <v>0</v>
      </c>
      <c r="J185" s="184">
        <v>0</v>
      </c>
      <c r="K185" s="184">
        <v>596.952</v>
      </c>
      <c r="L185" s="184">
        <v>514.10400000000004</v>
      </c>
      <c r="M185" s="352">
        <v>0</v>
      </c>
      <c r="N185" s="184">
        <v>0</v>
      </c>
      <c r="O185" s="184">
        <v>0</v>
      </c>
      <c r="P185">
        <v>43.824999999999932</v>
      </c>
      <c r="Q185" s="148" t="s">
        <v>551</v>
      </c>
      <c r="R185" t="s">
        <v>630</v>
      </c>
      <c r="S185" s="148">
        <v>0</v>
      </c>
    </row>
    <row r="186" spans="1:19" x14ac:dyDescent="0.3">
      <c r="A186" t="s">
        <v>1259</v>
      </c>
      <c r="B186" s="148">
        <v>332580</v>
      </c>
      <c r="C186" s="148">
        <v>394</v>
      </c>
      <c r="D186" t="s">
        <v>349</v>
      </c>
      <c r="E186" t="s">
        <v>350</v>
      </c>
      <c r="F186" t="s">
        <v>995</v>
      </c>
      <c r="G186" t="s">
        <v>14</v>
      </c>
      <c r="H186" s="184">
        <v>245.15339551279956</v>
      </c>
      <c r="I186" s="184">
        <v>0</v>
      </c>
      <c r="J186" s="184">
        <v>0</v>
      </c>
      <c r="K186" s="184">
        <v>245.15339551279956</v>
      </c>
      <c r="L186" s="184">
        <v>184.27600000000001</v>
      </c>
      <c r="M186" s="352">
        <v>0</v>
      </c>
      <c r="N186" s="184">
        <v>0</v>
      </c>
      <c r="O186" s="184">
        <v>0</v>
      </c>
      <c r="P186">
        <v>60.877395512799552</v>
      </c>
      <c r="Q186" s="148" t="s">
        <v>551</v>
      </c>
      <c r="R186" t="s">
        <v>350</v>
      </c>
      <c r="S186" s="148">
        <v>0</v>
      </c>
    </row>
    <row r="187" spans="1:19" x14ac:dyDescent="0.3">
      <c r="A187" t="s">
        <v>1261</v>
      </c>
      <c r="B187" s="148">
        <v>332600</v>
      </c>
      <c r="C187" s="148">
        <v>92</v>
      </c>
      <c r="D187" t="s">
        <v>353</v>
      </c>
      <c r="E187" t="s">
        <v>354</v>
      </c>
      <c r="F187" t="s">
        <v>999</v>
      </c>
      <c r="G187" t="s">
        <v>14</v>
      </c>
      <c r="H187" s="184">
        <v>1286.4649999999999</v>
      </c>
      <c r="I187" s="184">
        <v>0</v>
      </c>
      <c r="J187" s="184">
        <v>0</v>
      </c>
      <c r="K187" s="184">
        <v>1286.4649999999999</v>
      </c>
      <c r="L187" s="184">
        <v>1185.299</v>
      </c>
      <c r="M187" s="352">
        <v>0</v>
      </c>
      <c r="N187" s="184">
        <v>0</v>
      </c>
      <c r="O187" s="184">
        <v>0</v>
      </c>
      <c r="P187">
        <v>65.224999999999909</v>
      </c>
      <c r="Q187" s="148" t="s">
        <v>551</v>
      </c>
      <c r="R187" t="s">
        <v>354</v>
      </c>
      <c r="S187" s="148">
        <v>0</v>
      </c>
    </row>
    <row r="188" spans="1:19" x14ac:dyDescent="0.3">
      <c r="A188" t="s">
        <v>1101</v>
      </c>
      <c r="B188" s="148">
        <v>331200</v>
      </c>
      <c r="C188" s="148">
        <v>2</v>
      </c>
      <c r="D188" t="s">
        <v>80</v>
      </c>
      <c r="E188" t="s">
        <v>395</v>
      </c>
      <c r="F188" t="s">
        <v>626</v>
      </c>
      <c r="G188" t="s">
        <v>14</v>
      </c>
      <c r="H188" s="184">
        <v>0</v>
      </c>
      <c r="I188" s="184">
        <v>0</v>
      </c>
      <c r="J188" s="184">
        <v>0</v>
      </c>
      <c r="K188" s="184">
        <v>0</v>
      </c>
      <c r="L188" s="184">
        <v>335.96699999999998</v>
      </c>
      <c r="M188" s="352">
        <v>0</v>
      </c>
      <c r="N188" s="184">
        <v>0</v>
      </c>
      <c r="O188" s="184">
        <v>0</v>
      </c>
      <c r="P188">
        <v>-335.96699999999998</v>
      </c>
      <c r="Q188" s="148" t="s">
        <v>551</v>
      </c>
      <c r="R188" t="s">
        <v>395</v>
      </c>
      <c r="S188" s="148">
        <v>0</v>
      </c>
    </row>
    <row r="189" spans="1:19" x14ac:dyDescent="0.3">
      <c r="A189" t="s">
        <v>1104</v>
      </c>
      <c r="B189" s="148">
        <v>331220</v>
      </c>
      <c r="C189" s="148">
        <v>2</v>
      </c>
      <c r="D189" t="s">
        <v>80</v>
      </c>
      <c r="E189" t="s">
        <v>1105</v>
      </c>
      <c r="F189" t="s">
        <v>626</v>
      </c>
      <c r="G189" t="s">
        <v>14</v>
      </c>
      <c r="H189" s="184">
        <v>9257.7199999999993</v>
      </c>
      <c r="I189" s="184">
        <v>0</v>
      </c>
      <c r="J189" s="184">
        <v>0</v>
      </c>
      <c r="K189" s="184">
        <v>9257.7199999999993</v>
      </c>
      <c r="L189" s="184">
        <v>7447.6270000000004</v>
      </c>
      <c r="M189" s="352">
        <v>0</v>
      </c>
      <c r="N189" s="184">
        <v>0</v>
      </c>
      <c r="O189" s="184">
        <v>0</v>
      </c>
      <c r="P189">
        <v>1620.3729999999987</v>
      </c>
      <c r="Q189" s="148" t="s">
        <v>551</v>
      </c>
      <c r="R189" t="s">
        <v>1105</v>
      </c>
      <c r="S189" s="148">
        <v>0</v>
      </c>
    </row>
    <row r="190" spans="1:19" x14ac:dyDescent="0.3">
      <c r="A190" t="s">
        <v>1274</v>
      </c>
      <c r="B190" s="148">
        <v>332880</v>
      </c>
      <c r="C190" s="148">
        <v>663</v>
      </c>
      <c r="D190" t="s">
        <v>378</v>
      </c>
      <c r="E190" t="s">
        <v>379</v>
      </c>
      <c r="F190" t="s">
        <v>1045</v>
      </c>
      <c r="G190" t="s">
        <v>14</v>
      </c>
      <c r="H190" s="184">
        <v>638.4</v>
      </c>
      <c r="I190" s="184">
        <v>0</v>
      </c>
      <c r="J190" s="184">
        <v>0</v>
      </c>
      <c r="K190" s="184">
        <v>638.4</v>
      </c>
      <c r="L190" s="184">
        <v>523.44500000000005</v>
      </c>
      <c r="M190" s="352">
        <v>0</v>
      </c>
      <c r="N190" s="184">
        <v>2.488</v>
      </c>
      <c r="O190" s="184">
        <v>0</v>
      </c>
      <c r="P190">
        <v>85.527999999999906</v>
      </c>
      <c r="Q190" s="148" t="s">
        <v>551</v>
      </c>
      <c r="R190" t="s">
        <v>379</v>
      </c>
      <c r="S190" s="148">
        <v>0</v>
      </c>
    </row>
    <row r="191" spans="1:19" x14ac:dyDescent="0.3">
      <c r="A191" t="s">
        <v>1109</v>
      </c>
      <c r="B191" s="148">
        <v>331260</v>
      </c>
      <c r="C191" s="148">
        <v>169</v>
      </c>
      <c r="D191" t="s">
        <v>103</v>
      </c>
      <c r="E191" t="s">
        <v>106</v>
      </c>
      <c r="F191" t="s">
        <v>708</v>
      </c>
      <c r="G191" t="s">
        <v>14</v>
      </c>
      <c r="H191" s="184">
        <v>430.56099999999998</v>
      </c>
      <c r="I191" s="184">
        <v>0</v>
      </c>
      <c r="J191" s="184">
        <v>0</v>
      </c>
      <c r="K191" s="184">
        <v>430.56099999999998</v>
      </c>
      <c r="L191" s="184">
        <v>396.63799999999998</v>
      </c>
      <c r="M191" s="352">
        <v>0</v>
      </c>
      <c r="N191" s="184">
        <v>0</v>
      </c>
      <c r="O191" s="184">
        <v>0</v>
      </c>
      <c r="P191">
        <v>19.223000000000013</v>
      </c>
      <c r="Q191" s="148" t="s">
        <v>551</v>
      </c>
      <c r="R191" t="s">
        <v>106</v>
      </c>
      <c r="S191" s="148">
        <v>0</v>
      </c>
    </row>
    <row r="192" spans="1:19" x14ac:dyDescent="0.3">
      <c r="A192" t="s">
        <v>1169</v>
      </c>
      <c r="B192" s="148">
        <v>331770</v>
      </c>
      <c r="C192" s="148">
        <v>747</v>
      </c>
      <c r="D192" t="s">
        <v>161</v>
      </c>
      <c r="E192" t="s">
        <v>162</v>
      </c>
      <c r="F192" t="s">
        <v>748</v>
      </c>
      <c r="G192" t="s">
        <v>14</v>
      </c>
      <c r="H192" s="184">
        <v>479.81661390869397</v>
      </c>
      <c r="I192" s="184">
        <v>0</v>
      </c>
      <c r="J192" s="184">
        <v>0</v>
      </c>
      <c r="K192" s="184">
        <v>479.81661390869397</v>
      </c>
      <c r="L192" s="184">
        <v>329.18</v>
      </c>
      <c r="M192" s="352">
        <v>0</v>
      </c>
      <c r="N192" s="184">
        <v>14.044</v>
      </c>
      <c r="O192" s="184">
        <v>0</v>
      </c>
      <c r="P192">
        <v>136.59261390869398</v>
      </c>
      <c r="Q192" s="148" t="s">
        <v>551</v>
      </c>
      <c r="R192" t="s">
        <v>162</v>
      </c>
      <c r="S192" s="148">
        <v>0</v>
      </c>
    </row>
    <row r="193" spans="1:19" x14ac:dyDescent="0.3">
      <c r="A193" t="s">
        <v>1173</v>
      </c>
      <c r="B193" s="148">
        <v>331790</v>
      </c>
      <c r="C193" s="148">
        <v>420</v>
      </c>
      <c r="D193" t="s">
        <v>171</v>
      </c>
      <c r="E193" t="s">
        <v>172</v>
      </c>
      <c r="F193" t="s">
        <v>759</v>
      </c>
      <c r="G193" t="s">
        <v>14</v>
      </c>
      <c r="H193" s="184">
        <v>298.78399999999999</v>
      </c>
      <c r="I193" s="184">
        <v>0</v>
      </c>
      <c r="J193" s="184">
        <v>0</v>
      </c>
      <c r="K193" s="184">
        <v>298.78399999999999</v>
      </c>
      <c r="L193" s="184">
        <v>223.83600000000001</v>
      </c>
      <c r="M193" s="352">
        <v>0</v>
      </c>
      <c r="N193" s="184">
        <v>38.935000000000002</v>
      </c>
      <c r="O193" s="184">
        <v>0</v>
      </c>
      <c r="P193">
        <v>36.007999999999981</v>
      </c>
      <c r="Q193" s="148" t="s">
        <v>551</v>
      </c>
      <c r="R193" t="s">
        <v>172</v>
      </c>
      <c r="S193" s="148">
        <v>0</v>
      </c>
    </row>
    <row r="194" spans="1:19" x14ac:dyDescent="0.3">
      <c r="A194" t="s">
        <v>1082</v>
      </c>
      <c r="B194" s="148">
        <v>331060</v>
      </c>
      <c r="C194" s="148">
        <v>2</v>
      </c>
      <c r="D194" t="s">
        <v>80</v>
      </c>
      <c r="E194" t="s">
        <v>633</v>
      </c>
      <c r="F194" t="s">
        <v>632</v>
      </c>
      <c r="G194" t="s">
        <v>14</v>
      </c>
      <c r="H194" s="184">
        <v>537.29999999999995</v>
      </c>
      <c r="I194" s="184">
        <v>0</v>
      </c>
      <c r="J194" s="184">
        <v>0</v>
      </c>
      <c r="K194" s="184">
        <v>537.29999999999995</v>
      </c>
      <c r="L194" s="184">
        <v>477.53500000000003</v>
      </c>
      <c r="M194" s="352">
        <v>0</v>
      </c>
      <c r="N194" s="184">
        <v>0</v>
      </c>
      <c r="O194" s="184">
        <v>0</v>
      </c>
      <c r="P194">
        <v>57.141999999999939</v>
      </c>
      <c r="Q194" s="148" t="s">
        <v>551</v>
      </c>
      <c r="R194" t="s">
        <v>633</v>
      </c>
      <c r="S194" s="148">
        <v>0</v>
      </c>
    </row>
    <row r="195" spans="1:19" x14ac:dyDescent="0.3">
      <c r="A195" t="s">
        <v>1174</v>
      </c>
      <c r="B195" s="148">
        <v>331810</v>
      </c>
      <c r="C195" s="148">
        <v>767</v>
      </c>
      <c r="D195" t="s">
        <v>761</v>
      </c>
      <c r="E195" t="s">
        <v>174</v>
      </c>
      <c r="F195" t="s">
        <v>762</v>
      </c>
      <c r="G195" t="s">
        <v>14</v>
      </c>
      <c r="H195" s="184">
        <v>0</v>
      </c>
      <c r="I195" s="184">
        <v>0</v>
      </c>
      <c r="J195" s="184">
        <v>0</v>
      </c>
      <c r="K195" s="184">
        <v>0</v>
      </c>
      <c r="L195" s="184">
        <v>0</v>
      </c>
      <c r="M195" s="352">
        <v>0</v>
      </c>
      <c r="N195" s="184">
        <v>0</v>
      </c>
      <c r="O195" s="184">
        <v>0</v>
      </c>
      <c r="P195">
        <v>0</v>
      </c>
      <c r="Q195" s="148">
        <v>0</v>
      </c>
      <c r="R195" t="s">
        <v>174</v>
      </c>
      <c r="S195" s="148">
        <v>0</v>
      </c>
    </row>
    <row r="196" spans="1:19" x14ac:dyDescent="0.3">
      <c r="A196" t="s">
        <v>1193</v>
      </c>
      <c r="B196" s="148">
        <v>331830</v>
      </c>
      <c r="C196" s="148">
        <v>341</v>
      </c>
      <c r="D196" t="s">
        <v>218</v>
      </c>
      <c r="E196" t="s">
        <v>219</v>
      </c>
      <c r="F196" t="s">
        <v>825</v>
      </c>
      <c r="G196" t="s">
        <v>14</v>
      </c>
      <c r="H196" s="184">
        <v>558.81299999999999</v>
      </c>
      <c r="I196" s="184">
        <v>0</v>
      </c>
      <c r="J196" s="184">
        <v>0</v>
      </c>
      <c r="K196" s="184">
        <v>558.81299999999999</v>
      </c>
      <c r="L196" s="184">
        <v>439.01900000000001</v>
      </c>
      <c r="M196" s="352">
        <v>0</v>
      </c>
      <c r="N196" s="184">
        <v>0</v>
      </c>
      <c r="O196" s="184">
        <v>0</v>
      </c>
      <c r="P196">
        <v>104.69999999999999</v>
      </c>
      <c r="Q196" s="148" t="s">
        <v>551</v>
      </c>
      <c r="R196" t="s">
        <v>219</v>
      </c>
      <c r="S196" s="148">
        <v>0</v>
      </c>
    </row>
    <row r="197" spans="1:19" x14ac:dyDescent="0.3">
      <c r="A197" t="s">
        <v>1176</v>
      </c>
      <c r="B197" s="148">
        <v>331840</v>
      </c>
      <c r="C197" s="148">
        <v>682</v>
      </c>
      <c r="D197" t="s">
        <v>177</v>
      </c>
      <c r="E197" t="s">
        <v>178</v>
      </c>
      <c r="F197" t="s">
        <v>766</v>
      </c>
      <c r="G197" t="s">
        <v>14</v>
      </c>
      <c r="H197" s="184">
        <v>126.93</v>
      </c>
      <c r="I197" s="184">
        <v>0</v>
      </c>
      <c r="J197" s="184">
        <v>0</v>
      </c>
      <c r="K197" s="184">
        <v>126.93</v>
      </c>
      <c r="L197" s="184">
        <v>91.484999999999999</v>
      </c>
      <c r="M197" s="352">
        <v>0</v>
      </c>
      <c r="N197" s="184">
        <v>0.92</v>
      </c>
      <c r="O197" s="184">
        <v>0</v>
      </c>
      <c r="P197">
        <v>34.28</v>
      </c>
      <c r="Q197" s="148" t="s">
        <v>551</v>
      </c>
      <c r="R197" t="s">
        <v>178</v>
      </c>
      <c r="S197" s="148">
        <v>0</v>
      </c>
    </row>
    <row r="198" spans="1:19" x14ac:dyDescent="0.3">
      <c r="A198" t="s">
        <v>1183</v>
      </c>
      <c r="B198" s="148">
        <v>331900</v>
      </c>
      <c r="C198" s="148">
        <v>256</v>
      </c>
      <c r="D198" t="s">
        <v>193</v>
      </c>
      <c r="E198" t="s">
        <v>194</v>
      </c>
      <c r="F198" t="s">
        <v>782</v>
      </c>
      <c r="G198" t="s">
        <v>14</v>
      </c>
      <c r="H198" s="184">
        <v>371.92</v>
      </c>
      <c r="I198" s="184">
        <v>0</v>
      </c>
      <c r="J198" s="184">
        <v>0</v>
      </c>
      <c r="K198" s="184">
        <v>371.92</v>
      </c>
      <c r="L198" s="184">
        <v>338.11700000000002</v>
      </c>
      <c r="M198" s="352">
        <v>0</v>
      </c>
      <c r="N198" s="184">
        <v>0</v>
      </c>
      <c r="O198" s="184">
        <v>0</v>
      </c>
      <c r="P198">
        <v>31.923000000000002</v>
      </c>
      <c r="Q198" s="148" t="s">
        <v>551</v>
      </c>
      <c r="R198" t="s">
        <v>194</v>
      </c>
      <c r="S198" s="148">
        <v>0</v>
      </c>
    </row>
    <row r="199" spans="1:19" x14ac:dyDescent="0.3">
      <c r="A199" t="s">
        <v>1086</v>
      </c>
      <c r="B199" s="148">
        <v>331100</v>
      </c>
      <c r="C199" s="148">
        <v>2</v>
      </c>
      <c r="D199" t="s">
        <v>80</v>
      </c>
      <c r="E199" t="s">
        <v>1087</v>
      </c>
      <c r="F199" t="s">
        <v>626</v>
      </c>
      <c r="G199" t="s">
        <v>14</v>
      </c>
      <c r="H199" s="184">
        <v>0</v>
      </c>
      <c r="I199" s="184">
        <v>0</v>
      </c>
      <c r="J199" s="184">
        <v>0</v>
      </c>
      <c r="K199" s="184">
        <v>0</v>
      </c>
      <c r="L199" s="184">
        <v>366.4</v>
      </c>
      <c r="M199" s="246">
        <v>0</v>
      </c>
      <c r="N199" s="184">
        <v>0</v>
      </c>
      <c r="O199" s="184">
        <v>0</v>
      </c>
      <c r="P199">
        <v>-366.4</v>
      </c>
      <c r="Q199" s="148" t="s">
        <v>551</v>
      </c>
      <c r="R199" t="s">
        <v>1087</v>
      </c>
      <c r="S199" s="148">
        <v>0</v>
      </c>
    </row>
    <row r="200" spans="1:19" x14ac:dyDescent="0.3">
      <c r="A200" t="s">
        <v>1088</v>
      </c>
      <c r="B200" s="148">
        <v>331110</v>
      </c>
      <c r="C200" s="148">
        <v>2</v>
      </c>
      <c r="D200" t="s">
        <v>80</v>
      </c>
      <c r="E200" t="s">
        <v>636</v>
      </c>
      <c r="F200" t="s">
        <v>635</v>
      </c>
      <c r="G200" t="s">
        <v>14</v>
      </c>
      <c r="H200" s="184">
        <v>719.78499999999997</v>
      </c>
      <c r="I200" s="184">
        <v>0</v>
      </c>
      <c r="J200" s="184">
        <v>0</v>
      </c>
      <c r="K200" s="184">
        <v>719.78499999999997</v>
      </c>
      <c r="L200" s="184">
        <v>615.76700000000005</v>
      </c>
      <c r="M200" s="352">
        <v>0</v>
      </c>
      <c r="N200" s="184">
        <v>0</v>
      </c>
      <c r="O200" s="184">
        <v>0</v>
      </c>
      <c r="P200">
        <v>90.77699999999993</v>
      </c>
      <c r="Q200" s="148" t="s">
        <v>551</v>
      </c>
      <c r="R200" t="s">
        <v>636</v>
      </c>
      <c r="S200" s="148">
        <v>0</v>
      </c>
    </row>
    <row r="201" spans="1:19" x14ac:dyDescent="0.3">
      <c r="A201" t="s">
        <v>1196</v>
      </c>
      <c r="B201" s="148">
        <v>332020</v>
      </c>
      <c r="C201" s="148">
        <v>63</v>
      </c>
      <c r="D201" t="s">
        <v>227</v>
      </c>
      <c r="E201" t="s">
        <v>228</v>
      </c>
      <c r="F201" t="s">
        <v>839</v>
      </c>
      <c r="G201" t="s">
        <v>14</v>
      </c>
      <c r="H201" s="184">
        <v>3117.6179999999999</v>
      </c>
      <c r="I201" s="184">
        <v>0</v>
      </c>
      <c r="J201" s="184">
        <v>0</v>
      </c>
      <c r="K201" s="184">
        <v>3117.6179999999999</v>
      </c>
      <c r="L201" s="184">
        <v>2496.2359999999999</v>
      </c>
      <c r="M201" s="352">
        <v>0</v>
      </c>
      <c r="N201" s="184">
        <v>0</v>
      </c>
      <c r="O201" s="184">
        <v>0</v>
      </c>
      <c r="P201">
        <v>582.07500000000027</v>
      </c>
      <c r="Q201" s="148" t="s">
        <v>551</v>
      </c>
      <c r="R201" t="s">
        <v>228</v>
      </c>
      <c r="S201" s="148">
        <v>0</v>
      </c>
    </row>
    <row r="202" spans="1:19" x14ac:dyDescent="0.3">
      <c r="A202" t="s">
        <v>1192</v>
      </c>
      <c r="B202" s="148">
        <v>331990</v>
      </c>
      <c r="C202" s="148">
        <v>274</v>
      </c>
      <c r="D202" t="s">
        <v>214</v>
      </c>
      <c r="E202" t="s">
        <v>215</v>
      </c>
      <c r="F202" t="s">
        <v>823</v>
      </c>
      <c r="G202" t="s">
        <v>14</v>
      </c>
      <c r="H202" s="184">
        <v>5437.1419999999998</v>
      </c>
      <c r="I202" s="184">
        <v>0</v>
      </c>
      <c r="J202" s="184">
        <v>0</v>
      </c>
      <c r="K202" s="184">
        <v>5437.1419999999998</v>
      </c>
      <c r="L202" s="184">
        <v>4135.5209999999997</v>
      </c>
      <c r="M202" s="246">
        <v>0</v>
      </c>
      <c r="N202" s="184">
        <v>0</v>
      </c>
      <c r="O202" s="184">
        <v>0</v>
      </c>
      <c r="P202">
        <v>1138.8739999999998</v>
      </c>
      <c r="Q202" s="148" t="s">
        <v>551</v>
      </c>
      <c r="R202" t="s">
        <v>215</v>
      </c>
      <c r="S202" s="148">
        <v>0</v>
      </c>
    </row>
    <row r="203" spans="1:19" x14ac:dyDescent="0.3">
      <c r="A203" t="s">
        <v>1121</v>
      </c>
      <c r="B203" s="148">
        <v>331340</v>
      </c>
      <c r="C203" s="148">
        <v>169</v>
      </c>
      <c r="D203" t="s">
        <v>103</v>
      </c>
      <c r="E203" t="s">
        <v>115</v>
      </c>
      <c r="F203" t="s">
        <v>714</v>
      </c>
      <c r="G203" t="s">
        <v>14</v>
      </c>
      <c r="H203" s="184">
        <v>609.33600000000001</v>
      </c>
      <c r="I203" s="184">
        <v>0</v>
      </c>
      <c r="J203" s="184">
        <v>0</v>
      </c>
      <c r="K203" s="184">
        <v>609.33600000000001</v>
      </c>
      <c r="L203" s="184">
        <v>553.70799999999997</v>
      </c>
      <c r="M203" s="352">
        <v>0</v>
      </c>
      <c r="N203" s="184">
        <v>0</v>
      </c>
      <c r="O203" s="184">
        <v>0</v>
      </c>
      <c r="P203">
        <v>26.782000000000039</v>
      </c>
      <c r="Q203" s="148" t="s">
        <v>551</v>
      </c>
      <c r="R203" t="s">
        <v>115</v>
      </c>
      <c r="S203" s="148">
        <v>0</v>
      </c>
    </row>
    <row r="204" spans="1:19" x14ac:dyDescent="0.3">
      <c r="A204" t="s">
        <v>1092</v>
      </c>
      <c r="B204" s="148">
        <v>331130</v>
      </c>
      <c r="C204" s="148">
        <v>2</v>
      </c>
      <c r="D204" t="s">
        <v>80</v>
      </c>
      <c r="E204" t="s">
        <v>90</v>
      </c>
      <c r="F204" t="s">
        <v>638</v>
      </c>
      <c r="G204" t="s">
        <v>14</v>
      </c>
      <c r="H204" s="184">
        <v>6.8630000000000004</v>
      </c>
      <c r="I204" s="184">
        <v>0</v>
      </c>
      <c r="J204" s="184">
        <v>0</v>
      </c>
      <c r="K204" s="184">
        <v>6.8630000000000004</v>
      </c>
      <c r="L204" s="184">
        <v>3.206</v>
      </c>
      <c r="M204" s="352">
        <v>0</v>
      </c>
      <c r="N204" s="184">
        <v>0</v>
      </c>
      <c r="O204" s="184">
        <v>0</v>
      </c>
      <c r="P204">
        <v>2.8120000000000003</v>
      </c>
      <c r="Q204" s="148" t="s">
        <v>551</v>
      </c>
      <c r="R204" t="s">
        <v>90</v>
      </c>
      <c r="S204" s="148">
        <v>0</v>
      </c>
    </row>
    <row r="205" spans="1:19" x14ac:dyDescent="0.3">
      <c r="A205" t="s">
        <v>1122</v>
      </c>
      <c r="B205" s="148">
        <v>331350</v>
      </c>
      <c r="C205" s="148">
        <v>169</v>
      </c>
      <c r="D205" t="s">
        <v>103</v>
      </c>
      <c r="E205" t="s">
        <v>116</v>
      </c>
      <c r="F205" t="s">
        <v>716</v>
      </c>
      <c r="G205" t="s">
        <v>14</v>
      </c>
      <c r="H205" s="184">
        <v>604.75599999999997</v>
      </c>
      <c r="I205" s="184">
        <v>0</v>
      </c>
      <c r="J205" s="184">
        <v>0</v>
      </c>
      <c r="K205" s="184">
        <v>604.75599999999997</v>
      </c>
      <c r="L205" s="184">
        <v>573.01800000000003</v>
      </c>
      <c r="M205" s="352">
        <v>0</v>
      </c>
      <c r="N205" s="184">
        <v>0</v>
      </c>
      <c r="O205" s="184">
        <v>0</v>
      </c>
      <c r="P205">
        <v>10.013999999999896</v>
      </c>
      <c r="Q205" s="148" t="s">
        <v>551</v>
      </c>
      <c r="R205" t="s">
        <v>116</v>
      </c>
      <c r="S205" s="148">
        <v>0</v>
      </c>
    </row>
    <row r="206" spans="1:19" x14ac:dyDescent="0.3">
      <c r="A206" t="s">
        <v>1199</v>
      </c>
      <c r="B206" s="148">
        <v>332030</v>
      </c>
      <c r="C206" s="148">
        <v>332</v>
      </c>
      <c r="D206" t="s">
        <v>234</v>
      </c>
      <c r="E206" t="s">
        <v>235</v>
      </c>
      <c r="F206" t="s">
        <v>848</v>
      </c>
      <c r="G206" t="s">
        <v>14</v>
      </c>
      <c r="H206" s="184">
        <v>446.69400000000002</v>
      </c>
      <c r="I206" s="184">
        <v>0</v>
      </c>
      <c r="J206" s="184">
        <v>0</v>
      </c>
      <c r="K206" s="184">
        <v>446.69400000000002</v>
      </c>
      <c r="L206" s="184">
        <v>357.214</v>
      </c>
      <c r="M206" s="352">
        <v>0</v>
      </c>
      <c r="N206" s="184">
        <v>1.0129999999999999</v>
      </c>
      <c r="O206" s="184">
        <v>0</v>
      </c>
      <c r="P206">
        <v>55.416000000000054</v>
      </c>
      <c r="Q206" s="148" t="s">
        <v>551</v>
      </c>
      <c r="R206" t="s">
        <v>235</v>
      </c>
      <c r="S206" s="148">
        <v>0</v>
      </c>
    </row>
    <row r="207" spans="1:19" x14ac:dyDescent="0.3">
      <c r="A207" t="s">
        <v>1124</v>
      </c>
      <c r="B207" s="148">
        <v>331370</v>
      </c>
      <c r="C207" s="148">
        <v>169</v>
      </c>
      <c r="D207" t="s">
        <v>103</v>
      </c>
      <c r="E207" t="s">
        <v>118</v>
      </c>
      <c r="F207" t="s">
        <v>718</v>
      </c>
      <c r="G207" t="s">
        <v>14</v>
      </c>
      <c r="H207" s="184">
        <v>1021.0940000000001</v>
      </c>
      <c r="I207" s="184">
        <v>0</v>
      </c>
      <c r="J207" s="184">
        <v>0</v>
      </c>
      <c r="K207" s="184">
        <v>1021.0940000000001</v>
      </c>
      <c r="L207" s="184">
        <v>979.78800000000001</v>
      </c>
      <c r="M207" s="352">
        <v>0</v>
      </c>
      <c r="N207" s="184">
        <v>0</v>
      </c>
      <c r="O207" s="184">
        <v>0</v>
      </c>
      <c r="P207">
        <v>19.45900000000006</v>
      </c>
      <c r="Q207" s="148" t="s">
        <v>551</v>
      </c>
      <c r="R207" t="s">
        <v>118</v>
      </c>
      <c r="S207" s="148">
        <v>0</v>
      </c>
    </row>
    <row r="208" spans="1:19" x14ac:dyDescent="0.3">
      <c r="A208" t="s">
        <v>1126</v>
      </c>
      <c r="B208" s="148">
        <v>331380</v>
      </c>
      <c r="C208" s="148">
        <v>169</v>
      </c>
      <c r="D208" t="s">
        <v>103</v>
      </c>
      <c r="E208" t="s">
        <v>119</v>
      </c>
      <c r="F208" t="s">
        <v>720</v>
      </c>
      <c r="G208" t="s">
        <v>14</v>
      </c>
      <c r="H208" s="184">
        <v>640.41399999999999</v>
      </c>
      <c r="I208" s="184">
        <v>0</v>
      </c>
      <c r="J208" s="184">
        <v>0</v>
      </c>
      <c r="K208" s="184">
        <v>640.41399999999999</v>
      </c>
      <c r="L208" s="184">
        <v>582.72400000000005</v>
      </c>
      <c r="M208" s="352">
        <v>0</v>
      </c>
      <c r="N208" s="184">
        <v>0</v>
      </c>
      <c r="O208" s="184">
        <v>0</v>
      </c>
      <c r="P208">
        <v>42.63799999999992</v>
      </c>
      <c r="Q208" s="148" t="s">
        <v>551</v>
      </c>
      <c r="R208" t="s">
        <v>119</v>
      </c>
      <c r="S208" s="148">
        <v>0</v>
      </c>
    </row>
    <row r="209" spans="1:19" x14ac:dyDescent="0.3">
      <c r="A209" t="s">
        <v>1258</v>
      </c>
      <c r="B209" s="148">
        <v>332570</v>
      </c>
      <c r="C209" s="148">
        <v>709</v>
      </c>
      <c r="D209" t="s">
        <v>347</v>
      </c>
      <c r="E209" t="s">
        <v>348</v>
      </c>
      <c r="F209" t="s">
        <v>993</v>
      </c>
      <c r="G209" t="s">
        <v>14</v>
      </c>
      <c r="H209" s="184">
        <v>83.04</v>
      </c>
      <c r="I209" s="184">
        <v>0</v>
      </c>
      <c r="J209" s="184">
        <v>0</v>
      </c>
      <c r="K209" s="184">
        <v>83.04</v>
      </c>
      <c r="L209" s="184">
        <v>53.206000000000003</v>
      </c>
      <c r="M209" s="352">
        <v>0</v>
      </c>
      <c r="N209" s="184">
        <v>2.3E-2</v>
      </c>
      <c r="O209" s="184">
        <v>0</v>
      </c>
      <c r="P209">
        <v>21.241999999999997</v>
      </c>
      <c r="Q209" s="148" t="s">
        <v>551</v>
      </c>
      <c r="R209" t="s">
        <v>348</v>
      </c>
      <c r="S209" s="148">
        <v>0</v>
      </c>
    </row>
    <row r="210" spans="1:19" x14ac:dyDescent="0.3">
      <c r="A210" t="s">
        <v>1466</v>
      </c>
      <c r="B210" s="148">
        <v>332200</v>
      </c>
      <c r="C210" s="148">
        <v>72</v>
      </c>
      <c r="D210" t="s">
        <v>361</v>
      </c>
      <c r="E210" t="s">
        <v>362</v>
      </c>
      <c r="F210" t="s">
        <v>1007</v>
      </c>
      <c r="G210" t="s">
        <v>14</v>
      </c>
      <c r="H210" s="184">
        <v>0</v>
      </c>
      <c r="I210" s="184">
        <v>0</v>
      </c>
      <c r="J210" s="184">
        <v>0</v>
      </c>
      <c r="K210" s="184">
        <v>0</v>
      </c>
      <c r="L210" s="184">
        <v>0</v>
      </c>
      <c r="M210" s="352">
        <v>0</v>
      </c>
      <c r="N210" s="184">
        <v>0</v>
      </c>
      <c r="O210" s="184">
        <v>0</v>
      </c>
      <c r="P210">
        <v>0</v>
      </c>
      <c r="Q210" s="148">
        <v>0</v>
      </c>
      <c r="R210" t="s">
        <v>362</v>
      </c>
      <c r="S210" s="148">
        <v>0</v>
      </c>
    </row>
    <row r="211" spans="1:19" x14ac:dyDescent="0.3">
      <c r="A211" t="s">
        <v>1469</v>
      </c>
      <c r="B211" s="148">
        <v>0</v>
      </c>
      <c r="C211" s="148">
        <v>0</v>
      </c>
      <c r="D211" t="s">
        <v>1677</v>
      </c>
      <c r="E211" t="s">
        <v>1677</v>
      </c>
      <c r="F211">
        <v>0</v>
      </c>
      <c r="G211" t="e">
        <v>#N/A</v>
      </c>
      <c r="H211" s="184">
        <v>0</v>
      </c>
      <c r="I211" s="184">
        <v>0</v>
      </c>
      <c r="J211" s="184">
        <v>0</v>
      </c>
      <c r="K211" s="184">
        <v>0</v>
      </c>
      <c r="L211" s="184">
        <v>0</v>
      </c>
      <c r="M211" s="352">
        <v>0</v>
      </c>
      <c r="N211" s="184">
        <v>0</v>
      </c>
      <c r="O211" s="184">
        <v>0</v>
      </c>
      <c r="P211">
        <v>0</v>
      </c>
      <c r="Q211" s="148">
        <v>0</v>
      </c>
      <c r="R211">
        <v>0</v>
      </c>
      <c r="S211" s="148">
        <v>0</v>
      </c>
    </row>
    <row r="212" spans="1:19" x14ac:dyDescent="0.3">
      <c r="A212" t="s">
        <v>1470</v>
      </c>
      <c r="B212" s="148">
        <v>0</v>
      </c>
      <c r="C212" s="148">
        <v>0</v>
      </c>
      <c r="D212" t="s">
        <v>1679</v>
      </c>
      <c r="E212" t="s">
        <v>1679</v>
      </c>
      <c r="F212">
        <v>0</v>
      </c>
      <c r="G212" t="e">
        <v>#N/A</v>
      </c>
      <c r="H212" s="184">
        <v>0</v>
      </c>
      <c r="I212" s="184">
        <v>0</v>
      </c>
      <c r="J212" s="184">
        <v>0</v>
      </c>
      <c r="K212" s="184">
        <v>0</v>
      </c>
      <c r="L212" s="184">
        <v>0</v>
      </c>
      <c r="M212" s="352">
        <v>0</v>
      </c>
      <c r="N212" s="184">
        <v>0</v>
      </c>
      <c r="O212" s="184">
        <v>0</v>
      </c>
      <c r="P212">
        <v>0</v>
      </c>
      <c r="Q212" s="148">
        <v>0</v>
      </c>
      <c r="R212">
        <v>0</v>
      </c>
      <c r="S212" s="148">
        <v>0</v>
      </c>
    </row>
    <row r="213" spans="1:19" x14ac:dyDescent="0.3">
      <c r="A213" t="s">
        <v>1472</v>
      </c>
      <c r="B213" s="148">
        <v>0</v>
      </c>
      <c r="C213" s="148">
        <v>0</v>
      </c>
      <c r="D213" t="s">
        <v>1039</v>
      </c>
      <c r="E213" t="s">
        <v>1039</v>
      </c>
      <c r="F213">
        <v>0</v>
      </c>
      <c r="G213" t="e">
        <v>#N/A</v>
      </c>
      <c r="H213" s="184">
        <v>0</v>
      </c>
      <c r="I213" s="184">
        <v>0</v>
      </c>
      <c r="J213" s="184">
        <v>0</v>
      </c>
      <c r="K213" s="184">
        <v>0</v>
      </c>
      <c r="L213" s="184">
        <v>0</v>
      </c>
      <c r="M213" s="352">
        <v>0</v>
      </c>
      <c r="N213" s="184">
        <v>0</v>
      </c>
      <c r="O213" s="184">
        <v>0</v>
      </c>
      <c r="P213">
        <v>0</v>
      </c>
      <c r="Q213" s="148">
        <v>0</v>
      </c>
      <c r="R213">
        <v>0</v>
      </c>
      <c r="S213" s="148">
        <v>0</v>
      </c>
    </row>
    <row r="214" spans="1:19" x14ac:dyDescent="0.3">
      <c r="H214" s="184"/>
      <c r="I214" s="184"/>
      <c r="J214" s="184"/>
      <c r="K214" s="184"/>
      <c r="L214" s="184"/>
      <c r="M214" s="352"/>
      <c r="N214" s="184"/>
      <c r="O214" s="184"/>
    </row>
    <row r="215" spans="1:19" x14ac:dyDescent="0.3">
      <c r="M215" s="353"/>
    </row>
    <row r="216" spans="1:19" x14ac:dyDescent="0.3">
      <c r="M216" s="353"/>
    </row>
  </sheetData>
  <sortState xmlns:xlrd2="http://schemas.microsoft.com/office/spreadsheetml/2017/richdata2" ref="A4:T213">
    <sortCondition ref="G4:G213"/>
    <sortCondition ref="F4:F213"/>
    <sortCondition ref="D4:D213"/>
    <sortCondition ref="A4:A213"/>
  </sortState>
  <conditionalFormatting sqref="A1:A1048576">
    <cfRule type="duplicateValues" dxfId="7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306"/>
  <sheetViews>
    <sheetView workbookViewId="0">
      <pane xSplit="3" ySplit="3" topLeftCell="D4" activePane="bottomRight" state="frozen"/>
      <selection activeCell="E2" sqref="E2"/>
      <selection pane="topRight" activeCell="E2" sqref="E2"/>
      <selection pane="bottomLeft" activeCell="E2" sqref="E2"/>
      <selection pane="bottomRight"/>
    </sheetView>
  </sheetViews>
  <sheetFormatPr defaultRowHeight="14.4" x14ac:dyDescent="0.3"/>
  <cols>
    <col min="1" max="1" width="14.6640625" customWidth="1"/>
    <col min="2" max="2" width="8.88671875" style="148" customWidth="1"/>
    <col min="3" max="3" width="25.5546875" customWidth="1"/>
    <col min="4" max="4" width="18.6640625" bestFit="1" customWidth="1"/>
    <col min="5" max="5" width="32.33203125" bestFit="1" customWidth="1"/>
    <col min="6" max="6" width="12.88671875" bestFit="1" customWidth="1"/>
    <col min="7" max="7" width="12.6640625" style="343" bestFit="1" customWidth="1"/>
    <col min="8" max="8" width="15.5546875" style="343" customWidth="1"/>
    <col min="9" max="9" width="15.33203125" style="343" bestFit="1" customWidth="1"/>
    <col min="10" max="10" width="10.6640625" style="343" bestFit="1" customWidth="1"/>
    <col min="11" max="11" width="15.6640625" style="343" bestFit="1" customWidth="1"/>
    <col min="12" max="12" width="9.5546875" style="343" customWidth="1"/>
    <col min="13" max="13" width="9.33203125" style="349" bestFit="1" customWidth="1"/>
    <col min="14" max="14" width="11.5546875" style="343" bestFit="1" customWidth="1"/>
    <col min="17" max="17" width="11" customWidth="1"/>
    <col min="18" max="18" width="9.109375" style="148"/>
  </cols>
  <sheetData>
    <row r="1" spans="1:18" ht="15.6" x14ac:dyDescent="0.3">
      <c r="A1" s="379" t="s">
        <v>2212</v>
      </c>
      <c r="B1" s="380"/>
      <c r="C1" s="380"/>
      <c r="D1" s="380"/>
    </row>
    <row r="2" spans="1:18" x14ac:dyDescent="0.3">
      <c r="A2" s="3" t="s">
        <v>2202</v>
      </c>
      <c r="D2" s="69"/>
      <c r="E2" s="69"/>
      <c r="F2" s="69"/>
    </row>
    <row r="3" spans="1:18" ht="57.6" x14ac:dyDescent="0.3">
      <c r="A3" s="145" t="s">
        <v>1417</v>
      </c>
      <c r="B3" s="242" t="s">
        <v>1412</v>
      </c>
      <c r="C3" s="145" t="s">
        <v>53</v>
      </c>
      <c r="D3" s="145" t="s">
        <v>54</v>
      </c>
      <c r="E3" s="145" t="s">
        <v>569</v>
      </c>
      <c r="F3" s="145" t="s">
        <v>570</v>
      </c>
      <c r="G3" s="354" t="s">
        <v>32</v>
      </c>
      <c r="H3" s="354" t="s">
        <v>412</v>
      </c>
      <c r="I3" s="354" t="s">
        <v>34</v>
      </c>
      <c r="J3" s="354" t="s">
        <v>571</v>
      </c>
      <c r="K3" s="354" t="s">
        <v>58</v>
      </c>
      <c r="L3" s="354" t="s">
        <v>572</v>
      </c>
      <c r="M3" s="354" t="s">
        <v>573</v>
      </c>
      <c r="N3" s="355" t="s">
        <v>413</v>
      </c>
      <c r="O3" s="144" t="s">
        <v>574</v>
      </c>
      <c r="P3" s="144" t="s">
        <v>575</v>
      </c>
      <c r="Q3" s="144" t="s">
        <v>576</v>
      </c>
      <c r="R3" s="146" t="s">
        <v>60</v>
      </c>
    </row>
    <row r="4" spans="1:18" x14ac:dyDescent="0.3">
      <c r="A4" t="s">
        <v>583</v>
      </c>
      <c r="B4" s="148">
        <v>293</v>
      </c>
      <c r="C4" t="s">
        <v>67</v>
      </c>
      <c r="D4" t="s">
        <v>68</v>
      </c>
      <c r="E4" t="s">
        <v>584</v>
      </c>
      <c r="F4" t="s">
        <v>4</v>
      </c>
      <c r="G4" s="345">
        <v>0</v>
      </c>
      <c r="H4" s="345">
        <v>285.17199999999997</v>
      </c>
      <c r="I4" s="345">
        <v>2.1419999999999999</v>
      </c>
      <c r="J4" s="345">
        <v>0</v>
      </c>
      <c r="K4" s="345">
        <v>0</v>
      </c>
      <c r="L4" s="345">
        <v>0</v>
      </c>
      <c r="M4" s="347">
        <v>0</v>
      </c>
      <c r="N4" s="345">
        <v>287.31399999999996</v>
      </c>
      <c r="O4" t="s">
        <v>551</v>
      </c>
      <c r="P4">
        <v>8</v>
      </c>
      <c r="Q4" t="s">
        <v>68</v>
      </c>
    </row>
    <row r="5" spans="1:18" x14ac:dyDescent="0.3">
      <c r="A5" t="s">
        <v>749</v>
      </c>
      <c r="B5" s="148">
        <v>291</v>
      </c>
      <c r="C5" t="s">
        <v>163</v>
      </c>
      <c r="D5" t="s">
        <v>164</v>
      </c>
      <c r="E5" t="s">
        <v>750</v>
      </c>
      <c r="F5" t="s">
        <v>4</v>
      </c>
      <c r="G5" s="345">
        <v>0</v>
      </c>
      <c r="H5" s="345">
        <v>141.86500000000004</v>
      </c>
      <c r="I5" s="345">
        <v>371.32000000000005</v>
      </c>
      <c r="J5" s="345">
        <v>0</v>
      </c>
      <c r="K5" s="345">
        <v>0</v>
      </c>
      <c r="L5" s="345">
        <v>0</v>
      </c>
      <c r="M5" s="346">
        <v>0</v>
      </c>
      <c r="N5" s="345">
        <v>513.18500000000006</v>
      </c>
      <c r="O5" t="s">
        <v>551</v>
      </c>
      <c r="P5">
        <v>24</v>
      </c>
      <c r="Q5" t="s">
        <v>164</v>
      </c>
    </row>
    <row r="6" spans="1:18" x14ac:dyDescent="0.3">
      <c r="A6" t="s">
        <v>815</v>
      </c>
      <c r="B6" s="148">
        <v>442</v>
      </c>
      <c r="C6" t="s">
        <v>211</v>
      </c>
      <c r="D6" t="s">
        <v>212</v>
      </c>
      <c r="E6" t="s">
        <v>816</v>
      </c>
      <c r="F6" t="s">
        <v>4</v>
      </c>
      <c r="G6" s="345">
        <v>0</v>
      </c>
      <c r="H6" s="345">
        <v>647.11200000000008</v>
      </c>
      <c r="I6" s="345">
        <v>0</v>
      </c>
      <c r="J6" s="345">
        <v>0</v>
      </c>
      <c r="K6" s="345">
        <v>0</v>
      </c>
      <c r="L6" s="345">
        <v>0</v>
      </c>
      <c r="M6" s="346">
        <v>0</v>
      </c>
      <c r="N6" s="345">
        <v>647.11200000000008</v>
      </c>
      <c r="O6" t="s">
        <v>551</v>
      </c>
      <c r="P6">
        <v>12</v>
      </c>
      <c r="Q6" t="s">
        <v>212</v>
      </c>
    </row>
    <row r="7" spans="1:18" x14ac:dyDescent="0.3">
      <c r="A7" t="s">
        <v>819</v>
      </c>
      <c r="B7" s="148">
        <v>88</v>
      </c>
      <c r="C7" t="s">
        <v>216</v>
      </c>
      <c r="D7" t="s">
        <v>217</v>
      </c>
      <c r="E7" t="s">
        <v>820</v>
      </c>
      <c r="F7" t="s">
        <v>4</v>
      </c>
      <c r="G7" s="345">
        <v>0</v>
      </c>
      <c r="H7" s="345">
        <v>2436.21</v>
      </c>
      <c r="I7" s="345">
        <v>0</v>
      </c>
      <c r="J7" s="345">
        <v>0</v>
      </c>
      <c r="K7" s="345">
        <v>0</v>
      </c>
      <c r="L7" s="345">
        <v>0</v>
      </c>
      <c r="M7" s="346">
        <v>0</v>
      </c>
      <c r="N7" s="345">
        <v>2436.21</v>
      </c>
      <c r="O7" t="s">
        <v>551</v>
      </c>
      <c r="P7">
        <v>12</v>
      </c>
      <c r="Q7" t="s">
        <v>217</v>
      </c>
    </row>
    <row r="8" spans="1:18" x14ac:dyDescent="0.3">
      <c r="A8" t="s">
        <v>870</v>
      </c>
      <c r="B8" s="148">
        <v>289</v>
      </c>
      <c r="C8" t="s">
        <v>253</v>
      </c>
      <c r="D8" t="s">
        <v>254</v>
      </c>
      <c r="E8" t="s">
        <v>871</v>
      </c>
      <c r="F8" t="s">
        <v>4</v>
      </c>
      <c r="G8" s="345">
        <v>0</v>
      </c>
      <c r="H8" s="345">
        <v>1711.3208412796898</v>
      </c>
      <c r="I8" s="345">
        <v>2760</v>
      </c>
      <c r="J8" s="345">
        <v>0</v>
      </c>
      <c r="K8" s="345">
        <v>0</v>
      </c>
      <c r="L8" s="345">
        <v>0</v>
      </c>
      <c r="M8" s="347">
        <v>0</v>
      </c>
      <c r="N8" s="345">
        <v>4471.3208412796894</v>
      </c>
      <c r="O8" t="s">
        <v>551</v>
      </c>
      <c r="P8">
        <v>24</v>
      </c>
      <c r="Q8" t="s">
        <v>254</v>
      </c>
    </row>
    <row r="9" spans="1:18" x14ac:dyDescent="0.3">
      <c r="A9" t="s">
        <v>934</v>
      </c>
      <c r="B9" s="148">
        <v>340</v>
      </c>
      <c r="C9" t="s">
        <v>295</v>
      </c>
      <c r="D9" t="s">
        <v>296</v>
      </c>
      <c r="E9" t="s">
        <v>935</v>
      </c>
      <c r="F9" t="s">
        <v>4</v>
      </c>
      <c r="G9" s="345">
        <v>0</v>
      </c>
      <c r="H9" s="345">
        <v>327.58199999999999</v>
      </c>
      <c r="I9" s="345">
        <v>0</v>
      </c>
      <c r="J9" s="345">
        <v>0</v>
      </c>
      <c r="K9" s="345">
        <v>0</v>
      </c>
      <c r="L9" s="345">
        <v>0</v>
      </c>
      <c r="M9" s="347">
        <v>0</v>
      </c>
      <c r="N9" s="345">
        <v>327.58199999999999</v>
      </c>
      <c r="O9" t="s">
        <v>551</v>
      </c>
      <c r="P9">
        <v>12</v>
      </c>
      <c r="Q9" t="s">
        <v>296</v>
      </c>
    </row>
    <row r="10" spans="1:18" x14ac:dyDescent="0.3">
      <c r="A10" t="s">
        <v>980</v>
      </c>
      <c r="B10" s="148">
        <v>410</v>
      </c>
      <c r="C10" t="s">
        <v>336</v>
      </c>
      <c r="D10" t="s">
        <v>337</v>
      </c>
      <c r="E10" t="s">
        <v>981</v>
      </c>
      <c r="F10" t="s">
        <v>4</v>
      </c>
      <c r="G10" s="345">
        <v>0</v>
      </c>
      <c r="H10" s="345">
        <v>604.59100000000001</v>
      </c>
      <c r="I10" s="345">
        <v>0</v>
      </c>
      <c r="J10" s="345">
        <v>0</v>
      </c>
      <c r="K10" s="345">
        <v>0</v>
      </c>
      <c r="L10" s="345">
        <v>0</v>
      </c>
      <c r="M10" s="346">
        <v>0</v>
      </c>
      <c r="N10" s="345">
        <v>604.59100000000001</v>
      </c>
      <c r="O10" t="s">
        <v>551</v>
      </c>
      <c r="P10">
        <v>12</v>
      </c>
      <c r="Q10" t="s">
        <v>337</v>
      </c>
    </row>
    <row r="11" spans="1:18" x14ac:dyDescent="0.3">
      <c r="A11" t="s">
        <v>982</v>
      </c>
      <c r="B11" s="148">
        <v>339</v>
      </c>
      <c r="C11" t="s">
        <v>338</v>
      </c>
      <c r="D11" t="s">
        <v>339</v>
      </c>
      <c r="E11" t="s">
        <v>983</v>
      </c>
      <c r="F11" t="s">
        <v>4</v>
      </c>
      <c r="G11" s="345">
        <v>0</v>
      </c>
      <c r="H11" s="345">
        <v>0</v>
      </c>
      <c r="I11" s="345">
        <v>0</v>
      </c>
      <c r="J11" s="345">
        <v>0</v>
      </c>
      <c r="K11" s="345">
        <v>707.20500000000015</v>
      </c>
      <c r="L11" s="345">
        <v>0</v>
      </c>
      <c r="M11" s="347">
        <v>0</v>
      </c>
      <c r="N11" s="345">
        <v>707.20500000000015</v>
      </c>
      <c r="O11" t="s">
        <v>551</v>
      </c>
      <c r="P11">
        <v>12</v>
      </c>
      <c r="Q11" t="s">
        <v>339</v>
      </c>
    </row>
    <row r="12" spans="1:18" x14ac:dyDescent="0.3">
      <c r="A12" t="s">
        <v>1002</v>
      </c>
      <c r="B12" s="148">
        <v>684</v>
      </c>
      <c r="C12" t="s">
        <v>357</v>
      </c>
      <c r="D12" t="s">
        <v>358</v>
      </c>
      <c r="E12" t="s">
        <v>1003</v>
      </c>
      <c r="F12" t="s">
        <v>4</v>
      </c>
      <c r="G12" s="345">
        <v>0</v>
      </c>
      <c r="H12" s="345">
        <v>2017.68</v>
      </c>
      <c r="I12" s="345">
        <v>0</v>
      </c>
      <c r="J12" s="345">
        <v>0</v>
      </c>
      <c r="K12" s="345">
        <v>0</v>
      </c>
      <c r="L12" s="345">
        <v>0</v>
      </c>
      <c r="M12" s="347">
        <v>0</v>
      </c>
      <c r="N12" s="345">
        <v>2017.68</v>
      </c>
      <c r="O12" t="s">
        <v>551</v>
      </c>
      <c r="P12">
        <v>12</v>
      </c>
      <c r="Q12" t="s">
        <v>358</v>
      </c>
    </row>
    <row r="13" spans="1:18" x14ac:dyDescent="0.3">
      <c r="A13" t="s">
        <v>1004</v>
      </c>
      <c r="B13" s="148">
        <v>230</v>
      </c>
      <c r="C13" t="s">
        <v>359</v>
      </c>
      <c r="D13" t="s">
        <v>360</v>
      </c>
      <c r="E13" t="s">
        <v>1005</v>
      </c>
      <c r="F13" t="s">
        <v>4</v>
      </c>
      <c r="G13" s="345">
        <v>0</v>
      </c>
      <c r="H13" s="345">
        <v>751.32999999999993</v>
      </c>
      <c r="I13" s="345">
        <v>0</v>
      </c>
      <c r="J13" s="345">
        <v>0</v>
      </c>
      <c r="K13" s="345">
        <v>742.24699999999984</v>
      </c>
      <c r="L13" s="345">
        <v>0</v>
      </c>
      <c r="M13" s="346">
        <v>0</v>
      </c>
      <c r="N13" s="345">
        <v>1493.5769999999998</v>
      </c>
      <c r="O13" t="s">
        <v>551</v>
      </c>
      <c r="P13">
        <v>12</v>
      </c>
      <c r="Q13" t="s">
        <v>360</v>
      </c>
    </row>
    <row r="14" spans="1:18" x14ac:dyDescent="0.3">
      <c r="A14" t="s">
        <v>1029</v>
      </c>
      <c r="B14" s="148">
        <v>242</v>
      </c>
      <c r="C14" t="s">
        <v>371</v>
      </c>
      <c r="D14" t="s">
        <v>372</v>
      </c>
      <c r="E14" t="s">
        <v>1030</v>
      </c>
      <c r="F14" t="s">
        <v>4</v>
      </c>
      <c r="G14" s="345">
        <v>0</v>
      </c>
      <c r="H14" s="345">
        <v>201.31</v>
      </c>
      <c r="I14" s="345">
        <v>0</v>
      </c>
      <c r="J14" s="345">
        <v>0</v>
      </c>
      <c r="K14" s="345">
        <v>0</v>
      </c>
      <c r="L14" s="345">
        <v>0</v>
      </c>
      <c r="M14" s="346">
        <v>0</v>
      </c>
      <c r="N14" s="345">
        <v>201.31</v>
      </c>
      <c r="O14" t="s">
        <v>551</v>
      </c>
      <c r="P14">
        <v>12</v>
      </c>
      <c r="Q14" t="s">
        <v>372</v>
      </c>
    </row>
    <row r="15" spans="1:18" x14ac:dyDescent="0.3">
      <c r="A15" t="s">
        <v>1033</v>
      </c>
      <c r="B15" s="148">
        <v>106</v>
      </c>
      <c r="C15" t="s">
        <v>375</v>
      </c>
      <c r="D15" t="s">
        <v>376</v>
      </c>
      <c r="E15" t="s">
        <v>1034</v>
      </c>
      <c r="F15" t="s">
        <v>4</v>
      </c>
      <c r="G15" s="345">
        <v>0</v>
      </c>
      <c r="H15" s="345">
        <v>39395</v>
      </c>
      <c r="I15" s="345">
        <v>0</v>
      </c>
      <c r="J15" s="345">
        <v>0</v>
      </c>
      <c r="K15" s="345">
        <v>0</v>
      </c>
      <c r="L15" s="345">
        <v>0</v>
      </c>
      <c r="M15" s="346">
        <v>0</v>
      </c>
      <c r="N15" s="345">
        <v>39395</v>
      </c>
      <c r="O15" t="s">
        <v>588</v>
      </c>
      <c r="P15">
        <v>12</v>
      </c>
      <c r="Q15" t="s">
        <v>409</v>
      </c>
    </row>
    <row r="16" spans="1:18" x14ac:dyDescent="0.3">
      <c r="A16" t="s">
        <v>1035</v>
      </c>
      <c r="B16" s="148">
        <v>106</v>
      </c>
      <c r="C16" t="s">
        <v>375</v>
      </c>
      <c r="D16" t="s">
        <v>377</v>
      </c>
      <c r="E16" t="s">
        <v>1034</v>
      </c>
      <c r="F16" t="s">
        <v>4</v>
      </c>
      <c r="G16" s="345">
        <v>0</v>
      </c>
      <c r="H16" s="345">
        <v>726</v>
      </c>
      <c r="I16" s="345">
        <v>0</v>
      </c>
      <c r="J16" s="345">
        <v>0</v>
      </c>
      <c r="K16" s="345">
        <v>0</v>
      </c>
      <c r="L16" s="345">
        <v>0</v>
      </c>
      <c r="M16" s="346">
        <v>0</v>
      </c>
      <c r="N16" s="345">
        <v>726</v>
      </c>
      <c r="O16" t="s">
        <v>588</v>
      </c>
      <c r="P16">
        <v>12</v>
      </c>
      <c r="Q16" t="s">
        <v>409</v>
      </c>
    </row>
    <row r="17" spans="1:17" x14ac:dyDescent="0.3">
      <c r="A17" t="s">
        <v>1038</v>
      </c>
      <c r="B17" s="148">
        <v>0</v>
      </c>
      <c r="C17" t="s">
        <v>1039</v>
      </c>
      <c r="D17" t="s">
        <v>1040</v>
      </c>
      <c r="E17" t="s">
        <v>1034</v>
      </c>
      <c r="F17" t="s">
        <v>4</v>
      </c>
      <c r="G17" s="345">
        <v>0</v>
      </c>
      <c r="H17" s="345">
        <v>31335.999999999996</v>
      </c>
      <c r="I17" s="345">
        <v>0</v>
      </c>
      <c r="J17" s="345">
        <v>0</v>
      </c>
      <c r="K17" s="345">
        <v>0</v>
      </c>
      <c r="L17" s="345">
        <v>0</v>
      </c>
      <c r="M17" s="346">
        <v>0</v>
      </c>
      <c r="N17" s="345">
        <v>31335.999999999996</v>
      </c>
      <c r="O17" t="s">
        <v>588</v>
      </c>
      <c r="P17">
        <v>24</v>
      </c>
      <c r="Q17" t="s">
        <v>409</v>
      </c>
    </row>
    <row r="18" spans="1:17" x14ac:dyDescent="0.3">
      <c r="A18" t="s">
        <v>1046</v>
      </c>
      <c r="B18" s="148">
        <v>0</v>
      </c>
      <c r="C18" t="s">
        <v>1047</v>
      </c>
      <c r="D18" t="s">
        <v>1048</v>
      </c>
      <c r="E18" t="s">
        <v>1034</v>
      </c>
      <c r="F18" t="s">
        <v>4</v>
      </c>
      <c r="G18" s="345">
        <v>0</v>
      </c>
      <c r="H18" s="345">
        <v>19096</v>
      </c>
      <c r="I18" s="345">
        <v>0</v>
      </c>
      <c r="J18" s="345">
        <v>0</v>
      </c>
      <c r="K18" s="345">
        <v>0</v>
      </c>
      <c r="L18" s="345">
        <v>0</v>
      </c>
      <c r="M18" s="347">
        <v>0</v>
      </c>
      <c r="N18" s="345">
        <v>19096</v>
      </c>
      <c r="O18" t="s">
        <v>588</v>
      </c>
      <c r="P18">
        <v>12</v>
      </c>
      <c r="Q18" t="s">
        <v>409</v>
      </c>
    </row>
    <row r="19" spans="1:17" x14ac:dyDescent="0.3">
      <c r="A19" t="s">
        <v>1440</v>
      </c>
      <c r="B19" s="148">
        <v>106</v>
      </c>
      <c r="C19" t="s">
        <v>375</v>
      </c>
      <c r="D19" t="s">
        <v>409</v>
      </c>
      <c r="E19" t="s">
        <v>1034</v>
      </c>
      <c r="F19" t="s">
        <v>4</v>
      </c>
      <c r="G19" s="345">
        <v>0</v>
      </c>
      <c r="H19" s="345">
        <v>0</v>
      </c>
      <c r="I19" s="345">
        <v>0</v>
      </c>
      <c r="J19" s="345">
        <v>0</v>
      </c>
      <c r="K19" s="345">
        <v>0</v>
      </c>
      <c r="L19" s="345">
        <v>0</v>
      </c>
      <c r="M19" s="347">
        <v>0</v>
      </c>
      <c r="N19" s="345">
        <v>0</v>
      </c>
      <c r="O19">
        <v>0</v>
      </c>
      <c r="P19">
        <v>0</v>
      </c>
      <c r="Q19" t="s">
        <v>409</v>
      </c>
    </row>
    <row r="20" spans="1:17" x14ac:dyDescent="0.3">
      <c r="A20" t="s">
        <v>1436</v>
      </c>
      <c r="B20" s="148">
        <v>0</v>
      </c>
      <c r="C20" t="s">
        <v>1885</v>
      </c>
      <c r="D20" t="s">
        <v>254</v>
      </c>
      <c r="E20" t="s">
        <v>871</v>
      </c>
      <c r="F20" t="s">
        <v>4</v>
      </c>
      <c r="G20" s="345">
        <v>0</v>
      </c>
      <c r="H20" s="345">
        <v>0</v>
      </c>
      <c r="I20" s="345">
        <v>0</v>
      </c>
      <c r="J20" s="345">
        <v>0</v>
      </c>
      <c r="K20" s="345">
        <v>0</v>
      </c>
      <c r="L20" s="345">
        <v>0</v>
      </c>
      <c r="M20" s="346">
        <v>0</v>
      </c>
      <c r="N20" s="345">
        <v>0</v>
      </c>
      <c r="O20">
        <v>0</v>
      </c>
      <c r="P20">
        <v>0</v>
      </c>
      <c r="Q20" t="s">
        <v>254</v>
      </c>
    </row>
    <row r="21" spans="1:17" x14ac:dyDescent="0.3">
      <c r="A21" t="s">
        <v>800</v>
      </c>
      <c r="B21" s="148">
        <v>383</v>
      </c>
      <c r="C21" t="s">
        <v>399</v>
      </c>
      <c r="D21" t="s">
        <v>400</v>
      </c>
      <c r="E21" t="s">
        <v>801</v>
      </c>
      <c r="F21" t="s">
        <v>5</v>
      </c>
      <c r="G21" s="345">
        <v>0</v>
      </c>
      <c r="H21" s="345">
        <v>0</v>
      </c>
      <c r="I21" s="345">
        <v>0</v>
      </c>
      <c r="J21" s="345">
        <v>0</v>
      </c>
      <c r="K21" s="345">
        <v>0</v>
      </c>
      <c r="L21" s="345">
        <v>0</v>
      </c>
      <c r="M21" s="346">
        <v>0</v>
      </c>
      <c r="N21" s="345">
        <v>0</v>
      </c>
      <c r="O21">
        <v>0</v>
      </c>
      <c r="P21">
        <v>0</v>
      </c>
      <c r="Q21" t="s">
        <v>400</v>
      </c>
    </row>
    <row r="22" spans="1:17" x14ac:dyDescent="0.3">
      <c r="A22" t="s">
        <v>833</v>
      </c>
      <c r="B22" s="148">
        <v>373</v>
      </c>
      <c r="C22" t="s">
        <v>224</v>
      </c>
      <c r="D22" t="s">
        <v>225</v>
      </c>
      <c r="E22" t="s">
        <v>834</v>
      </c>
      <c r="F22" t="s">
        <v>5</v>
      </c>
      <c r="G22" s="345">
        <v>0</v>
      </c>
      <c r="H22" s="345">
        <v>941.40800000000002</v>
      </c>
      <c r="I22" s="345">
        <v>0</v>
      </c>
      <c r="J22" s="345">
        <v>0</v>
      </c>
      <c r="K22" s="345">
        <v>0</v>
      </c>
      <c r="L22" s="345">
        <v>0</v>
      </c>
      <c r="M22" s="346">
        <v>0</v>
      </c>
      <c r="N22" s="345">
        <v>941.40800000000002</v>
      </c>
      <c r="O22" t="s">
        <v>551</v>
      </c>
      <c r="P22">
        <v>12</v>
      </c>
      <c r="Q22" t="s">
        <v>225</v>
      </c>
    </row>
    <row r="23" spans="1:17" x14ac:dyDescent="0.3">
      <c r="A23" t="s">
        <v>940</v>
      </c>
      <c r="B23" s="148">
        <v>150</v>
      </c>
      <c r="C23" t="s">
        <v>301</v>
      </c>
      <c r="D23" t="s">
        <v>302</v>
      </c>
      <c r="E23" t="s">
        <v>941</v>
      </c>
      <c r="F23" t="s">
        <v>5</v>
      </c>
      <c r="G23" s="345">
        <v>0</v>
      </c>
      <c r="H23" s="345">
        <v>29764.067000000003</v>
      </c>
      <c r="I23" s="345">
        <v>0</v>
      </c>
      <c r="J23" s="345">
        <v>0</v>
      </c>
      <c r="K23" s="345">
        <v>1813.8009999999999</v>
      </c>
      <c r="L23" s="345">
        <v>0</v>
      </c>
      <c r="M23" s="346">
        <v>0</v>
      </c>
      <c r="N23" s="345">
        <v>31577.867999999999</v>
      </c>
      <c r="O23" t="s">
        <v>551</v>
      </c>
      <c r="P23">
        <v>24</v>
      </c>
      <c r="Q23" t="s">
        <v>168</v>
      </c>
    </row>
    <row r="24" spans="1:17" x14ac:dyDescent="0.3">
      <c r="A24" t="s">
        <v>1031</v>
      </c>
      <c r="B24" s="148">
        <v>741</v>
      </c>
      <c r="C24" t="s">
        <v>373</v>
      </c>
      <c r="D24" t="s">
        <v>374</v>
      </c>
      <c r="E24" t="s">
        <v>1032</v>
      </c>
      <c r="F24" t="s">
        <v>5</v>
      </c>
      <c r="G24" s="345">
        <v>0</v>
      </c>
      <c r="H24" s="345">
        <v>3634.779</v>
      </c>
      <c r="I24" s="345">
        <v>0</v>
      </c>
      <c r="J24" s="345">
        <v>0</v>
      </c>
      <c r="K24" s="345">
        <v>986.5229999999998</v>
      </c>
      <c r="L24" s="345">
        <v>0</v>
      </c>
      <c r="M24" s="347">
        <v>0</v>
      </c>
      <c r="N24" s="345">
        <v>4621.3020000000006</v>
      </c>
      <c r="O24" t="s">
        <v>551</v>
      </c>
      <c r="P24">
        <v>24</v>
      </c>
      <c r="Q24" t="s">
        <v>374</v>
      </c>
    </row>
    <row r="25" spans="1:17" x14ac:dyDescent="0.3">
      <c r="A25" t="s">
        <v>1049</v>
      </c>
      <c r="B25" s="148">
        <v>409</v>
      </c>
      <c r="C25" t="s">
        <v>380</v>
      </c>
      <c r="D25" t="s">
        <v>381</v>
      </c>
      <c r="E25" t="s">
        <v>1284</v>
      </c>
      <c r="F25" t="s">
        <v>5</v>
      </c>
      <c r="G25" s="345">
        <v>0</v>
      </c>
      <c r="H25" s="345">
        <v>767.3</v>
      </c>
      <c r="I25" s="345">
        <v>0</v>
      </c>
      <c r="J25" s="345">
        <v>0</v>
      </c>
      <c r="K25" s="345">
        <v>0</v>
      </c>
      <c r="L25" s="345">
        <v>0</v>
      </c>
      <c r="M25" s="346">
        <v>0</v>
      </c>
      <c r="N25" s="345">
        <v>767.3</v>
      </c>
      <c r="O25" t="s">
        <v>551</v>
      </c>
      <c r="P25">
        <v>12</v>
      </c>
      <c r="Q25" t="e">
        <v>#N/A</v>
      </c>
    </row>
    <row r="26" spans="1:17" x14ac:dyDescent="0.3">
      <c r="A26" t="s">
        <v>648</v>
      </c>
      <c r="B26" s="148">
        <v>169</v>
      </c>
      <c r="C26" t="s">
        <v>103</v>
      </c>
      <c r="D26" t="s">
        <v>107</v>
      </c>
      <c r="E26" t="s">
        <v>649</v>
      </c>
      <c r="F26" t="s">
        <v>5</v>
      </c>
      <c r="G26" s="345">
        <v>0</v>
      </c>
      <c r="H26" s="345">
        <v>1143.2059999999999</v>
      </c>
      <c r="I26" s="345">
        <v>0</v>
      </c>
      <c r="J26" s="345">
        <v>0</v>
      </c>
      <c r="K26" s="345">
        <v>0</v>
      </c>
      <c r="L26" s="345">
        <v>0</v>
      </c>
      <c r="M26" s="346">
        <v>0</v>
      </c>
      <c r="N26" s="345">
        <v>1143.2059999999999</v>
      </c>
      <c r="O26" t="s">
        <v>551</v>
      </c>
      <c r="P26">
        <v>12</v>
      </c>
      <c r="Q26" t="s">
        <v>107</v>
      </c>
    </row>
    <row r="27" spans="1:17" x14ac:dyDescent="0.3">
      <c r="A27" t="s">
        <v>652</v>
      </c>
      <c r="B27" s="148">
        <v>169</v>
      </c>
      <c r="C27" t="s">
        <v>103</v>
      </c>
      <c r="D27" t="s">
        <v>111</v>
      </c>
      <c r="E27" t="s">
        <v>653</v>
      </c>
      <c r="F27" t="s">
        <v>5</v>
      </c>
      <c r="G27" s="345">
        <v>0</v>
      </c>
      <c r="H27" s="345">
        <v>1263.8249999999998</v>
      </c>
      <c r="I27" s="345">
        <v>0</v>
      </c>
      <c r="J27" s="345">
        <v>0</v>
      </c>
      <c r="K27" s="345">
        <v>0</v>
      </c>
      <c r="L27" s="345">
        <v>0</v>
      </c>
      <c r="M27" s="347">
        <v>0</v>
      </c>
      <c r="N27" s="345">
        <v>1263.8249999999998</v>
      </c>
      <c r="O27" t="s">
        <v>551</v>
      </c>
      <c r="P27">
        <v>12</v>
      </c>
      <c r="Q27" t="s">
        <v>111</v>
      </c>
    </row>
    <row r="28" spans="1:17" x14ac:dyDescent="0.3">
      <c r="A28" t="s">
        <v>655</v>
      </c>
      <c r="B28" s="148">
        <v>169</v>
      </c>
      <c r="C28" t="s">
        <v>103</v>
      </c>
      <c r="D28" t="s">
        <v>113</v>
      </c>
      <c r="E28" t="s">
        <v>656</v>
      </c>
      <c r="F28" t="s">
        <v>5</v>
      </c>
      <c r="G28" s="345">
        <v>0</v>
      </c>
      <c r="H28" s="345">
        <v>1415.8040000000001</v>
      </c>
      <c r="I28" s="345">
        <v>0</v>
      </c>
      <c r="J28" s="345">
        <v>0</v>
      </c>
      <c r="K28" s="345">
        <v>535.70500000000004</v>
      </c>
      <c r="L28" s="345">
        <v>0</v>
      </c>
      <c r="M28" s="346">
        <v>0</v>
      </c>
      <c r="N28" s="345">
        <v>1951.509</v>
      </c>
      <c r="O28" t="s">
        <v>551</v>
      </c>
      <c r="P28">
        <v>24</v>
      </c>
      <c r="Q28" t="s">
        <v>113</v>
      </c>
    </row>
    <row r="29" spans="1:17" x14ac:dyDescent="0.3">
      <c r="A29" t="s">
        <v>667</v>
      </c>
      <c r="B29" s="148">
        <v>169</v>
      </c>
      <c r="C29" t="s">
        <v>103</v>
      </c>
      <c r="D29" t="s">
        <v>124</v>
      </c>
      <c r="E29" t="s">
        <v>668</v>
      </c>
      <c r="F29" t="s">
        <v>5</v>
      </c>
      <c r="G29" s="345">
        <v>0</v>
      </c>
      <c r="H29" s="345">
        <v>1252.9859999999999</v>
      </c>
      <c r="I29" s="345">
        <v>0</v>
      </c>
      <c r="J29" s="345">
        <v>0</v>
      </c>
      <c r="K29" s="345">
        <v>0</v>
      </c>
      <c r="L29" s="345">
        <v>0</v>
      </c>
      <c r="M29" s="347">
        <v>0</v>
      </c>
      <c r="N29" s="345">
        <v>1252.9859999999999</v>
      </c>
      <c r="O29" t="s">
        <v>551</v>
      </c>
      <c r="P29">
        <v>12</v>
      </c>
      <c r="Q29" t="s">
        <v>124</v>
      </c>
    </row>
    <row r="30" spans="1:17" x14ac:dyDescent="0.3">
      <c r="A30" t="s">
        <v>686</v>
      </c>
      <c r="B30" s="148">
        <v>169</v>
      </c>
      <c r="C30" t="s">
        <v>103</v>
      </c>
      <c r="D30" t="s">
        <v>141</v>
      </c>
      <c r="E30" t="s">
        <v>687</v>
      </c>
      <c r="F30" t="s">
        <v>5</v>
      </c>
      <c r="G30" s="345">
        <v>0</v>
      </c>
      <c r="H30" s="345">
        <v>1920.836</v>
      </c>
      <c r="I30" s="345">
        <v>0</v>
      </c>
      <c r="J30" s="345">
        <v>0</v>
      </c>
      <c r="K30" s="345">
        <v>258.53800000000001</v>
      </c>
      <c r="L30" s="345">
        <v>0</v>
      </c>
      <c r="M30" s="346">
        <v>0</v>
      </c>
      <c r="N30" s="345">
        <v>2179.3739999999993</v>
      </c>
      <c r="O30" t="s">
        <v>551</v>
      </c>
      <c r="P30">
        <v>22</v>
      </c>
      <c r="Q30" t="s">
        <v>141</v>
      </c>
    </row>
    <row r="31" spans="1:17" x14ac:dyDescent="0.3">
      <c r="A31" t="s">
        <v>692</v>
      </c>
      <c r="B31" s="148">
        <v>169</v>
      </c>
      <c r="C31" t="s">
        <v>103</v>
      </c>
      <c r="D31" t="s">
        <v>146</v>
      </c>
      <c r="E31" t="s">
        <v>693</v>
      </c>
      <c r="F31" t="s">
        <v>5</v>
      </c>
      <c r="G31" s="345">
        <v>0</v>
      </c>
      <c r="H31" s="345">
        <v>1671.3360000000002</v>
      </c>
      <c r="I31" s="345">
        <v>0</v>
      </c>
      <c r="J31" s="345">
        <v>0</v>
      </c>
      <c r="K31" s="345">
        <v>0</v>
      </c>
      <c r="L31" s="345">
        <v>0</v>
      </c>
      <c r="M31" s="346">
        <v>0</v>
      </c>
      <c r="N31" s="345">
        <v>1671.3360000000002</v>
      </c>
      <c r="O31" t="s">
        <v>551</v>
      </c>
      <c r="P31">
        <v>12</v>
      </c>
      <c r="Q31" t="s">
        <v>146</v>
      </c>
    </row>
    <row r="32" spans="1:17" x14ac:dyDescent="0.3">
      <c r="A32" t="s">
        <v>697</v>
      </c>
      <c r="B32" s="148">
        <v>169</v>
      </c>
      <c r="C32" t="s">
        <v>103</v>
      </c>
      <c r="D32" t="s">
        <v>148</v>
      </c>
      <c r="E32" t="s">
        <v>698</v>
      </c>
      <c r="F32" t="s">
        <v>5</v>
      </c>
      <c r="G32" s="345">
        <v>0</v>
      </c>
      <c r="H32" s="345">
        <v>2219.982</v>
      </c>
      <c r="I32" s="345">
        <v>0</v>
      </c>
      <c r="J32" s="345">
        <v>0</v>
      </c>
      <c r="K32" s="345">
        <v>0</v>
      </c>
      <c r="L32" s="345">
        <v>0</v>
      </c>
      <c r="M32" s="346">
        <v>0</v>
      </c>
      <c r="N32" s="345">
        <v>2219.982</v>
      </c>
      <c r="O32" t="s">
        <v>551</v>
      </c>
      <c r="P32">
        <v>12</v>
      </c>
      <c r="Q32" t="s">
        <v>148</v>
      </c>
    </row>
    <row r="33" spans="1:17" x14ac:dyDescent="0.3">
      <c r="A33" t="s">
        <v>733</v>
      </c>
      <c r="B33" s="148">
        <v>169</v>
      </c>
      <c r="C33" t="s">
        <v>103</v>
      </c>
      <c r="D33" t="s">
        <v>145</v>
      </c>
      <c r="E33" t="s">
        <v>734</v>
      </c>
      <c r="F33" t="s">
        <v>5</v>
      </c>
      <c r="G33" s="345">
        <v>0</v>
      </c>
      <c r="H33" s="345">
        <v>794.51</v>
      </c>
      <c r="I33" s="345">
        <v>0</v>
      </c>
      <c r="J33" s="345">
        <v>0</v>
      </c>
      <c r="K33" s="345">
        <v>329.26900000000001</v>
      </c>
      <c r="L33" s="345">
        <v>0</v>
      </c>
      <c r="M33" s="347">
        <v>0</v>
      </c>
      <c r="N33" s="345">
        <v>1123.779</v>
      </c>
      <c r="O33" t="s">
        <v>551</v>
      </c>
      <c r="P33">
        <v>24</v>
      </c>
      <c r="Q33" t="s">
        <v>145</v>
      </c>
    </row>
    <row r="34" spans="1:17" x14ac:dyDescent="0.3">
      <c r="A34" t="s">
        <v>735</v>
      </c>
      <c r="B34" s="148">
        <v>169</v>
      </c>
      <c r="C34" t="s">
        <v>103</v>
      </c>
      <c r="D34" t="s">
        <v>149</v>
      </c>
      <c r="E34" t="s">
        <v>736</v>
      </c>
      <c r="F34" t="s">
        <v>5</v>
      </c>
      <c r="G34" s="345">
        <v>0</v>
      </c>
      <c r="H34" s="345">
        <v>851.04700000000003</v>
      </c>
      <c r="I34" s="345">
        <v>0</v>
      </c>
      <c r="J34" s="345">
        <v>0</v>
      </c>
      <c r="K34" s="345">
        <v>0</v>
      </c>
      <c r="L34" s="345">
        <v>0</v>
      </c>
      <c r="M34" s="346">
        <v>0</v>
      </c>
      <c r="N34" s="345">
        <v>851.04700000000003</v>
      </c>
      <c r="O34" t="s">
        <v>551</v>
      </c>
      <c r="P34">
        <v>12</v>
      </c>
      <c r="Q34" t="s">
        <v>149</v>
      </c>
    </row>
    <row r="35" spans="1:17" x14ac:dyDescent="0.3">
      <c r="A35" t="s">
        <v>737</v>
      </c>
      <c r="B35" s="148">
        <v>169</v>
      </c>
      <c r="C35" t="s">
        <v>103</v>
      </c>
      <c r="D35" t="s">
        <v>153</v>
      </c>
      <c r="E35" t="s">
        <v>738</v>
      </c>
      <c r="F35" t="s">
        <v>5</v>
      </c>
      <c r="G35" s="345">
        <v>0</v>
      </c>
      <c r="H35" s="345">
        <v>622.39099999999996</v>
      </c>
      <c r="I35" s="345">
        <v>0</v>
      </c>
      <c r="J35" s="345">
        <v>0</v>
      </c>
      <c r="K35" s="345">
        <v>0</v>
      </c>
      <c r="L35" s="345">
        <v>0</v>
      </c>
      <c r="M35" s="346">
        <v>0</v>
      </c>
      <c r="N35" s="345">
        <v>622.39099999999996</v>
      </c>
      <c r="O35" t="s">
        <v>551</v>
      </c>
      <c r="P35">
        <v>12</v>
      </c>
      <c r="Q35" t="s">
        <v>153</v>
      </c>
    </row>
    <row r="36" spans="1:17" x14ac:dyDescent="0.3">
      <c r="A36" t="s">
        <v>1339</v>
      </c>
      <c r="B36" s="148">
        <v>169</v>
      </c>
      <c r="C36" t="s">
        <v>103</v>
      </c>
      <c r="D36" t="s">
        <v>140</v>
      </c>
      <c r="E36" t="s">
        <v>2129</v>
      </c>
      <c r="F36" t="s">
        <v>5</v>
      </c>
      <c r="G36" s="345">
        <v>0</v>
      </c>
      <c r="H36" s="345">
        <v>1130.4499999999998</v>
      </c>
      <c r="I36" s="345">
        <v>0</v>
      </c>
      <c r="J36" s="345">
        <v>0</v>
      </c>
      <c r="K36" s="345">
        <v>0</v>
      </c>
      <c r="L36" s="345">
        <v>0</v>
      </c>
      <c r="M36" s="347">
        <v>0</v>
      </c>
      <c r="N36" s="345">
        <v>1130.4499999999998</v>
      </c>
      <c r="O36" t="s">
        <v>551</v>
      </c>
      <c r="P36">
        <v>8</v>
      </c>
      <c r="Q36" t="s">
        <v>140</v>
      </c>
    </row>
    <row r="37" spans="1:17" x14ac:dyDescent="0.3">
      <c r="A37" t="s">
        <v>769</v>
      </c>
      <c r="B37" s="148">
        <v>658</v>
      </c>
      <c r="C37" t="s">
        <v>183</v>
      </c>
      <c r="D37" t="s">
        <v>184</v>
      </c>
      <c r="E37" t="s">
        <v>770</v>
      </c>
      <c r="F37" t="s">
        <v>6</v>
      </c>
      <c r="G37" s="345">
        <v>0</v>
      </c>
      <c r="H37" s="345">
        <v>80.819000000000003</v>
      </c>
      <c r="I37" s="345">
        <v>561.99400000000003</v>
      </c>
      <c r="J37" s="345">
        <v>0</v>
      </c>
      <c r="K37" s="345">
        <v>0</v>
      </c>
      <c r="L37" s="345">
        <v>0</v>
      </c>
      <c r="M37" s="346">
        <v>0</v>
      </c>
      <c r="N37" s="345">
        <v>642.81299999999999</v>
      </c>
      <c r="O37" t="s">
        <v>551</v>
      </c>
      <c r="P37">
        <v>20</v>
      </c>
      <c r="Q37" t="s">
        <v>184</v>
      </c>
    </row>
    <row r="38" spans="1:17" x14ac:dyDescent="0.3">
      <c r="A38" t="s">
        <v>771</v>
      </c>
      <c r="B38" s="148">
        <v>437</v>
      </c>
      <c r="C38" t="s">
        <v>185</v>
      </c>
      <c r="D38" t="s">
        <v>186</v>
      </c>
      <c r="E38" t="s">
        <v>772</v>
      </c>
      <c r="F38" t="s">
        <v>6</v>
      </c>
      <c r="G38" s="345">
        <v>0</v>
      </c>
      <c r="H38" s="345">
        <v>370.63599999999997</v>
      </c>
      <c r="I38" s="345">
        <v>0</v>
      </c>
      <c r="J38" s="345">
        <v>0</v>
      </c>
      <c r="K38" s="345">
        <v>0</v>
      </c>
      <c r="L38" s="345">
        <v>0</v>
      </c>
      <c r="M38" s="346">
        <v>0</v>
      </c>
      <c r="N38" s="345">
        <v>370.63599999999997</v>
      </c>
      <c r="O38" t="s">
        <v>551</v>
      </c>
      <c r="P38">
        <v>12</v>
      </c>
      <c r="Q38" t="s">
        <v>186</v>
      </c>
    </row>
    <row r="39" spans="1:17" x14ac:dyDescent="0.3">
      <c r="A39" t="s">
        <v>773</v>
      </c>
      <c r="B39" s="148">
        <v>297</v>
      </c>
      <c r="C39" t="s">
        <v>181</v>
      </c>
      <c r="D39" t="s">
        <v>182</v>
      </c>
      <c r="E39" t="s">
        <v>774</v>
      </c>
      <c r="F39" t="s">
        <v>6</v>
      </c>
      <c r="G39" s="345">
        <v>0</v>
      </c>
      <c r="H39" s="345">
        <v>898.57</v>
      </c>
      <c r="I39" s="345">
        <v>0</v>
      </c>
      <c r="J39" s="345">
        <v>0</v>
      </c>
      <c r="K39" s="345">
        <v>0</v>
      </c>
      <c r="L39" s="345">
        <v>0</v>
      </c>
      <c r="M39" s="346">
        <v>0</v>
      </c>
      <c r="N39" s="345">
        <v>898.57</v>
      </c>
      <c r="O39" t="s">
        <v>551</v>
      </c>
      <c r="P39">
        <v>12</v>
      </c>
      <c r="Q39" t="s">
        <v>182</v>
      </c>
    </row>
    <row r="40" spans="1:17" x14ac:dyDescent="0.3">
      <c r="A40" t="s">
        <v>785</v>
      </c>
      <c r="B40" s="148">
        <v>360</v>
      </c>
      <c r="C40" t="s">
        <v>195</v>
      </c>
      <c r="D40" t="s">
        <v>196</v>
      </c>
      <c r="E40" t="s">
        <v>786</v>
      </c>
      <c r="F40" t="s">
        <v>6</v>
      </c>
      <c r="G40" s="345">
        <v>0</v>
      </c>
      <c r="H40" s="345">
        <v>249.43999999999997</v>
      </c>
      <c r="I40" s="345">
        <v>0</v>
      </c>
      <c r="J40" s="345">
        <v>0</v>
      </c>
      <c r="K40" s="345">
        <v>0</v>
      </c>
      <c r="L40" s="345">
        <v>0</v>
      </c>
      <c r="M40" s="347">
        <v>0</v>
      </c>
      <c r="N40" s="345">
        <v>249.43999999999997</v>
      </c>
      <c r="O40" t="s">
        <v>551</v>
      </c>
      <c r="P40">
        <v>12</v>
      </c>
      <c r="Q40" t="s">
        <v>196</v>
      </c>
    </row>
    <row r="41" spans="1:17" x14ac:dyDescent="0.3">
      <c r="A41" t="s">
        <v>811</v>
      </c>
      <c r="B41" s="148">
        <v>320</v>
      </c>
      <c r="C41" t="s">
        <v>206</v>
      </c>
      <c r="D41" t="s">
        <v>207</v>
      </c>
      <c r="E41" t="s">
        <v>812</v>
      </c>
      <c r="F41" t="s">
        <v>6</v>
      </c>
      <c r="G41" s="345">
        <v>0</v>
      </c>
      <c r="H41" s="345">
        <v>642.31100000000004</v>
      </c>
      <c r="I41" s="345">
        <v>0</v>
      </c>
      <c r="J41" s="345">
        <v>0</v>
      </c>
      <c r="K41" s="345">
        <v>0</v>
      </c>
      <c r="L41" s="345">
        <v>0</v>
      </c>
      <c r="M41" s="346">
        <v>0</v>
      </c>
      <c r="N41" s="345">
        <v>642.31100000000004</v>
      </c>
      <c r="O41" t="s">
        <v>551</v>
      </c>
      <c r="P41">
        <v>12</v>
      </c>
      <c r="Q41" t="s">
        <v>207</v>
      </c>
    </row>
    <row r="42" spans="1:17" x14ac:dyDescent="0.3">
      <c r="A42" t="s">
        <v>849</v>
      </c>
      <c r="B42" s="148">
        <v>681</v>
      </c>
      <c r="C42" t="s">
        <v>236</v>
      </c>
      <c r="D42" t="s">
        <v>237</v>
      </c>
      <c r="E42" t="s">
        <v>850</v>
      </c>
      <c r="F42" t="s">
        <v>6</v>
      </c>
      <c r="G42" s="345">
        <v>0</v>
      </c>
      <c r="H42" s="345">
        <v>349.16700000000003</v>
      </c>
      <c r="I42" s="345">
        <v>0</v>
      </c>
      <c r="J42" s="345">
        <v>0</v>
      </c>
      <c r="K42" s="345">
        <v>0</v>
      </c>
      <c r="L42" s="345">
        <v>0</v>
      </c>
      <c r="M42" s="347">
        <v>0</v>
      </c>
      <c r="N42" s="345">
        <v>349.16700000000003</v>
      </c>
      <c r="O42" t="s">
        <v>551</v>
      </c>
      <c r="P42">
        <v>12</v>
      </c>
      <c r="Q42" t="s">
        <v>237</v>
      </c>
    </row>
    <row r="43" spans="1:17" x14ac:dyDescent="0.3">
      <c r="A43" t="s">
        <v>851</v>
      </c>
      <c r="B43" s="148">
        <v>280</v>
      </c>
      <c r="C43" t="s">
        <v>238</v>
      </c>
      <c r="D43" t="s">
        <v>239</v>
      </c>
      <c r="E43" t="s">
        <v>852</v>
      </c>
      <c r="F43" t="s">
        <v>6</v>
      </c>
      <c r="G43" s="345">
        <v>0</v>
      </c>
      <c r="H43" s="345">
        <v>34.375999999999998</v>
      </c>
      <c r="I43" s="345">
        <v>3746.9960000000005</v>
      </c>
      <c r="J43" s="345">
        <v>0</v>
      </c>
      <c r="K43" s="345">
        <v>0</v>
      </c>
      <c r="L43" s="345">
        <v>0</v>
      </c>
      <c r="M43" s="346">
        <v>0</v>
      </c>
      <c r="N43" s="345">
        <v>3781.3720000000008</v>
      </c>
      <c r="O43" t="s">
        <v>551</v>
      </c>
      <c r="P43">
        <v>20</v>
      </c>
      <c r="Q43" t="s">
        <v>853</v>
      </c>
    </row>
    <row r="44" spans="1:17" x14ac:dyDescent="0.3">
      <c r="A44" t="s">
        <v>890</v>
      </c>
      <c r="B44" s="148">
        <v>660</v>
      </c>
      <c r="C44" t="s">
        <v>258</v>
      </c>
      <c r="D44" t="s">
        <v>259</v>
      </c>
      <c r="E44" t="s">
        <v>891</v>
      </c>
      <c r="F44" t="s">
        <v>6</v>
      </c>
      <c r="G44" s="345">
        <v>0</v>
      </c>
      <c r="H44" s="345">
        <v>420</v>
      </c>
      <c r="I44" s="345">
        <v>0</v>
      </c>
      <c r="J44" s="345">
        <v>0</v>
      </c>
      <c r="K44" s="345">
        <v>0</v>
      </c>
      <c r="L44" s="345">
        <v>0</v>
      </c>
      <c r="M44" s="346">
        <v>0</v>
      </c>
      <c r="N44" s="345">
        <v>420</v>
      </c>
      <c r="O44" t="s">
        <v>551</v>
      </c>
      <c r="P44">
        <v>12</v>
      </c>
      <c r="Q44" t="s">
        <v>259</v>
      </c>
    </row>
    <row r="45" spans="1:17" x14ac:dyDescent="0.3">
      <c r="A45" t="s">
        <v>902</v>
      </c>
      <c r="B45" s="148">
        <v>330</v>
      </c>
      <c r="C45" t="s">
        <v>270</v>
      </c>
      <c r="D45" t="s">
        <v>271</v>
      </c>
      <c r="E45" t="s">
        <v>903</v>
      </c>
      <c r="F45" t="s">
        <v>6</v>
      </c>
      <c r="G45" s="345">
        <v>0</v>
      </c>
      <c r="H45" s="345">
        <v>475.61900000000003</v>
      </c>
      <c r="I45" s="345">
        <v>0</v>
      </c>
      <c r="J45" s="345">
        <v>0</v>
      </c>
      <c r="K45" s="345">
        <v>0</v>
      </c>
      <c r="L45" s="345">
        <v>0</v>
      </c>
      <c r="M45" s="346">
        <v>0</v>
      </c>
      <c r="N45" s="345">
        <v>475.61900000000003</v>
      </c>
      <c r="O45" t="s">
        <v>551</v>
      </c>
      <c r="P45">
        <v>12</v>
      </c>
      <c r="Q45" t="s">
        <v>271</v>
      </c>
    </row>
    <row r="46" spans="1:17" x14ac:dyDescent="0.3">
      <c r="A46" t="s">
        <v>906</v>
      </c>
      <c r="B46" s="148">
        <v>321</v>
      </c>
      <c r="C46" t="s">
        <v>272</v>
      </c>
      <c r="D46" t="s">
        <v>273</v>
      </c>
      <c r="E46" t="s">
        <v>907</v>
      </c>
      <c r="F46" t="s">
        <v>6</v>
      </c>
      <c r="G46" s="345">
        <v>0</v>
      </c>
      <c r="H46" s="345">
        <v>1488.1423278994848</v>
      </c>
      <c r="I46" s="345">
        <v>0</v>
      </c>
      <c r="J46" s="345">
        <v>0</v>
      </c>
      <c r="K46" s="345">
        <v>0</v>
      </c>
      <c r="L46" s="345">
        <v>0</v>
      </c>
      <c r="M46" s="347">
        <v>0</v>
      </c>
      <c r="N46" s="345">
        <v>1488.1423278994848</v>
      </c>
      <c r="O46" t="s">
        <v>551</v>
      </c>
      <c r="P46">
        <v>12</v>
      </c>
      <c r="Q46" t="s">
        <v>273</v>
      </c>
    </row>
    <row r="47" spans="1:17" x14ac:dyDescent="0.3">
      <c r="A47" t="s">
        <v>927</v>
      </c>
      <c r="B47" s="148">
        <v>22</v>
      </c>
      <c r="C47" t="s">
        <v>287</v>
      </c>
      <c r="D47" t="s">
        <v>288</v>
      </c>
      <c r="E47" t="s">
        <v>928</v>
      </c>
      <c r="F47" t="s">
        <v>6</v>
      </c>
      <c r="G47" s="345">
        <v>0</v>
      </c>
      <c r="H47" s="345">
        <v>22412.982</v>
      </c>
      <c r="I47" s="345">
        <v>0</v>
      </c>
      <c r="J47" s="345">
        <v>0</v>
      </c>
      <c r="K47" s="345">
        <v>0</v>
      </c>
      <c r="L47" s="345">
        <v>0</v>
      </c>
      <c r="M47" s="346">
        <v>0</v>
      </c>
      <c r="N47" s="345">
        <v>22412.982</v>
      </c>
      <c r="O47" t="s">
        <v>551</v>
      </c>
      <c r="P47">
        <v>12</v>
      </c>
      <c r="Q47" t="s">
        <v>929</v>
      </c>
    </row>
    <row r="48" spans="1:17" x14ac:dyDescent="0.3">
      <c r="A48" t="s">
        <v>936</v>
      </c>
      <c r="B48" s="148">
        <v>661</v>
      </c>
      <c r="C48" t="s">
        <v>297</v>
      </c>
      <c r="D48" t="s">
        <v>298</v>
      </c>
      <c r="E48" t="s">
        <v>937</v>
      </c>
      <c r="F48" t="s">
        <v>6</v>
      </c>
      <c r="G48" s="345">
        <v>0</v>
      </c>
      <c r="H48" s="345">
        <v>747.38900000000001</v>
      </c>
      <c r="I48" s="345">
        <v>0</v>
      </c>
      <c r="J48" s="345">
        <v>0</v>
      </c>
      <c r="K48" s="345">
        <v>0</v>
      </c>
      <c r="L48" s="345">
        <v>0</v>
      </c>
      <c r="M48" s="346">
        <v>0</v>
      </c>
      <c r="N48" s="345">
        <v>747.38900000000001</v>
      </c>
      <c r="O48" t="s">
        <v>551</v>
      </c>
      <c r="P48">
        <v>12</v>
      </c>
      <c r="Q48" t="s">
        <v>298</v>
      </c>
    </row>
    <row r="49" spans="1:17" x14ac:dyDescent="0.3">
      <c r="A49" t="s">
        <v>958</v>
      </c>
      <c r="B49" s="148">
        <v>45</v>
      </c>
      <c r="C49" t="s">
        <v>313</v>
      </c>
      <c r="D49" t="s">
        <v>314</v>
      </c>
      <c r="E49" t="s">
        <v>959</v>
      </c>
      <c r="F49" t="s">
        <v>6</v>
      </c>
      <c r="G49" s="345">
        <v>0</v>
      </c>
      <c r="H49" s="345">
        <v>18511.599999999995</v>
      </c>
      <c r="I49" s="345">
        <v>0</v>
      </c>
      <c r="J49" s="345">
        <v>0</v>
      </c>
      <c r="K49" s="345">
        <v>0</v>
      </c>
      <c r="L49" s="345">
        <v>0</v>
      </c>
      <c r="M49" s="346">
        <v>0</v>
      </c>
      <c r="N49" s="345">
        <v>18511.599999999995</v>
      </c>
      <c r="O49" t="s">
        <v>551</v>
      </c>
      <c r="P49">
        <v>12</v>
      </c>
      <c r="Q49" t="s">
        <v>960</v>
      </c>
    </row>
    <row r="50" spans="1:17" x14ac:dyDescent="0.3">
      <c r="A50" t="s">
        <v>963</v>
      </c>
      <c r="B50" s="148">
        <v>662</v>
      </c>
      <c r="C50" t="s">
        <v>317</v>
      </c>
      <c r="D50" t="s">
        <v>318</v>
      </c>
      <c r="E50" t="s">
        <v>964</v>
      </c>
      <c r="F50" t="s">
        <v>6</v>
      </c>
      <c r="G50" s="345">
        <v>0</v>
      </c>
      <c r="H50" s="345">
        <v>194.16000000000003</v>
      </c>
      <c r="I50" s="345">
        <v>0</v>
      </c>
      <c r="J50" s="345">
        <v>0</v>
      </c>
      <c r="K50" s="345">
        <v>0</v>
      </c>
      <c r="L50" s="345">
        <v>0</v>
      </c>
      <c r="M50" s="347">
        <v>0</v>
      </c>
      <c r="N50" s="345">
        <v>194.16000000000003</v>
      </c>
      <c r="O50" t="s">
        <v>551</v>
      </c>
      <c r="P50">
        <v>12</v>
      </c>
      <c r="Q50" t="s">
        <v>318</v>
      </c>
    </row>
    <row r="51" spans="1:17" x14ac:dyDescent="0.3">
      <c r="A51" t="s">
        <v>970</v>
      </c>
      <c r="B51" s="148">
        <v>425</v>
      </c>
      <c r="C51" t="s">
        <v>324</v>
      </c>
      <c r="D51" t="s">
        <v>325</v>
      </c>
      <c r="E51" t="s">
        <v>971</v>
      </c>
      <c r="F51" t="s">
        <v>6</v>
      </c>
      <c r="G51" s="345">
        <v>0</v>
      </c>
      <c r="H51" s="345">
        <v>435.68800000000005</v>
      </c>
      <c r="I51" s="345">
        <v>0</v>
      </c>
      <c r="J51" s="345">
        <v>0</v>
      </c>
      <c r="K51" s="345">
        <v>0</v>
      </c>
      <c r="L51" s="345">
        <v>0</v>
      </c>
      <c r="M51" s="347">
        <v>0</v>
      </c>
      <c r="N51" s="345">
        <v>435.68800000000005</v>
      </c>
      <c r="O51" t="s">
        <v>551</v>
      </c>
      <c r="P51">
        <v>12</v>
      </c>
      <c r="Q51" t="s">
        <v>325</v>
      </c>
    </row>
    <row r="52" spans="1:17" x14ac:dyDescent="0.3">
      <c r="A52" t="s">
        <v>972</v>
      </c>
      <c r="B52" s="148">
        <v>399</v>
      </c>
      <c r="C52" t="s">
        <v>328</v>
      </c>
      <c r="D52" t="s">
        <v>329</v>
      </c>
      <c r="E52" t="s">
        <v>973</v>
      </c>
      <c r="F52" t="s">
        <v>6</v>
      </c>
      <c r="G52" s="345">
        <v>0</v>
      </c>
      <c r="H52" s="345">
        <v>576.53850804187311</v>
      </c>
      <c r="I52" s="345">
        <v>0</v>
      </c>
      <c r="J52" s="345">
        <v>0</v>
      </c>
      <c r="K52" s="345">
        <v>0</v>
      </c>
      <c r="L52" s="345">
        <v>0</v>
      </c>
      <c r="M52" s="347">
        <v>0</v>
      </c>
      <c r="N52" s="345">
        <v>576.53850804187311</v>
      </c>
      <c r="O52" t="s">
        <v>551</v>
      </c>
      <c r="P52">
        <v>12</v>
      </c>
      <c r="Q52" t="s">
        <v>329</v>
      </c>
    </row>
    <row r="53" spans="1:17" x14ac:dyDescent="0.3">
      <c r="A53" t="s">
        <v>996</v>
      </c>
      <c r="B53" s="148">
        <v>447</v>
      </c>
      <c r="C53" t="s">
        <v>351</v>
      </c>
      <c r="D53" t="s">
        <v>352</v>
      </c>
      <c r="E53" t="s">
        <v>997</v>
      </c>
      <c r="F53" t="s">
        <v>6</v>
      </c>
      <c r="G53" s="345">
        <v>0</v>
      </c>
      <c r="H53" s="345">
        <v>882.19299999999998</v>
      </c>
      <c r="I53" s="345">
        <v>0</v>
      </c>
      <c r="J53" s="345">
        <v>0</v>
      </c>
      <c r="K53" s="345">
        <v>0</v>
      </c>
      <c r="L53" s="345">
        <v>0</v>
      </c>
      <c r="M53" s="346">
        <v>0</v>
      </c>
      <c r="N53" s="345">
        <v>882.19299999999998</v>
      </c>
      <c r="O53" t="s">
        <v>551</v>
      </c>
      <c r="P53">
        <v>12</v>
      </c>
      <c r="Q53" t="s">
        <v>352</v>
      </c>
    </row>
    <row r="54" spans="1:17" x14ac:dyDescent="0.3">
      <c r="A54" t="s">
        <v>673</v>
      </c>
      <c r="B54" s="148">
        <v>169</v>
      </c>
      <c r="C54" t="s">
        <v>103</v>
      </c>
      <c r="D54" t="s">
        <v>129</v>
      </c>
      <c r="E54" t="s">
        <v>674</v>
      </c>
      <c r="F54" t="s">
        <v>6</v>
      </c>
      <c r="G54" s="345">
        <v>0</v>
      </c>
      <c r="H54" s="345">
        <v>1384.6519999999998</v>
      </c>
      <c r="I54" s="345">
        <v>0</v>
      </c>
      <c r="J54" s="345">
        <v>0</v>
      </c>
      <c r="K54" s="345">
        <v>0</v>
      </c>
      <c r="L54" s="345">
        <v>0</v>
      </c>
      <c r="M54" s="346">
        <v>0</v>
      </c>
      <c r="N54" s="345">
        <v>1384.6519999999998</v>
      </c>
      <c r="O54" t="s">
        <v>551</v>
      </c>
      <c r="P54">
        <v>12</v>
      </c>
      <c r="Q54" t="s">
        <v>129</v>
      </c>
    </row>
    <row r="55" spans="1:17" x14ac:dyDescent="0.3">
      <c r="A55" t="s">
        <v>699</v>
      </c>
      <c r="B55" s="148">
        <v>169</v>
      </c>
      <c r="C55" t="s">
        <v>103</v>
      </c>
      <c r="D55" t="s">
        <v>150</v>
      </c>
      <c r="E55" t="s">
        <v>700</v>
      </c>
      <c r="F55" t="s">
        <v>6</v>
      </c>
      <c r="G55" s="345">
        <v>0</v>
      </c>
      <c r="H55" s="345">
        <v>3002.2019999999998</v>
      </c>
      <c r="I55" s="345">
        <v>0</v>
      </c>
      <c r="J55" s="345">
        <v>0</v>
      </c>
      <c r="K55" s="345">
        <v>0</v>
      </c>
      <c r="L55" s="345">
        <v>0</v>
      </c>
      <c r="M55" s="347">
        <v>0</v>
      </c>
      <c r="N55" s="345">
        <v>3002.2019999999998</v>
      </c>
      <c r="O55" t="s">
        <v>551</v>
      </c>
      <c r="P55">
        <v>12</v>
      </c>
      <c r="Q55" t="s">
        <v>150</v>
      </c>
    </row>
    <row r="56" spans="1:17" x14ac:dyDescent="0.3">
      <c r="A56" t="s">
        <v>1052</v>
      </c>
      <c r="B56" s="148">
        <v>659</v>
      </c>
      <c r="C56" t="s">
        <v>293</v>
      </c>
      <c r="D56" t="s">
        <v>294</v>
      </c>
      <c r="E56" t="s">
        <v>1053</v>
      </c>
      <c r="F56" t="s">
        <v>6</v>
      </c>
      <c r="G56" s="345">
        <v>0</v>
      </c>
      <c r="H56" s="345">
        <v>254.09199999999996</v>
      </c>
      <c r="I56" s="345">
        <v>0</v>
      </c>
      <c r="J56" s="345">
        <v>0.30600000000000005</v>
      </c>
      <c r="K56" s="345">
        <v>7.1679999999999993</v>
      </c>
      <c r="L56" s="345">
        <v>0</v>
      </c>
      <c r="M56" s="346">
        <v>0</v>
      </c>
      <c r="N56" s="345">
        <v>261.56599999999997</v>
      </c>
      <c r="O56" t="s">
        <v>551</v>
      </c>
      <c r="P56">
        <v>14</v>
      </c>
      <c r="Q56" t="s">
        <v>294</v>
      </c>
    </row>
    <row r="57" spans="1:17" x14ac:dyDescent="0.3">
      <c r="A57" t="s">
        <v>1024</v>
      </c>
      <c r="B57" s="148">
        <v>729</v>
      </c>
      <c r="C57" t="s">
        <v>369</v>
      </c>
      <c r="D57" t="s">
        <v>370</v>
      </c>
      <c r="E57" t="s">
        <v>1025</v>
      </c>
      <c r="F57" t="s">
        <v>6</v>
      </c>
      <c r="G57" s="345">
        <v>0</v>
      </c>
      <c r="H57" s="345">
        <v>0</v>
      </c>
      <c r="I57" s="345">
        <v>0</v>
      </c>
      <c r="J57" s="345">
        <v>0</v>
      </c>
      <c r="K57" s="345">
        <v>0</v>
      </c>
      <c r="L57" s="345">
        <v>0</v>
      </c>
      <c r="M57" s="347">
        <v>0</v>
      </c>
      <c r="N57" s="345">
        <v>0</v>
      </c>
      <c r="O57">
        <v>0</v>
      </c>
      <c r="P57">
        <v>0</v>
      </c>
      <c r="Q57" t="s">
        <v>370</v>
      </c>
    </row>
    <row r="58" spans="1:17" x14ac:dyDescent="0.3">
      <c r="A58" t="s">
        <v>1352</v>
      </c>
      <c r="B58" s="148">
        <v>160</v>
      </c>
      <c r="C58" t="s">
        <v>202</v>
      </c>
      <c r="D58" t="s">
        <v>1353</v>
      </c>
      <c r="E58" t="s">
        <v>796</v>
      </c>
      <c r="F58" t="s">
        <v>7</v>
      </c>
      <c r="G58" s="345">
        <v>0</v>
      </c>
      <c r="H58" s="345">
        <v>0</v>
      </c>
      <c r="I58" s="345">
        <v>0</v>
      </c>
      <c r="J58" s="345">
        <v>0</v>
      </c>
      <c r="K58" s="345">
        <v>0</v>
      </c>
      <c r="L58" s="345">
        <v>0</v>
      </c>
      <c r="M58" s="346">
        <v>0</v>
      </c>
      <c r="N58" s="345">
        <v>0</v>
      </c>
      <c r="O58">
        <v>0</v>
      </c>
      <c r="P58">
        <v>0</v>
      </c>
      <c r="Q58" t="s">
        <v>797</v>
      </c>
    </row>
    <row r="59" spans="1:17" x14ac:dyDescent="0.3">
      <c r="A59" t="s">
        <v>795</v>
      </c>
      <c r="B59" s="148">
        <v>160</v>
      </c>
      <c r="C59" t="s">
        <v>202</v>
      </c>
      <c r="D59" t="s">
        <v>203</v>
      </c>
      <c r="E59" t="s">
        <v>796</v>
      </c>
      <c r="F59" t="s">
        <v>7</v>
      </c>
      <c r="G59" s="345">
        <v>0</v>
      </c>
      <c r="H59" s="345">
        <v>0</v>
      </c>
      <c r="I59" s="345">
        <v>3050.9999999999995</v>
      </c>
      <c r="J59" s="345">
        <v>0</v>
      </c>
      <c r="K59" s="345">
        <v>0</v>
      </c>
      <c r="L59" s="345">
        <v>0</v>
      </c>
      <c r="M59" s="346">
        <v>0</v>
      </c>
      <c r="N59" s="345">
        <v>3050.9999999999995</v>
      </c>
      <c r="O59" t="s">
        <v>588</v>
      </c>
      <c r="P59">
        <v>12</v>
      </c>
      <c r="Q59" t="s">
        <v>797</v>
      </c>
    </row>
    <row r="60" spans="1:17" x14ac:dyDescent="0.3">
      <c r="A60" t="s">
        <v>798</v>
      </c>
      <c r="B60" s="148">
        <v>160</v>
      </c>
      <c r="C60" t="s">
        <v>202</v>
      </c>
      <c r="D60" t="s">
        <v>204</v>
      </c>
      <c r="E60" t="s">
        <v>796</v>
      </c>
      <c r="F60" t="s">
        <v>7</v>
      </c>
      <c r="G60" s="345">
        <v>0</v>
      </c>
      <c r="H60" s="345">
        <v>7739</v>
      </c>
      <c r="I60" s="345">
        <v>0</v>
      </c>
      <c r="J60" s="345">
        <v>0</v>
      </c>
      <c r="K60" s="345">
        <v>0</v>
      </c>
      <c r="L60" s="345">
        <v>0</v>
      </c>
      <c r="M60" s="347">
        <v>0</v>
      </c>
      <c r="N60" s="345">
        <v>7739</v>
      </c>
      <c r="O60" t="s">
        <v>588</v>
      </c>
      <c r="P60">
        <v>12</v>
      </c>
      <c r="Q60" t="s">
        <v>797</v>
      </c>
    </row>
    <row r="61" spans="1:17" x14ac:dyDescent="0.3">
      <c r="A61" t="s">
        <v>799</v>
      </c>
      <c r="B61" s="148">
        <v>160</v>
      </c>
      <c r="C61" t="s">
        <v>202</v>
      </c>
      <c r="D61" t="s">
        <v>205</v>
      </c>
      <c r="E61" t="s">
        <v>796</v>
      </c>
      <c r="F61" t="s">
        <v>7</v>
      </c>
      <c r="G61" s="345">
        <v>0</v>
      </c>
      <c r="H61" s="345">
        <v>0</v>
      </c>
      <c r="I61" s="345">
        <v>17811</v>
      </c>
      <c r="J61" s="345">
        <v>0</v>
      </c>
      <c r="K61" s="345">
        <v>0</v>
      </c>
      <c r="L61" s="345">
        <v>0</v>
      </c>
      <c r="M61" s="346">
        <v>0</v>
      </c>
      <c r="N61" s="345">
        <v>17811</v>
      </c>
      <c r="O61" t="s">
        <v>588</v>
      </c>
      <c r="P61">
        <v>12</v>
      </c>
      <c r="Q61" t="s">
        <v>797</v>
      </c>
    </row>
    <row r="62" spans="1:17" x14ac:dyDescent="0.3">
      <c r="A62" t="s">
        <v>1441</v>
      </c>
      <c r="B62" s="148">
        <v>160</v>
      </c>
      <c r="C62" t="s">
        <v>202</v>
      </c>
      <c r="D62" t="s">
        <v>797</v>
      </c>
      <c r="E62" t="s">
        <v>796</v>
      </c>
      <c r="F62" t="s">
        <v>7</v>
      </c>
      <c r="G62" s="345">
        <v>0</v>
      </c>
      <c r="H62" s="345">
        <v>0</v>
      </c>
      <c r="I62" s="345">
        <v>0</v>
      </c>
      <c r="J62" s="345">
        <v>0</v>
      </c>
      <c r="K62" s="345">
        <v>0</v>
      </c>
      <c r="L62" s="345">
        <v>0</v>
      </c>
      <c r="M62" s="346">
        <v>0</v>
      </c>
      <c r="N62" s="345">
        <v>0</v>
      </c>
      <c r="O62">
        <v>0</v>
      </c>
      <c r="P62">
        <v>0</v>
      </c>
      <c r="Q62" t="s">
        <v>797</v>
      </c>
    </row>
    <row r="63" spans="1:17" x14ac:dyDescent="0.3">
      <c r="A63" t="s">
        <v>767</v>
      </c>
      <c r="B63" s="148">
        <v>686</v>
      </c>
      <c r="C63" t="s">
        <v>179</v>
      </c>
      <c r="D63" t="s">
        <v>180</v>
      </c>
      <c r="E63" t="s">
        <v>768</v>
      </c>
      <c r="F63" t="s">
        <v>7</v>
      </c>
      <c r="G63" s="345">
        <v>0</v>
      </c>
      <c r="H63" s="345">
        <v>247.922</v>
      </c>
      <c r="I63" s="345">
        <v>0</v>
      </c>
      <c r="J63" s="345">
        <v>0</v>
      </c>
      <c r="K63" s="345">
        <v>0</v>
      </c>
      <c r="L63" s="345">
        <v>0</v>
      </c>
      <c r="M63" s="346">
        <v>0</v>
      </c>
      <c r="N63" s="345">
        <v>247.922</v>
      </c>
      <c r="O63" t="s">
        <v>551</v>
      </c>
      <c r="P63">
        <v>12</v>
      </c>
      <c r="Q63" t="s">
        <v>180</v>
      </c>
    </row>
    <row r="64" spans="1:17" x14ac:dyDescent="0.3">
      <c r="A64" t="s">
        <v>775</v>
      </c>
      <c r="B64" s="148">
        <v>368</v>
      </c>
      <c r="C64" t="s">
        <v>187</v>
      </c>
      <c r="D64" t="s">
        <v>188</v>
      </c>
      <c r="E64" t="s">
        <v>776</v>
      </c>
      <c r="F64" t="s">
        <v>7</v>
      </c>
      <c r="G64" s="345">
        <v>0</v>
      </c>
      <c r="H64" s="345">
        <v>468.762</v>
      </c>
      <c r="I64" s="345">
        <v>0</v>
      </c>
      <c r="J64" s="345">
        <v>0</v>
      </c>
      <c r="K64" s="345">
        <v>0</v>
      </c>
      <c r="L64" s="345">
        <v>0</v>
      </c>
      <c r="M64" s="346">
        <v>0</v>
      </c>
      <c r="N64" s="345">
        <v>468.762</v>
      </c>
      <c r="O64" t="s">
        <v>551</v>
      </c>
      <c r="P64">
        <v>12</v>
      </c>
      <c r="Q64" t="s">
        <v>188</v>
      </c>
    </row>
    <row r="65" spans="1:17" x14ac:dyDescent="0.3">
      <c r="A65" t="s">
        <v>787</v>
      </c>
      <c r="B65" s="148" t="e">
        <v>#N/A</v>
      </c>
      <c r="C65" t="s">
        <v>197</v>
      </c>
      <c r="D65" t="s">
        <v>789</v>
      </c>
      <c r="E65" t="s">
        <v>790</v>
      </c>
      <c r="F65" t="s">
        <v>7</v>
      </c>
      <c r="G65" s="345">
        <v>0</v>
      </c>
      <c r="H65" s="345">
        <v>0</v>
      </c>
      <c r="I65" s="345">
        <v>0</v>
      </c>
      <c r="J65" s="345">
        <v>0</v>
      </c>
      <c r="K65" s="345">
        <v>0</v>
      </c>
      <c r="L65" s="345">
        <v>0</v>
      </c>
      <c r="M65" s="346">
        <v>0</v>
      </c>
      <c r="N65" s="345">
        <v>0</v>
      </c>
      <c r="O65">
        <v>0</v>
      </c>
      <c r="P65">
        <v>0</v>
      </c>
      <c r="Q65">
        <v>0</v>
      </c>
    </row>
    <row r="66" spans="1:17" x14ac:dyDescent="0.3">
      <c r="A66" t="s">
        <v>791</v>
      </c>
      <c r="B66" s="148">
        <v>10</v>
      </c>
      <c r="C66" t="s">
        <v>788</v>
      </c>
      <c r="D66" t="s">
        <v>198</v>
      </c>
      <c r="E66" t="s">
        <v>790</v>
      </c>
      <c r="F66" t="s">
        <v>7</v>
      </c>
      <c r="G66" s="345">
        <v>0</v>
      </c>
      <c r="H66" s="345">
        <v>8630</v>
      </c>
      <c r="I66" s="345">
        <v>0</v>
      </c>
      <c r="J66" s="345">
        <v>0</v>
      </c>
      <c r="K66" s="345">
        <v>0</v>
      </c>
      <c r="L66" s="345">
        <v>0</v>
      </c>
      <c r="M66" s="346">
        <v>0</v>
      </c>
      <c r="N66" s="345">
        <v>8630</v>
      </c>
      <c r="O66" t="s">
        <v>588</v>
      </c>
      <c r="P66">
        <v>12</v>
      </c>
      <c r="Q66">
        <v>0</v>
      </c>
    </row>
    <row r="67" spans="1:17" x14ac:dyDescent="0.3">
      <c r="A67" t="s">
        <v>792</v>
      </c>
      <c r="B67" s="148">
        <v>10</v>
      </c>
      <c r="C67" t="s">
        <v>788</v>
      </c>
      <c r="D67" t="s">
        <v>199</v>
      </c>
      <c r="E67" t="s">
        <v>790</v>
      </c>
      <c r="F67" t="s">
        <v>7</v>
      </c>
      <c r="G67" s="345">
        <v>0</v>
      </c>
      <c r="H67" s="345">
        <v>0</v>
      </c>
      <c r="I67" s="345">
        <v>55982</v>
      </c>
      <c r="J67" s="345">
        <v>0</v>
      </c>
      <c r="K67" s="345">
        <v>0</v>
      </c>
      <c r="L67" s="345">
        <v>0</v>
      </c>
      <c r="M67" s="346">
        <v>0</v>
      </c>
      <c r="N67" s="345">
        <v>55982</v>
      </c>
      <c r="O67" t="s">
        <v>588</v>
      </c>
      <c r="P67">
        <v>12</v>
      </c>
      <c r="Q67">
        <v>0</v>
      </c>
    </row>
    <row r="68" spans="1:17" x14ac:dyDescent="0.3">
      <c r="A68" t="s">
        <v>793</v>
      </c>
      <c r="B68" s="148">
        <v>10</v>
      </c>
      <c r="C68" t="s">
        <v>788</v>
      </c>
      <c r="D68" t="s">
        <v>200</v>
      </c>
      <c r="E68" t="s">
        <v>790</v>
      </c>
      <c r="F68" t="s">
        <v>7</v>
      </c>
      <c r="G68" s="345">
        <v>16</v>
      </c>
      <c r="H68" s="345">
        <v>2217.0000000000005</v>
      </c>
      <c r="I68" s="345">
        <v>0</v>
      </c>
      <c r="J68" s="345">
        <v>0</v>
      </c>
      <c r="K68" s="345">
        <v>0</v>
      </c>
      <c r="L68" s="345">
        <v>0</v>
      </c>
      <c r="M68" s="346">
        <v>0</v>
      </c>
      <c r="N68" s="345">
        <v>2233</v>
      </c>
      <c r="O68" t="s">
        <v>588</v>
      </c>
      <c r="P68">
        <v>24</v>
      </c>
      <c r="Q68">
        <v>0</v>
      </c>
    </row>
    <row r="69" spans="1:17" x14ac:dyDescent="0.3">
      <c r="A69" t="s">
        <v>794</v>
      </c>
      <c r="B69" s="148">
        <v>10</v>
      </c>
      <c r="C69" t="s">
        <v>788</v>
      </c>
      <c r="D69" t="s">
        <v>201</v>
      </c>
      <c r="E69" t="s">
        <v>790</v>
      </c>
      <c r="F69" t="s">
        <v>7</v>
      </c>
      <c r="G69" s="345">
        <v>21316</v>
      </c>
      <c r="H69" s="345">
        <v>0</v>
      </c>
      <c r="I69" s="345">
        <v>0</v>
      </c>
      <c r="J69" s="345">
        <v>0</v>
      </c>
      <c r="K69" s="345">
        <v>0</v>
      </c>
      <c r="L69" s="345">
        <v>0</v>
      </c>
      <c r="M69" s="346">
        <v>0</v>
      </c>
      <c r="N69" s="345">
        <v>21316</v>
      </c>
      <c r="O69" t="s">
        <v>588</v>
      </c>
      <c r="P69">
        <v>24</v>
      </c>
      <c r="Q69">
        <v>0</v>
      </c>
    </row>
    <row r="70" spans="1:17" x14ac:dyDescent="0.3">
      <c r="A70" t="s">
        <v>1000</v>
      </c>
      <c r="B70" s="148">
        <v>586</v>
      </c>
      <c r="C70" t="s">
        <v>355</v>
      </c>
      <c r="D70" t="s">
        <v>356</v>
      </c>
      <c r="E70" t="s">
        <v>1001</v>
      </c>
      <c r="F70" t="s">
        <v>7</v>
      </c>
      <c r="G70" s="345">
        <v>0</v>
      </c>
      <c r="H70" s="345">
        <v>440.84491186546478</v>
      </c>
      <c r="I70" s="345">
        <v>0</v>
      </c>
      <c r="J70" s="345">
        <v>0</v>
      </c>
      <c r="K70" s="345">
        <v>0</v>
      </c>
      <c r="L70" s="345">
        <v>0</v>
      </c>
      <c r="M70" s="346">
        <v>0</v>
      </c>
      <c r="N70" s="345">
        <v>440.84491186546478</v>
      </c>
      <c r="O70" t="s">
        <v>551</v>
      </c>
      <c r="P70">
        <v>12</v>
      </c>
      <c r="Q70" t="s">
        <v>356</v>
      </c>
    </row>
    <row r="71" spans="1:17" x14ac:dyDescent="0.3">
      <c r="A71" t="s">
        <v>622</v>
      </c>
      <c r="B71" s="148">
        <v>2</v>
      </c>
      <c r="C71" t="s">
        <v>80</v>
      </c>
      <c r="D71" t="s">
        <v>96</v>
      </c>
      <c r="E71" t="s">
        <v>623</v>
      </c>
      <c r="F71" t="s">
        <v>7</v>
      </c>
      <c r="G71" s="345">
        <v>0</v>
      </c>
      <c r="H71" s="345">
        <v>1171.2</v>
      </c>
      <c r="I71" s="345">
        <v>0</v>
      </c>
      <c r="J71" s="345">
        <v>0</v>
      </c>
      <c r="K71" s="345">
        <v>0</v>
      </c>
      <c r="L71" s="345">
        <v>0</v>
      </c>
      <c r="M71" s="347">
        <v>0</v>
      </c>
      <c r="N71" s="345">
        <v>1171.2</v>
      </c>
      <c r="O71" t="s">
        <v>551</v>
      </c>
      <c r="P71">
        <v>12</v>
      </c>
      <c r="Q71" t="s">
        <v>96</v>
      </c>
    </row>
    <row r="72" spans="1:17" x14ac:dyDescent="0.3">
      <c r="A72" t="s">
        <v>1330</v>
      </c>
      <c r="B72" s="148">
        <v>2</v>
      </c>
      <c r="C72" t="s">
        <v>80</v>
      </c>
      <c r="D72" t="s">
        <v>85</v>
      </c>
      <c r="E72" t="s">
        <v>623</v>
      </c>
      <c r="F72" t="s">
        <v>7</v>
      </c>
      <c r="G72" s="345">
        <v>0</v>
      </c>
      <c r="H72" s="345">
        <v>179.34</v>
      </c>
      <c r="I72" s="345">
        <v>0</v>
      </c>
      <c r="J72" s="345">
        <v>0</v>
      </c>
      <c r="K72" s="345">
        <v>0</v>
      </c>
      <c r="L72" s="345">
        <v>0</v>
      </c>
      <c r="M72" s="347">
        <v>0</v>
      </c>
      <c r="N72" s="345">
        <v>179.34</v>
      </c>
      <c r="O72" t="s">
        <v>551</v>
      </c>
      <c r="P72">
        <v>8</v>
      </c>
      <c r="Q72" t="s">
        <v>96</v>
      </c>
    </row>
    <row r="73" spans="1:17" x14ac:dyDescent="0.3">
      <c r="A73" t="s">
        <v>1442</v>
      </c>
      <c r="B73" s="148">
        <v>2</v>
      </c>
      <c r="C73" t="s">
        <v>80</v>
      </c>
      <c r="D73" t="s">
        <v>394</v>
      </c>
      <c r="E73" t="s">
        <v>623</v>
      </c>
      <c r="F73" t="s">
        <v>7</v>
      </c>
      <c r="G73" s="345">
        <v>0</v>
      </c>
      <c r="H73" s="345">
        <v>0</v>
      </c>
      <c r="I73" s="345">
        <v>0</v>
      </c>
      <c r="J73" s="345">
        <v>0</v>
      </c>
      <c r="K73" s="345">
        <v>0</v>
      </c>
      <c r="L73" s="345">
        <v>0</v>
      </c>
      <c r="M73" s="346">
        <v>0</v>
      </c>
      <c r="N73" s="345">
        <v>0</v>
      </c>
      <c r="O73">
        <v>0</v>
      </c>
      <c r="P73">
        <v>0</v>
      </c>
      <c r="Q73" t="s">
        <v>96</v>
      </c>
    </row>
    <row r="74" spans="1:17" x14ac:dyDescent="0.3">
      <c r="A74" t="s">
        <v>577</v>
      </c>
      <c r="B74" s="148">
        <v>449</v>
      </c>
      <c r="C74" t="s">
        <v>61</v>
      </c>
      <c r="D74" t="s">
        <v>62</v>
      </c>
      <c r="E74" t="s">
        <v>578</v>
      </c>
      <c r="F74" t="s">
        <v>8</v>
      </c>
      <c r="G74" s="345">
        <v>0</v>
      </c>
      <c r="H74" s="345">
        <v>257.11099999999999</v>
      </c>
      <c r="I74" s="345">
        <v>0</v>
      </c>
      <c r="J74" s="345">
        <v>0</v>
      </c>
      <c r="K74" s="345">
        <v>0</v>
      </c>
      <c r="L74" s="345">
        <v>0</v>
      </c>
      <c r="M74" s="346">
        <v>0</v>
      </c>
      <c r="N74" s="345">
        <v>257.11099999999999</v>
      </c>
      <c r="O74" t="s">
        <v>551</v>
      </c>
      <c r="P74">
        <v>11</v>
      </c>
      <c r="Q74" t="s">
        <v>62</v>
      </c>
    </row>
    <row r="75" spans="1:17" x14ac:dyDescent="0.3">
      <c r="A75" t="s">
        <v>739</v>
      </c>
      <c r="B75" s="148">
        <v>683</v>
      </c>
      <c r="C75" t="s">
        <v>154</v>
      </c>
      <c r="D75" t="s">
        <v>155</v>
      </c>
      <c r="E75" t="s">
        <v>740</v>
      </c>
      <c r="F75" t="s">
        <v>8</v>
      </c>
      <c r="G75" s="345">
        <v>0</v>
      </c>
      <c r="H75" s="345">
        <v>208.07099999999997</v>
      </c>
      <c r="I75" s="345">
        <v>0</v>
      </c>
      <c r="J75" s="345">
        <v>0</v>
      </c>
      <c r="K75" s="345">
        <v>0</v>
      </c>
      <c r="L75" s="345">
        <v>0</v>
      </c>
      <c r="M75" s="347">
        <v>0</v>
      </c>
      <c r="N75" s="345">
        <v>208.07099999999997</v>
      </c>
      <c r="O75" t="s">
        <v>551</v>
      </c>
      <c r="P75">
        <v>12</v>
      </c>
      <c r="Q75" t="s">
        <v>155</v>
      </c>
    </row>
    <row r="76" spans="1:17" x14ac:dyDescent="0.3">
      <c r="A76" t="s">
        <v>874</v>
      </c>
      <c r="B76" s="148">
        <v>16</v>
      </c>
      <c r="C76" t="s">
        <v>257</v>
      </c>
      <c r="D76" t="s">
        <v>875</v>
      </c>
      <c r="E76" t="s">
        <v>876</v>
      </c>
      <c r="F76" t="s">
        <v>8</v>
      </c>
      <c r="G76" s="345">
        <v>0</v>
      </c>
      <c r="H76" s="345">
        <v>0</v>
      </c>
      <c r="I76" s="345">
        <v>0</v>
      </c>
      <c r="J76" s="345">
        <v>0</v>
      </c>
      <c r="K76" s="345">
        <v>0</v>
      </c>
      <c r="L76" s="345">
        <v>0</v>
      </c>
      <c r="M76" s="346">
        <v>0</v>
      </c>
      <c r="N76" s="345">
        <v>0</v>
      </c>
      <c r="O76">
        <v>0</v>
      </c>
      <c r="P76">
        <v>0</v>
      </c>
      <c r="Q76" t="s">
        <v>877</v>
      </c>
    </row>
    <row r="77" spans="1:17" x14ac:dyDescent="0.3">
      <c r="A77" t="s">
        <v>878</v>
      </c>
      <c r="B77" s="148">
        <v>16</v>
      </c>
      <c r="C77" t="s">
        <v>257</v>
      </c>
      <c r="D77" t="s">
        <v>879</v>
      </c>
      <c r="E77" t="s">
        <v>876</v>
      </c>
      <c r="F77" t="s">
        <v>8</v>
      </c>
      <c r="G77" s="345">
        <v>0</v>
      </c>
      <c r="H77" s="345">
        <v>0</v>
      </c>
      <c r="I77" s="345">
        <v>0</v>
      </c>
      <c r="J77" s="345">
        <v>0</v>
      </c>
      <c r="K77" s="345">
        <v>0</v>
      </c>
      <c r="L77" s="345">
        <v>0</v>
      </c>
      <c r="M77" s="347">
        <v>0</v>
      </c>
      <c r="N77" s="345">
        <v>0</v>
      </c>
      <c r="O77">
        <v>0</v>
      </c>
      <c r="P77">
        <v>0</v>
      </c>
      <c r="Q77" t="s">
        <v>877</v>
      </c>
    </row>
    <row r="78" spans="1:17" x14ac:dyDescent="0.3">
      <c r="A78" t="s">
        <v>880</v>
      </c>
      <c r="B78" s="148">
        <v>16</v>
      </c>
      <c r="C78" t="s">
        <v>257</v>
      </c>
      <c r="D78" t="s">
        <v>881</v>
      </c>
      <c r="E78" t="s">
        <v>876</v>
      </c>
      <c r="F78" t="s">
        <v>8</v>
      </c>
      <c r="G78" s="345">
        <v>0</v>
      </c>
      <c r="H78" s="345">
        <v>0</v>
      </c>
      <c r="I78" s="345">
        <v>0</v>
      </c>
      <c r="J78" s="345">
        <v>0</v>
      </c>
      <c r="K78" s="345">
        <v>0</v>
      </c>
      <c r="L78" s="345">
        <v>0</v>
      </c>
      <c r="M78" s="346">
        <v>0</v>
      </c>
      <c r="N78" s="345">
        <v>0</v>
      </c>
      <c r="O78" t="s">
        <v>588</v>
      </c>
      <c r="P78">
        <v>12</v>
      </c>
      <c r="Q78" t="s">
        <v>877</v>
      </c>
    </row>
    <row r="79" spans="1:17" x14ac:dyDescent="0.3">
      <c r="A79" t="s">
        <v>882</v>
      </c>
      <c r="B79" s="148">
        <v>16</v>
      </c>
      <c r="C79" t="s">
        <v>257</v>
      </c>
      <c r="D79" t="s">
        <v>883</v>
      </c>
      <c r="E79" t="s">
        <v>876</v>
      </c>
      <c r="F79" t="s">
        <v>8</v>
      </c>
      <c r="G79" s="345">
        <v>0</v>
      </c>
      <c r="H79" s="345">
        <v>0</v>
      </c>
      <c r="I79" s="345">
        <v>0</v>
      </c>
      <c r="J79" s="345">
        <v>0</v>
      </c>
      <c r="K79" s="345">
        <v>0</v>
      </c>
      <c r="L79" s="345">
        <v>0</v>
      </c>
      <c r="M79" s="346">
        <v>0</v>
      </c>
      <c r="N79" s="345">
        <v>0</v>
      </c>
      <c r="O79" t="s">
        <v>588</v>
      </c>
      <c r="P79">
        <v>12</v>
      </c>
      <c r="Q79" t="s">
        <v>877</v>
      </c>
    </row>
    <row r="80" spans="1:17" x14ac:dyDescent="0.3">
      <c r="A80" t="s">
        <v>884</v>
      </c>
      <c r="B80" s="148">
        <v>16</v>
      </c>
      <c r="C80" t="s">
        <v>257</v>
      </c>
      <c r="D80" t="s">
        <v>885</v>
      </c>
      <c r="E80" t="s">
        <v>876</v>
      </c>
      <c r="F80" t="s">
        <v>8</v>
      </c>
      <c r="G80" s="345">
        <v>0</v>
      </c>
      <c r="H80" s="345">
        <v>0</v>
      </c>
      <c r="I80" s="345">
        <v>0</v>
      </c>
      <c r="J80" s="345">
        <v>0</v>
      </c>
      <c r="K80" s="345">
        <v>29106.999999999996</v>
      </c>
      <c r="L80" s="345">
        <v>0</v>
      </c>
      <c r="M80" s="346">
        <v>0</v>
      </c>
      <c r="N80" s="345">
        <v>29106.999999999996</v>
      </c>
      <c r="O80" t="s">
        <v>588</v>
      </c>
      <c r="P80">
        <v>12</v>
      </c>
      <c r="Q80" t="s">
        <v>877</v>
      </c>
    </row>
    <row r="81" spans="1:17" x14ac:dyDescent="0.3">
      <c r="A81" t="s">
        <v>886</v>
      </c>
      <c r="B81" s="148">
        <v>16</v>
      </c>
      <c r="C81" t="s">
        <v>257</v>
      </c>
      <c r="D81" t="s">
        <v>887</v>
      </c>
      <c r="E81" t="s">
        <v>876</v>
      </c>
      <c r="F81" t="s">
        <v>8</v>
      </c>
      <c r="G81" s="345">
        <v>0</v>
      </c>
      <c r="H81" s="345">
        <v>0</v>
      </c>
      <c r="I81" s="345">
        <v>0</v>
      </c>
      <c r="J81" s="345">
        <v>0</v>
      </c>
      <c r="K81" s="345">
        <v>0</v>
      </c>
      <c r="L81" s="345">
        <v>0</v>
      </c>
      <c r="M81" s="347">
        <v>0</v>
      </c>
      <c r="N81" s="345">
        <v>0</v>
      </c>
      <c r="O81" t="s">
        <v>588</v>
      </c>
      <c r="P81">
        <v>12</v>
      </c>
      <c r="Q81" t="s">
        <v>877</v>
      </c>
    </row>
    <row r="82" spans="1:17" x14ac:dyDescent="0.3">
      <c r="A82" t="s">
        <v>888</v>
      </c>
      <c r="B82" s="148">
        <v>16</v>
      </c>
      <c r="C82" t="s">
        <v>257</v>
      </c>
      <c r="D82" t="s">
        <v>889</v>
      </c>
      <c r="E82" t="s">
        <v>876</v>
      </c>
      <c r="F82" t="s">
        <v>8</v>
      </c>
      <c r="G82" s="345">
        <v>0</v>
      </c>
      <c r="H82" s="345">
        <v>0</v>
      </c>
      <c r="I82" s="345">
        <v>128893.00000000001</v>
      </c>
      <c r="J82" s="345">
        <v>0</v>
      </c>
      <c r="K82" s="345">
        <v>0</v>
      </c>
      <c r="L82" s="345">
        <v>0</v>
      </c>
      <c r="M82" s="346">
        <v>0</v>
      </c>
      <c r="N82" s="345">
        <v>128893.00000000001</v>
      </c>
      <c r="O82" t="s">
        <v>588</v>
      </c>
      <c r="P82">
        <v>12</v>
      </c>
      <c r="Q82" t="s">
        <v>877</v>
      </c>
    </row>
    <row r="83" spans="1:17" x14ac:dyDescent="0.3">
      <c r="A83" t="s">
        <v>961</v>
      </c>
      <c r="B83" s="148">
        <v>357</v>
      </c>
      <c r="C83" t="s">
        <v>315</v>
      </c>
      <c r="D83" t="s">
        <v>316</v>
      </c>
      <c r="E83" t="s">
        <v>962</v>
      </c>
      <c r="F83" t="s">
        <v>8</v>
      </c>
      <c r="G83" s="345">
        <v>0</v>
      </c>
      <c r="H83" s="345">
        <v>366.09090000000003</v>
      </c>
      <c r="I83" s="345">
        <v>401.25599999999991</v>
      </c>
      <c r="J83" s="345">
        <v>0</v>
      </c>
      <c r="K83" s="345">
        <v>0</v>
      </c>
      <c r="L83" s="345">
        <v>0</v>
      </c>
      <c r="M83" s="347">
        <v>0</v>
      </c>
      <c r="N83" s="345">
        <v>767.34689999999989</v>
      </c>
      <c r="O83" t="s">
        <v>551</v>
      </c>
      <c r="P83">
        <v>23</v>
      </c>
      <c r="Q83" t="s">
        <v>316</v>
      </c>
    </row>
    <row r="84" spans="1:17" x14ac:dyDescent="0.3">
      <c r="A84" t="s">
        <v>727</v>
      </c>
      <c r="B84" s="148">
        <v>169</v>
      </c>
      <c r="C84" t="s">
        <v>103</v>
      </c>
      <c r="D84" t="s">
        <v>135</v>
      </c>
      <c r="E84" t="s">
        <v>728</v>
      </c>
      <c r="F84" t="s">
        <v>8</v>
      </c>
      <c r="G84" s="345">
        <v>0</v>
      </c>
      <c r="H84" s="345">
        <v>835.28200000000004</v>
      </c>
      <c r="I84" s="345">
        <v>0</v>
      </c>
      <c r="J84" s="345">
        <v>0</v>
      </c>
      <c r="K84" s="345">
        <v>0</v>
      </c>
      <c r="L84" s="345">
        <v>0</v>
      </c>
      <c r="M84" s="346">
        <v>0</v>
      </c>
      <c r="N84" s="345">
        <v>835.28200000000004</v>
      </c>
      <c r="O84" t="s">
        <v>551</v>
      </c>
      <c r="P84">
        <v>12</v>
      </c>
      <c r="Q84" t="s">
        <v>135</v>
      </c>
    </row>
    <row r="85" spans="1:17" x14ac:dyDescent="0.3">
      <c r="A85" t="s">
        <v>1312</v>
      </c>
      <c r="B85" s="148">
        <v>16</v>
      </c>
      <c r="C85" t="s">
        <v>257</v>
      </c>
      <c r="D85" t="s">
        <v>1350</v>
      </c>
      <c r="E85" t="s">
        <v>876</v>
      </c>
      <c r="F85" t="s">
        <v>8</v>
      </c>
      <c r="G85" s="345">
        <v>0</v>
      </c>
      <c r="H85" s="345">
        <v>0</v>
      </c>
      <c r="I85" s="345">
        <v>0</v>
      </c>
      <c r="J85" s="345">
        <v>0</v>
      </c>
      <c r="K85" s="345">
        <v>0</v>
      </c>
      <c r="L85" s="345">
        <v>0</v>
      </c>
      <c r="M85" s="346">
        <v>0</v>
      </c>
      <c r="N85" s="345">
        <v>0</v>
      </c>
      <c r="O85" t="s">
        <v>588</v>
      </c>
      <c r="P85">
        <v>12</v>
      </c>
      <c r="Q85" t="s">
        <v>877</v>
      </c>
    </row>
    <row r="86" spans="1:17" x14ac:dyDescent="0.3">
      <c r="A86" t="s">
        <v>900</v>
      </c>
      <c r="B86" s="148">
        <v>353</v>
      </c>
      <c r="C86" t="s">
        <v>268</v>
      </c>
      <c r="D86" t="s">
        <v>269</v>
      </c>
      <c r="E86" t="s">
        <v>901</v>
      </c>
      <c r="F86" t="s">
        <v>8</v>
      </c>
      <c r="G86" s="345">
        <v>0</v>
      </c>
      <c r="H86" s="345">
        <v>5.8121680273089122</v>
      </c>
      <c r="I86" s="345">
        <v>484.86199999999997</v>
      </c>
      <c r="J86" s="345">
        <v>0</v>
      </c>
      <c r="K86" s="345">
        <v>0</v>
      </c>
      <c r="L86" s="345">
        <v>0</v>
      </c>
      <c r="M86" s="346">
        <v>0</v>
      </c>
      <c r="N86" s="345">
        <v>490.67416802730889</v>
      </c>
      <c r="O86" t="s">
        <v>551</v>
      </c>
      <c r="P86">
        <v>10</v>
      </c>
      <c r="Q86" t="s">
        <v>269</v>
      </c>
    </row>
    <row r="87" spans="1:17" x14ac:dyDescent="0.3">
      <c r="A87" t="s">
        <v>579</v>
      </c>
      <c r="B87" s="148">
        <v>412</v>
      </c>
      <c r="C87" t="s">
        <v>63</v>
      </c>
      <c r="D87" t="s">
        <v>64</v>
      </c>
      <c r="E87" t="s">
        <v>580</v>
      </c>
      <c r="F87" t="s">
        <v>9</v>
      </c>
      <c r="G87" s="345">
        <v>0</v>
      </c>
      <c r="H87" s="345">
        <v>1951.9080000000001</v>
      </c>
      <c r="I87" s="345">
        <v>0</v>
      </c>
      <c r="J87" s="345">
        <v>0</v>
      </c>
      <c r="K87" s="345">
        <v>0</v>
      </c>
      <c r="L87" s="345">
        <v>0</v>
      </c>
      <c r="M87" s="346">
        <v>0</v>
      </c>
      <c r="N87" s="345">
        <v>1951.9080000000001</v>
      </c>
      <c r="O87" t="s">
        <v>551</v>
      </c>
      <c r="P87">
        <v>12</v>
      </c>
      <c r="Q87" t="s">
        <v>64</v>
      </c>
    </row>
    <row r="88" spans="1:17" x14ac:dyDescent="0.3">
      <c r="A88" t="s">
        <v>581</v>
      </c>
      <c r="B88" s="148">
        <v>635</v>
      </c>
      <c r="C88" t="s">
        <v>65</v>
      </c>
      <c r="D88" t="s">
        <v>66</v>
      </c>
      <c r="E88" t="s">
        <v>582</v>
      </c>
      <c r="F88" t="s">
        <v>9</v>
      </c>
      <c r="G88" s="345">
        <v>0</v>
      </c>
      <c r="H88" s="345">
        <v>1067.3109999999999</v>
      </c>
      <c r="I88" s="345">
        <v>0</v>
      </c>
      <c r="J88" s="345">
        <v>0</v>
      </c>
      <c r="K88" s="345">
        <v>0</v>
      </c>
      <c r="L88" s="345">
        <v>0</v>
      </c>
      <c r="M88" s="346">
        <v>0</v>
      </c>
      <c r="N88" s="345">
        <v>1067.3109999999999</v>
      </c>
      <c r="O88" t="s">
        <v>551</v>
      </c>
      <c r="P88">
        <v>12</v>
      </c>
      <c r="Q88" t="s">
        <v>66</v>
      </c>
    </row>
    <row r="89" spans="1:17" x14ac:dyDescent="0.3">
      <c r="A89" t="s">
        <v>745</v>
      </c>
      <c r="B89" s="148">
        <v>5</v>
      </c>
      <c r="C89" t="s">
        <v>159</v>
      </c>
      <c r="D89" t="s">
        <v>160</v>
      </c>
      <c r="E89" t="s">
        <v>746</v>
      </c>
      <c r="F89" t="s">
        <v>9</v>
      </c>
      <c r="G89" s="345">
        <v>0</v>
      </c>
      <c r="H89" s="345">
        <v>2673.7999999999997</v>
      </c>
      <c r="I89" s="345">
        <v>0</v>
      </c>
      <c r="J89" s="345">
        <v>0</v>
      </c>
      <c r="K89" s="345">
        <v>0</v>
      </c>
      <c r="L89" s="345">
        <v>0</v>
      </c>
      <c r="M89" s="346">
        <v>0</v>
      </c>
      <c r="N89" s="345">
        <v>2673.7999999999997</v>
      </c>
      <c r="O89" t="s">
        <v>551</v>
      </c>
      <c r="P89">
        <v>12</v>
      </c>
      <c r="Q89" t="s">
        <v>160</v>
      </c>
    </row>
    <row r="90" spans="1:17" x14ac:dyDescent="0.3">
      <c r="A90" t="s">
        <v>751</v>
      </c>
      <c r="B90" s="148">
        <v>337</v>
      </c>
      <c r="C90" t="s">
        <v>165</v>
      </c>
      <c r="D90" t="s">
        <v>166</v>
      </c>
      <c r="E90" t="s">
        <v>752</v>
      </c>
      <c r="F90" t="s">
        <v>9</v>
      </c>
      <c r="G90" s="345">
        <v>0</v>
      </c>
      <c r="H90" s="345">
        <v>692.75070935027463</v>
      </c>
      <c r="I90" s="345">
        <v>0</v>
      </c>
      <c r="J90" s="345">
        <v>0</v>
      </c>
      <c r="K90" s="345">
        <v>0</v>
      </c>
      <c r="L90" s="345">
        <v>0</v>
      </c>
      <c r="M90" s="346">
        <v>0</v>
      </c>
      <c r="N90" s="345">
        <v>692.75070935027463</v>
      </c>
      <c r="O90" t="s">
        <v>551</v>
      </c>
      <c r="P90">
        <v>12</v>
      </c>
      <c r="Q90" t="s">
        <v>166</v>
      </c>
    </row>
    <row r="91" spans="1:17" x14ac:dyDescent="0.3">
      <c r="A91" t="s">
        <v>872</v>
      </c>
      <c r="B91" s="148">
        <v>446</v>
      </c>
      <c r="C91" t="s">
        <v>402</v>
      </c>
      <c r="D91" t="s">
        <v>403</v>
      </c>
      <c r="E91" t="s">
        <v>873</v>
      </c>
      <c r="F91" t="s">
        <v>9</v>
      </c>
      <c r="G91" s="345">
        <v>0</v>
      </c>
      <c r="H91" s="345">
        <v>1883.748</v>
      </c>
      <c r="I91" s="345">
        <v>0</v>
      </c>
      <c r="J91" s="345">
        <v>0</v>
      </c>
      <c r="K91" s="345">
        <v>0</v>
      </c>
      <c r="L91" s="345">
        <v>0</v>
      </c>
      <c r="M91" s="346">
        <v>0</v>
      </c>
      <c r="N91" s="345">
        <v>1883.748</v>
      </c>
      <c r="O91" t="s">
        <v>551</v>
      </c>
      <c r="P91">
        <v>12</v>
      </c>
      <c r="Q91" t="s">
        <v>403</v>
      </c>
    </row>
    <row r="92" spans="1:17" x14ac:dyDescent="0.3">
      <c r="A92" t="s">
        <v>896</v>
      </c>
      <c r="B92" s="148">
        <v>281</v>
      </c>
      <c r="C92" t="s">
        <v>264</v>
      </c>
      <c r="D92" t="s">
        <v>265</v>
      </c>
      <c r="E92" t="s">
        <v>897</v>
      </c>
      <c r="F92" t="s">
        <v>9</v>
      </c>
      <c r="G92" s="345">
        <v>0</v>
      </c>
      <c r="H92" s="345">
        <v>1620.721</v>
      </c>
      <c r="I92" s="345">
        <v>0</v>
      </c>
      <c r="J92" s="345">
        <v>0</v>
      </c>
      <c r="K92" s="345">
        <v>0</v>
      </c>
      <c r="L92" s="345">
        <v>0</v>
      </c>
      <c r="M92" s="347">
        <v>0</v>
      </c>
      <c r="N92" s="345">
        <v>1620.721</v>
      </c>
      <c r="O92" t="s">
        <v>551</v>
      </c>
      <c r="P92">
        <v>12</v>
      </c>
      <c r="Q92" t="s">
        <v>265</v>
      </c>
    </row>
    <row r="93" spans="1:17" x14ac:dyDescent="0.3">
      <c r="A93" t="s">
        <v>898</v>
      </c>
      <c r="B93" s="148">
        <v>376</v>
      </c>
      <c r="C93" t="s">
        <v>266</v>
      </c>
      <c r="D93" t="s">
        <v>267</v>
      </c>
      <c r="E93" t="s">
        <v>899</v>
      </c>
      <c r="F93" t="s">
        <v>9</v>
      </c>
      <c r="G93" s="345">
        <v>0</v>
      </c>
      <c r="H93" s="345">
        <v>914.45667427069668</v>
      </c>
      <c r="I93" s="345">
        <v>0</v>
      </c>
      <c r="J93" s="345">
        <v>0</v>
      </c>
      <c r="K93" s="345">
        <v>519.73699999999997</v>
      </c>
      <c r="L93" s="345">
        <v>0</v>
      </c>
      <c r="M93" s="347">
        <v>0</v>
      </c>
      <c r="N93" s="345">
        <v>1434.1936742706969</v>
      </c>
      <c r="O93" t="s">
        <v>551</v>
      </c>
      <c r="P93">
        <v>21</v>
      </c>
      <c r="Q93" t="s">
        <v>267</v>
      </c>
    </row>
    <row r="94" spans="1:17" x14ac:dyDescent="0.3">
      <c r="A94" t="s">
        <v>904</v>
      </c>
      <c r="B94" s="148">
        <v>570</v>
      </c>
      <c r="C94" t="s">
        <v>404</v>
      </c>
      <c r="D94" t="s">
        <v>405</v>
      </c>
      <c r="E94" t="s">
        <v>905</v>
      </c>
      <c r="F94" t="s">
        <v>9</v>
      </c>
      <c r="G94" s="345">
        <v>0</v>
      </c>
      <c r="H94" s="345">
        <v>79.428000000000011</v>
      </c>
      <c r="I94" s="345">
        <v>0</v>
      </c>
      <c r="J94" s="345">
        <v>0</v>
      </c>
      <c r="K94" s="345">
        <v>0</v>
      </c>
      <c r="L94" s="345">
        <v>0</v>
      </c>
      <c r="M94" s="347">
        <v>0</v>
      </c>
      <c r="N94" s="345">
        <v>79.428000000000011</v>
      </c>
      <c r="O94" t="s">
        <v>551</v>
      </c>
      <c r="P94">
        <v>12</v>
      </c>
      <c r="Q94" t="s">
        <v>405</v>
      </c>
    </row>
    <row r="95" spans="1:17" x14ac:dyDescent="0.3">
      <c r="A95" t="s">
        <v>917</v>
      </c>
      <c r="B95" s="148">
        <v>343</v>
      </c>
      <c r="C95" t="s">
        <v>281</v>
      </c>
      <c r="D95" t="s">
        <v>282</v>
      </c>
      <c r="E95" t="s">
        <v>918</v>
      </c>
      <c r="F95" t="s">
        <v>9</v>
      </c>
      <c r="G95" s="345">
        <v>0</v>
      </c>
      <c r="H95" s="345">
        <v>278.16199999999998</v>
      </c>
      <c r="I95" s="345">
        <v>0</v>
      </c>
      <c r="J95" s="345">
        <v>0</v>
      </c>
      <c r="K95" s="345">
        <v>0</v>
      </c>
      <c r="L95" s="345">
        <v>0</v>
      </c>
      <c r="M95" s="346">
        <v>0</v>
      </c>
      <c r="N95" s="345">
        <v>278.16199999999998</v>
      </c>
      <c r="O95" t="s">
        <v>551</v>
      </c>
      <c r="P95">
        <v>12</v>
      </c>
      <c r="Q95" t="s">
        <v>282</v>
      </c>
    </row>
    <row r="96" spans="1:17" x14ac:dyDescent="0.3">
      <c r="A96" t="s">
        <v>919</v>
      </c>
      <c r="B96" s="148">
        <v>343</v>
      </c>
      <c r="C96" t="s">
        <v>281</v>
      </c>
      <c r="D96" t="s">
        <v>283</v>
      </c>
      <c r="E96" t="s">
        <v>920</v>
      </c>
      <c r="F96" t="s">
        <v>9</v>
      </c>
      <c r="G96" s="345">
        <v>0</v>
      </c>
      <c r="H96" s="345">
        <v>241.17399999999998</v>
      </c>
      <c r="I96" s="345">
        <v>0</v>
      </c>
      <c r="J96" s="345">
        <v>0</v>
      </c>
      <c r="K96" s="345">
        <v>0</v>
      </c>
      <c r="L96" s="345">
        <v>0</v>
      </c>
      <c r="M96" s="346">
        <v>0</v>
      </c>
      <c r="N96" s="345">
        <v>241.17399999999998</v>
      </c>
      <c r="O96" t="s">
        <v>551</v>
      </c>
      <c r="P96">
        <v>12</v>
      </c>
      <c r="Q96" t="s">
        <v>283</v>
      </c>
    </row>
    <row r="97" spans="1:17" x14ac:dyDescent="0.3">
      <c r="A97" t="s">
        <v>921</v>
      </c>
      <c r="B97" s="148">
        <v>343</v>
      </c>
      <c r="C97" t="s">
        <v>281</v>
      </c>
      <c r="D97" t="s">
        <v>284</v>
      </c>
      <c r="E97" t="s">
        <v>922</v>
      </c>
      <c r="F97" t="s">
        <v>9</v>
      </c>
      <c r="G97" s="345">
        <v>0</v>
      </c>
      <c r="H97" s="345">
        <v>67.426000000000002</v>
      </c>
      <c r="I97" s="345">
        <v>0</v>
      </c>
      <c r="J97" s="345">
        <v>0</v>
      </c>
      <c r="K97" s="345">
        <v>0</v>
      </c>
      <c r="L97" s="345">
        <v>0</v>
      </c>
      <c r="M97" s="346">
        <v>0</v>
      </c>
      <c r="N97" s="345">
        <v>67.426000000000002</v>
      </c>
      <c r="O97" t="s">
        <v>551</v>
      </c>
      <c r="P97">
        <v>12</v>
      </c>
      <c r="Q97" t="s">
        <v>284</v>
      </c>
    </row>
    <row r="98" spans="1:17" x14ac:dyDescent="0.3">
      <c r="A98" t="s">
        <v>923</v>
      </c>
      <c r="B98" s="148">
        <v>343</v>
      </c>
      <c r="C98" t="s">
        <v>281</v>
      </c>
      <c r="D98" t="s">
        <v>285</v>
      </c>
      <c r="E98" t="s">
        <v>924</v>
      </c>
      <c r="F98" t="s">
        <v>9</v>
      </c>
      <c r="G98" s="345">
        <v>0</v>
      </c>
      <c r="H98" s="345">
        <v>260.82870886470914</v>
      </c>
      <c r="I98" s="345">
        <v>0</v>
      </c>
      <c r="J98" s="345">
        <v>0</v>
      </c>
      <c r="K98" s="345">
        <v>0</v>
      </c>
      <c r="L98" s="345">
        <v>0</v>
      </c>
      <c r="M98" s="346">
        <v>0</v>
      </c>
      <c r="N98" s="345">
        <v>260.82870886470914</v>
      </c>
      <c r="O98" t="s">
        <v>551</v>
      </c>
      <c r="P98">
        <v>12</v>
      </c>
      <c r="Q98" t="s">
        <v>285</v>
      </c>
    </row>
    <row r="99" spans="1:17" x14ac:dyDescent="0.3">
      <c r="A99" t="s">
        <v>925</v>
      </c>
      <c r="B99" s="148">
        <v>343</v>
      </c>
      <c r="C99" t="s">
        <v>281</v>
      </c>
      <c r="D99" t="s">
        <v>286</v>
      </c>
      <c r="E99" t="s">
        <v>926</v>
      </c>
      <c r="F99" t="s">
        <v>9</v>
      </c>
      <c r="G99" s="345">
        <v>0</v>
      </c>
      <c r="H99" s="345">
        <v>118.67714276615555</v>
      </c>
      <c r="I99" s="345">
        <v>0</v>
      </c>
      <c r="J99" s="345">
        <v>0</v>
      </c>
      <c r="K99" s="345">
        <v>0</v>
      </c>
      <c r="L99" s="345">
        <v>0</v>
      </c>
      <c r="M99" s="346">
        <v>0</v>
      </c>
      <c r="N99" s="345">
        <v>118.67714276615555</v>
      </c>
      <c r="O99" t="s">
        <v>551</v>
      </c>
      <c r="P99">
        <v>12</v>
      </c>
      <c r="Q99" t="s">
        <v>286</v>
      </c>
    </row>
    <row r="100" spans="1:17" x14ac:dyDescent="0.3">
      <c r="A100" t="s">
        <v>930</v>
      </c>
      <c r="B100" s="148">
        <v>625</v>
      </c>
      <c r="C100" t="s">
        <v>407</v>
      </c>
      <c r="D100" t="s">
        <v>408</v>
      </c>
      <c r="E100" t="s">
        <v>931</v>
      </c>
      <c r="F100" t="s">
        <v>9</v>
      </c>
      <c r="G100" s="345">
        <v>0</v>
      </c>
      <c r="H100" s="345">
        <v>982.83699999999988</v>
      </c>
      <c r="I100" s="345">
        <v>0</v>
      </c>
      <c r="J100" s="345">
        <v>0</v>
      </c>
      <c r="K100" s="345">
        <v>0</v>
      </c>
      <c r="L100" s="345">
        <v>0</v>
      </c>
      <c r="M100" s="347">
        <v>0</v>
      </c>
      <c r="N100" s="345">
        <v>982.83699999999988</v>
      </c>
      <c r="O100" t="s">
        <v>551</v>
      </c>
      <c r="P100">
        <v>11</v>
      </c>
      <c r="Q100" t="s">
        <v>408</v>
      </c>
    </row>
    <row r="101" spans="1:17" x14ac:dyDescent="0.3">
      <c r="A101" t="s">
        <v>932</v>
      </c>
      <c r="B101" s="148">
        <v>365</v>
      </c>
      <c r="C101" t="s">
        <v>291</v>
      </c>
      <c r="D101" t="s">
        <v>292</v>
      </c>
      <c r="E101" t="s">
        <v>933</v>
      </c>
      <c r="F101" t="s">
        <v>9</v>
      </c>
      <c r="G101" s="345">
        <v>0</v>
      </c>
      <c r="H101" s="345">
        <v>1593.556</v>
      </c>
      <c r="I101" s="345">
        <v>0</v>
      </c>
      <c r="J101" s="345">
        <v>0</v>
      </c>
      <c r="K101" s="345">
        <v>0</v>
      </c>
      <c r="L101" s="345">
        <v>0</v>
      </c>
      <c r="M101" s="347">
        <v>0</v>
      </c>
      <c r="N101" s="345">
        <v>1593.556</v>
      </c>
      <c r="O101" t="s">
        <v>551</v>
      </c>
      <c r="P101">
        <v>12</v>
      </c>
      <c r="Q101" t="s">
        <v>292</v>
      </c>
    </row>
    <row r="102" spans="1:17" x14ac:dyDescent="0.3">
      <c r="A102" t="s">
        <v>956</v>
      </c>
      <c r="B102" s="148">
        <v>408</v>
      </c>
      <c r="C102" t="s">
        <v>311</v>
      </c>
      <c r="D102" t="s">
        <v>312</v>
      </c>
      <c r="E102" t="s">
        <v>957</v>
      </c>
      <c r="F102" t="s">
        <v>9</v>
      </c>
      <c r="G102" s="345">
        <v>0</v>
      </c>
      <c r="H102" s="345">
        <v>885.86599999999999</v>
      </c>
      <c r="I102" s="345">
        <v>0</v>
      </c>
      <c r="J102" s="345">
        <v>0</v>
      </c>
      <c r="K102" s="345">
        <v>0</v>
      </c>
      <c r="L102" s="345">
        <v>0</v>
      </c>
      <c r="M102" s="347">
        <v>0</v>
      </c>
      <c r="N102" s="345">
        <v>885.86599999999999</v>
      </c>
      <c r="O102" t="s">
        <v>551</v>
      </c>
      <c r="P102">
        <v>12</v>
      </c>
      <c r="Q102" t="s">
        <v>312</v>
      </c>
    </row>
    <row r="103" spans="1:17" x14ac:dyDescent="0.3">
      <c r="A103" t="s">
        <v>974</v>
      </c>
      <c r="B103" s="148">
        <v>395</v>
      </c>
      <c r="C103" t="s">
        <v>330</v>
      </c>
      <c r="D103" t="s">
        <v>331</v>
      </c>
      <c r="E103" t="s">
        <v>975</v>
      </c>
      <c r="F103" t="s">
        <v>9</v>
      </c>
      <c r="G103" s="345">
        <v>0</v>
      </c>
      <c r="H103" s="345">
        <v>301.5202507457941</v>
      </c>
      <c r="I103" s="345">
        <v>0</v>
      </c>
      <c r="J103" s="345">
        <v>0</v>
      </c>
      <c r="K103" s="345">
        <v>231.35700000000003</v>
      </c>
      <c r="L103" s="345">
        <v>0</v>
      </c>
      <c r="M103" s="346">
        <v>0</v>
      </c>
      <c r="N103" s="345">
        <v>532.87725074579407</v>
      </c>
      <c r="O103" t="s">
        <v>551</v>
      </c>
      <c r="P103">
        <v>16</v>
      </c>
      <c r="Q103" t="s">
        <v>331</v>
      </c>
    </row>
    <row r="104" spans="1:17" x14ac:dyDescent="0.3">
      <c r="A104" t="s">
        <v>1022</v>
      </c>
      <c r="B104" s="148">
        <v>344</v>
      </c>
      <c r="C104" t="s">
        <v>367</v>
      </c>
      <c r="D104" t="s">
        <v>368</v>
      </c>
      <c r="E104" t="s">
        <v>1023</v>
      </c>
      <c r="F104" t="s">
        <v>9</v>
      </c>
      <c r="G104" s="345">
        <v>0</v>
      </c>
      <c r="H104" s="345">
        <v>0</v>
      </c>
      <c r="I104" s="345">
        <v>0</v>
      </c>
      <c r="J104" s="345">
        <v>0</v>
      </c>
      <c r="K104" s="345">
        <v>67.743000000000009</v>
      </c>
      <c r="L104" s="345">
        <v>0</v>
      </c>
      <c r="M104" s="346">
        <v>0</v>
      </c>
      <c r="N104" s="345">
        <v>67.743000000000009</v>
      </c>
      <c r="O104" t="s">
        <v>551</v>
      </c>
      <c r="P104">
        <v>12</v>
      </c>
      <c r="Q104" t="s">
        <v>368</v>
      </c>
    </row>
    <row r="105" spans="1:17" x14ac:dyDescent="0.3">
      <c r="A105" t="s">
        <v>1036</v>
      </c>
      <c r="B105" s="148">
        <v>375</v>
      </c>
      <c r="C105" t="s">
        <v>410</v>
      </c>
      <c r="D105" t="s">
        <v>411</v>
      </c>
      <c r="E105" t="s">
        <v>1037</v>
      </c>
      <c r="F105" t="s">
        <v>9</v>
      </c>
      <c r="G105" s="345">
        <v>0</v>
      </c>
      <c r="H105" s="345">
        <v>443.60569999999996</v>
      </c>
      <c r="I105" s="345">
        <v>0</v>
      </c>
      <c r="J105" s="345">
        <v>0</v>
      </c>
      <c r="K105" s="345">
        <v>0</v>
      </c>
      <c r="L105" s="345">
        <v>0</v>
      </c>
      <c r="M105" s="346">
        <v>0</v>
      </c>
      <c r="N105" s="345">
        <v>443.60569999999996</v>
      </c>
      <c r="O105" t="s">
        <v>551</v>
      </c>
      <c r="P105">
        <v>12</v>
      </c>
      <c r="Q105" t="s">
        <v>411</v>
      </c>
    </row>
    <row r="106" spans="1:17" x14ac:dyDescent="0.3">
      <c r="A106" t="s">
        <v>641</v>
      </c>
      <c r="B106" s="148">
        <v>169</v>
      </c>
      <c r="C106" t="s">
        <v>103</v>
      </c>
      <c r="D106" t="s">
        <v>104</v>
      </c>
      <c r="E106" t="s">
        <v>1337</v>
      </c>
      <c r="F106" t="s">
        <v>9</v>
      </c>
      <c r="G106" s="345">
        <v>0</v>
      </c>
      <c r="H106" s="345">
        <v>2161.0150000000003</v>
      </c>
      <c r="I106" s="345">
        <v>0</v>
      </c>
      <c r="J106" s="345">
        <v>0</v>
      </c>
      <c r="K106" s="345">
        <v>0</v>
      </c>
      <c r="L106" s="345">
        <v>0</v>
      </c>
      <c r="M106" s="346">
        <v>0</v>
      </c>
      <c r="N106" s="345">
        <v>2161.0150000000003</v>
      </c>
      <c r="O106" t="s">
        <v>551</v>
      </c>
      <c r="P106">
        <v>12</v>
      </c>
      <c r="Q106" t="s">
        <v>104</v>
      </c>
    </row>
    <row r="107" spans="1:17" x14ac:dyDescent="0.3">
      <c r="A107" t="s">
        <v>645</v>
      </c>
      <c r="B107" s="148">
        <v>169</v>
      </c>
      <c r="C107" t="s">
        <v>103</v>
      </c>
      <c r="D107" t="s">
        <v>173</v>
      </c>
      <c r="E107" t="s">
        <v>646</v>
      </c>
      <c r="F107" t="s">
        <v>9</v>
      </c>
      <c r="G107" s="345">
        <v>0</v>
      </c>
      <c r="H107" s="345">
        <v>42481.8</v>
      </c>
      <c r="I107" s="345">
        <v>0</v>
      </c>
      <c r="J107" s="345">
        <v>0</v>
      </c>
      <c r="K107" s="345">
        <v>0</v>
      </c>
      <c r="L107" s="345">
        <v>0</v>
      </c>
      <c r="M107" s="346">
        <v>0</v>
      </c>
      <c r="N107" s="345">
        <v>42481.8</v>
      </c>
      <c r="O107" t="s">
        <v>551</v>
      </c>
      <c r="P107">
        <v>12</v>
      </c>
      <c r="Q107" t="s">
        <v>647</v>
      </c>
    </row>
    <row r="108" spans="1:17" x14ac:dyDescent="0.3">
      <c r="A108" t="s">
        <v>650</v>
      </c>
      <c r="B108" s="148">
        <v>169</v>
      </c>
      <c r="C108" t="s">
        <v>103</v>
      </c>
      <c r="D108" t="s">
        <v>108</v>
      </c>
      <c r="E108" t="s">
        <v>651</v>
      </c>
      <c r="F108" t="s">
        <v>9</v>
      </c>
      <c r="G108" s="345">
        <v>0</v>
      </c>
      <c r="H108" s="345">
        <v>1653.5949999999998</v>
      </c>
      <c r="I108" s="345">
        <v>0</v>
      </c>
      <c r="J108" s="345">
        <v>0</v>
      </c>
      <c r="K108" s="345">
        <v>922.65900000000011</v>
      </c>
      <c r="L108" s="345">
        <v>0</v>
      </c>
      <c r="M108" s="347">
        <v>0</v>
      </c>
      <c r="N108" s="345">
        <v>2576.2539999999995</v>
      </c>
      <c r="O108" t="s">
        <v>551</v>
      </c>
      <c r="P108">
        <v>24</v>
      </c>
      <c r="Q108" t="s">
        <v>108</v>
      </c>
    </row>
    <row r="109" spans="1:17" x14ac:dyDescent="0.3">
      <c r="A109" t="s">
        <v>654</v>
      </c>
      <c r="B109" s="148">
        <v>169</v>
      </c>
      <c r="C109" t="s">
        <v>103</v>
      </c>
      <c r="D109" t="s">
        <v>112</v>
      </c>
      <c r="E109" t="s">
        <v>642</v>
      </c>
      <c r="F109" t="s">
        <v>9</v>
      </c>
      <c r="G109" s="345">
        <v>0</v>
      </c>
      <c r="H109" s="345">
        <v>3580.1759999999999</v>
      </c>
      <c r="I109" s="345">
        <v>0</v>
      </c>
      <c r="J109" s="345">
        <v>0</v>
      </c>
      <c r="K109" s="345">
        <v>337.661</v>
      </c>
      <c r="L109" s="345">
        <v>0</v>
      </c>
      <c r="M109" s="346">
        <v>0</v>
      </c>
      <c r="N109" s="345">
        <v>3917.837</v>
      </c>
      <c r="O109" t="s">
        <v>551</v>
      </c>
      <c r="P109">
        <v>21</v>
      </c>
      <c r="Q109" t="s">
        <v>112</v>
      </c>
    </row>
    <row r="110" spans="1:17" x14ac:dyDescent="0.3">
      <c r="A110" t="s">
        <v>657</v>
      </c>
      <c r="B110" s="148">
        <v>169</v>
      </c>
      <c r="C110" t="s">
        <v>103</v>
      </c>
      <c r="D110" t="s">
        <v>117</v>
      </c>
      <c r="E110" t="s">
        <v>658</v>
      </c>
      <c r="F110" t="s">
        <v>9</v>
      </c>
      <c r="G110" s="345">
        <v>0</v>
      </c>
      <c r="H110" s="345">
        <v>2789.9670000000001</v>
      </c>
      <c r="I110" s="345">
        <v>0</v>
      </c>
      <c r="J110" s="345">
        <v>0</v>
      </c>
      <c r="K110" s="345">
        <v>499.90599999999989</v>
      </c>
      <c r="L110" s="345">
        <v>0</v>
      </c>
      <c r="M110" s="347">
        <v>0</v>
      </c>
      <c r="N110" s="345">
        <v>3289.8730000000005</v>
      </c>
      <c r="O110" t="s">
        <v>551</v>
      </c>
      <c r="P110">
        <v>24</v>
      </c>
      <c r="Q110" t="s">
        <v>117</v>
      </c>
    </row>
    <row r="111" spans="1:17" x14ac:dyDescent="0.3">
      <c r="A111" t="s">
        <v>659</v>
      </c>
      <c r="B111" s="148">
        <v>169</v>
      </c>
      <c r="C111" t="s">
        <v>103</v>
      </c>
      <c r="D111" t="s">
        <v>120</v>
      </c>
      <c r="E111" t="s">
        <v>660</v>
      </c>
      <c r="F111" t="s">
        <v>9</v>
      </c>
      <c r="G111" s="345">
        <v>0</v>
      </c>
      <c r="H111" s="345">
        <v>2749.2190000000005</v>
      </c>
      <c r="I111" s="345">
        <v>0</v>
      </c>
      <c r="J111" s="345">
        <v>0</v>
      </c>
      <c r="K111" s="345">
        <v>378.78399999999999</v>
      </c>
      <c r="L111" s="345">
        <v>0</v>
      </c>
      <c r="M111" s="346">
        <v>0</v>
      </c>
      <c r="N111" s="345">
        <v>3128.0030000000002</v>
      </c>
      <c r="O111" t="s">
        <v>551</v>
      </c>
      <c r="P111">
        <v>24</v>
      </c>
      <c r="Q111" t="s">
        <v>120</v>
      </c>
    </row>
    <row r="112" spans="1:17" x14ac:dyDescent="0.3">
      <c r="A112" t="s">
        <v>665</v>
      </c>
      <c r="B112" s="148">
        <v>169</v>
      </c>
      <c r="C112" t="s">
        <v>103</v>
      </c>
      <c r="D112" t="s">
        <v>123</v>
      </c>
      <c r="E112" t="s">
        <v>666</v>
      </c>
      <c r="F112" t="s">
        <v>9</v>
      </c>
      <c r="G112" s="345">
        <v>0</v>
      </c>
      <c r="H112" s="345">
        <v>2010.883</v>
      </c>
      <c r="I112" s="345">
        <v>0</v>
      </c>
      <c r="J112" s="345">
        <v>0</v>
      </c>
      <c r="K112" s="345">
        <v>0</v>
      </c>
      <c r="L112" s="345">
        <v>0</v>
      </c>
      <c r="M112" s="347">
        <v>0</v>
      </c>
      <c r="N112" s="345">
        <v>2010.883</v>
      </c>
      <c r="O112" t="s">
        <v>551</v>
      </c>
      <c r="P112">
        <v>12</v>
      </c>
      <c r="Q112" t="s">
        <v>123</v>
      </c>
    </row>
    <row r="113" spans="1:17" x14ac:dyDescent="0.3">
      <c r="A113" t="s">
        <v>669</v>
      </c>
      <c r="B113" s="148">
        <v>169</v>
      </c>
      <c r="C113" t="s">
        <v>103</v>
      </c>
      <c r="D113" t="s">
        <v>125</v>
      </c>
      <c r="E113" t="s">
        <v>670</v>
      </c>
      <c r="F113" t="s">
        <v>9</v>
      </c>
      <c r="G113" s="345">
        <v>0</v>
      </c>
      <c r="H113" s="345">
        <v>1506.366</v>
      </c>
      <c r="I113" s="345">
        <v>0</v>
      </c>
      <c r="J113" s="345">
        <v>0</v>
      </c>
      <c r="K113" s="345">
        <v>0</v>
      </c>
      <c r="L113" s="345">
        <v>0</v>
      </c>
      <c r="M113" s="346">
        <v>0</v>
      </c>
      <c r="N113" s="345">
        <v>1506.366</v>
      </c>
      <c r="O113" t="s">
        <v>551</v>
      </c>
      <c r="P113">
        <v>12</v>
      </c>
      <c r="Q113" t="s">
        <v>125</v>
      </c>
    </row>
    <row r="114" spans="1:17" x14ac:dyDescent="0.3">
      <c r="A114" t="s">
        <v>679</v>
      </c>
      <c r="B114" s="148">
        <v>169</v>
      </c>
      <c r="C114" t="s">
        <v>103</v>
      </c>
      <c r="D114" t="s">
        <v>136</v>
      </c>
      <c r="E114" t="s">
        <v>680</v>
      </c>
      <c r="F114" t="s">
        <v>9</v>
      </c>
      <c r="G114" s="345">
        <v>0</v>
      </c>
      <c r="H114" s="345">
        <v>1809.6410000000001</v>
      </c>
      <c r="I114" s="345">
        <v>0</v>
      </c>
      <c r="J114" s="345">
        <v>0</v>
      </c>
      <c r="K114" s="345">
        <v>0</v>
      </c>
      <c r="L114" s="345">
        <v>0</v>
      </c>
      <c r="M114" s="346">
        <v>0</v>
      </c>
      <c r="N114" s="345">
        <v>1809.6410000000001</v>
      </c>
      <c r="O114" t="s">
        <v>551</v>
      </c>
      <c r="P114">
        <v>12</v>
      </c>
      <c r="Q114" t="s">
        <v>136</v>
      </c>
    </row>
    <row r="115" spans="1:17" x14ac:dyDescent="0.3">
      <c r="A115" t="s">
        <v>681</v>
      </c>
      <c r="B115" s="148">
        <v>169</v>
      </c>
      <c r="C115" t="s">
        <v>103</v>
      </c>
      <c r="D115" t="s">
        <v>137</v>
      </c>
      <c r="E115" t="s">
        <v>682</v>
      </c>
      <c r="F115" t="s">
        <v>9</v>
      </c>
      <c r="G115" s="345">
        <v>0</v>
      </c>
      <c r="H115" s="345">
        <v>1754.1339999999998</v>
      </c>
      <c r="I115" s="345">
        <v>0</v>
      </c>
      <c r="J115" s="345">
        <v>0</v>
      </c>
      <c r="K115" s="345">
        <v>485.17499999999995</v>
      </c>
      <c r="L115" s="345">
        <v>0</v>
      </c>
      <c r="M115" s="346">
        <v>0</v>
      </c>
      <c r="N115" s="345">
        <v>2239.3089999999993</v>
      </c>
      <c r="O115" t="s">
        <v>551</v>
      </c>
      <c r="P115">
        <v>24</v>
      </c>
      <c r="Q115" t="s">
        <v>137</v>
      </c>
    </row>
    <row r="116" spans="1:17" x14ac:dyDescent="0.3">
      <c r="A116" t="s">
        <v>683</v>
      </c>
      <c r="B116" s="148">
        <v>169</v>
      </c>
      <c r="C116" t="s">
        <v>103</v>
      </c>
      <c r="D116" t="s">
        <v>139</v>
      </c>
      <c r="E116" t="s">
        <v>684</v>
      </c>
      <c r="F116" t="s">
        <v>9</v>
      </c>
      <c r="G116" s="345">
        <v>0</v>
      </c>
      <c r="H116" s="345">
        <v>3070.3990000000003</v>
      </c>
      <c r="I116" s="345">
        <v>0</v>
      </c>
      <c r="J116" s="345">
        <v>0</v>
      </c>
      <c r="K116" s="345">
        <v>0</v>
      </c>
      <c r="L116" s="345">
        <v>0</v>
      </c>
      <c r="M116" s="346">
        <v>0</v>
      </c>
      <c r="N116" s="345">
        <v>3070.3990000000003</v>
      </c>
      <c r="O116" t="s">
        <v>551</v>
      </c>
      <c r="P116">
        <v>12</v>
      </c>
      <c r="Q116" t="s">
        <v>685</v>
      </c>
    </row>
    <row r="117" spans="1:17" x14ac:dyDescent="0.3">
      <c r="A117" t="s">
        <v>688</v>
      </c>
      <c r="B117" s="148">
        <v>169</v>
      </c>
      <c r="C117" t="s">
        <v>103</v>
      </c>
      <c r="D117" t="s">
        <v>142</v>
      </c>
      <c r="E117" t="s">
        <v>689</v>
      </c>
      <c r="F117" t="s">
        <v>9</v>
      </c>
      <c r="G117" s="345">
        <v>0</v>
      </c>
      <c r="H117" s="345">
        <v>1671.0540000000003</v>
      </c>
      <c r="I117" s="345">
        <v>0</v>
      </c>
      <c r="J117" s="345">
        <v>0</v>
      </c>
      <c r="K117" s="345">
        <v>0</v>
      </c>
      <c r="L117" s="345">
        <v>0</v>
      </c>
      <c r="M117" s="347">
        <v>0</v>
      </c>
      <c r="N117" s="345">
        <v>1671.0540000000003</v>
      </c>
      <c r="O117" t="s">
        <v>551</v>
      </c>
      <c r="P117">
        <v>12</v>
      </c>
      <c r="Q117" t="s">
        <v>142</v>
      </c>
    </row>
    <row r="118" spans="1:17" x14ac:dyDescent="0.3">
      <c r="A118" t="s">
        <v>701</v>
      </c>
      <c r="B118" s="148">
        <v>169</v>
      </c>
      <c r="C118" t="s">
        <v>103</v>
      </c>
      <c r="D118" t="s">
        <v>151</v>
      </c>
      <c r="E118" t="s">
        <v>702</v>
      </c>
      <c r="F118" t="s">
        <v>9</v>
      </c>
      <c r="G118" s="345">
        <v>0</v>
      </c>
      <c r="H118" s="345">
        <v>2871.1469999999999</v>
      </c>
      <c r="I118" s="345">
        <v>0</v>
      </c>
      <c r="J118" s="345">
        <v>0</v>
      </c>
      <c r="K118" s="345">
        <v>729.03700000000003</v>
      </c>
      <c r="L118" s="345">
        <v>0</v>
      </c>
      <c r="M118" s="346">
        <v>0</v>
      </c>
      <c r="N118" s="345">
        <v>3600.1839999999997</v>
      </c>
      <c r="O118" t="s">
        <v>551</v>
      </c>
      <c r="P118">
        <v>24</v>
      </c>
      <c r="Q118" t="s">
        <v>151</v>
      </c>
    </row>
    <row r="119" spans="1:17" x14ac:dyDescent="0.3">
      <c r="A119" t="s">
        <v>703</v>
      </c>
      <c r="B119" s="148">
        <v>169</v>
      </c>
      <c r="C119" t="s">
        <v>103</v>
      </c>
      <c r="D119" t="s">
        <v>396</v>
      </c>
      <c r="E119" t="s">
        <v>704</v>
      </c>
      <c r="F119" t="s">
        <v>9</v>
      </c>
      <c r="G119" s="345">
        <v>0</v>
      </c>
      <c r="H119" s="345">
        <v>1393.6350000000002</v>
      </c>
      <c r="I119" s="345">
        <v>0</v>
      </c>
      <c r="J119" s="345">
        <v>0</v>
      </c>
      <c r="K119" s="345">
        <v>0</v>
      </c>
      <c r="L119" s="345">
        <v>0</v>
      </c>
      <c r="M119" s="346">
        <v>0</v>
      </c>
      <c r="N119" s="345">
        <v>1393.6350000000002</v>
      </c>
      <c r="O119" t="s">
        <v>551</v>
      </c>
      <c r="P119">
        <v>12</v>
      </c>
      <c r="Q119" t="s">
        <v>396</v>
      </c>
    </row>
    <row r="120" spans="1:17" x14ac:dyDescent="0.3">
      <c r="A120" t="s">
        <v>709</v>
      </c>
      <c r="B120" s="148">
        <v>169</v>
      </c>
      <c r="C120" t="s">
        <v>103</v>
      </c>
      <c r="D120" t="s">
        <v>109</v>
      </c>
      <c r="E120" t="s">
        <v>710</v>
      </c>
      <c r="F120" t="s">
        <v>9</v>
      </c>
      <c r="G120" s="345">
        <v>0</v>
      </c>
      <c r="H120" s="345">
        <v>879.54</v>
      </c>
      <c r="I120" s="345">
        <v>0</v>
      </c>
      <c r="J120" s="345">
        <v>0</v>
      </c>
      <c r="K120" s="345">
        <v>0</v>
      </c>
      <c r="L120" s="345">
        <v>0</v>
      </c>
      <c r="M120" s="346">
        <v>0</v>
      </c>
      <c r="N120" s="345">
        <v>879.54</v>
      </c>
      <c r="O120" t="s">
        <v>551</v>
      </c>
      <c r="P120">
        <v>12</v>
      </c>
      <c r="Q120" t="s">
        <v>109</v>
      </c>
    </row>
    <row r="121" spans="1:17" x14ac:dyDescent="0.3">
      <c r="A121" t="s">
        <v>711</v>
      </c>
      <c r="B121" s="148">
        <v>169</v>
      </c>
      <c r="C121" t="s">
        <v>103</v>
      </c>
      <c r="D121" t="s">
        <v>114</v>
      </c>
      <c r="E121" t="s">
        <v>712</v>
      </c>
      <c r="F121" t="s">
        <v>9</v>
      </c>
      <c r="G121" s="345">
        <v>0</v>
      </c>
      <c r="H121" s="345">
        <v>680.65000000000009</v>
      </c>
      <c r="I121" s="345">
        <v>0</v>
      </c>
      <c r="J121" s="345">
        <v>0</v>
      </c>
      <c r="K121" s="345">
        <v>0</v>
      </c>
      <c r="L121" s="345">
        <v>0</v>
      </c>
      <c r="M121" s="346">
        <v>0</v>
      </c>
      <c r="N121" s="345">
        <v>680.65000000000009</v>
      </c>
      <c r="O121" t="s">
        <v>551</v>
      </c>
      <c r="P121">
        <v>12</v>
      </c>
      <c r="Q121" t="s">
        <v>114</v>
      </c>
    </row>
    <row r="122" spans="1:17" x14ac:dyDescent="0.3">
      <c r="A122" t="s">
        <v>721</v>
      </c>
      <c r="B122" s="148">
        <v>169</v>
      </c>
      <c r="C122" t="s">
        <v>103</v>
      </c>
      <c r="D122" t="s">
        <v>126</v>
      </c>
      <c r="E122" t="s">
        <v>722</v>
      </c>
      <c r="F122" t="s">
        <v>9</v>
      </c>
      <c r="G122" s="345">
        <v>0</v>
      </c>
      <c r="H122" s="345">
        <v>753.95</v>
      </c>
      <c r="I122" s="345">
        <v>0</v>
      </c>
      <c r="J122" s="345">
        <v>0</v>
      </c>
      <c r="K122" s="345">
        <v>199.02100000000002</v>
      </c>
      <c r="L122" s="345">
        <v>0</v>
      </c>
      <c r="M122" s="347">
        <v>0</v>
      </c>
      <c r="N122" s="345">
        <v>952.97100000000012</v>
      </c>
      <c r="O122" t="s">
        <v>551</v>
      </c>
      <c r="P122">
        <v>24</v>
      </c>
      <c r="Q122" t="s">
        <v>126</v>
      </c>
    </row>
    <row r="123" spans="1:17" x14ac:dyDescent="0.3">
      <c r="A123" t="s">
        <v>729</v>
      </c>
      <c r="B123" s="148">
        <v>169</v>
      </c>
      <c r="C123" t="s">
        <v>103</v>
      </c>
      <c r="D123" t="s">
        <v>138</v>
      </c>
      <c r="E123" t="s">
        <v>730</v>
      </c>
      <c r="F123" t="s">
        <v>9</v>
      </c>
      <c r="G123" s="345">
        <v>0</v>
      </c>
      <c r="H123" s="345">
        <v>997.38099999999986</v>
      </c>
      <c r="I123" s="345">
        <v>0</v>
      </c>
      <c r="J123" s="345">
        <v>0</v>
      </c>
      <c r="K123" s="345">
        <v>0</v>
      </c>
      <c r="L123" s="345">
        <v>0</v>
      </c>
      <c r="M123" s="347">
        <v>0</v>
      </c>
      <c r="N123" s="345">
        <v>997.38099999999986</v>
      </c>
      <c r="O123" t="s">
        <v>551</v>
      </c>
      <c r="P123">
        <v>12</v>
      </c>
      <c r="Q123" t="s">
        <v>138</v>
      </c>
    </row>
    <row r="124" spans="1:17" x14ac:dyDescent="0.3">
      <c r="A124" t="s">
        <v>1313</v>
      </c>
      <c r="B124" s="148">
        <v>319</v>
      </c>
      <c r="C124" t="s">
        <v>289</v>
      </c>
      <c r="D124" t="s">
        <v>290</v>
      </c>
      <c r="E124" t="s">
        <v>646</v>
      </c>
      <c r="F124" t="s">
        <v>9</v>
      </c>
      <c r="G124" s="345">
        <v>0</v>
      </c>
      <c r="H124" s="345">
        <v>0</v>
      </c>
      <c r="I124" s="345">
        <v>0</v>
      </c>
      <c r="J124" s="345">
        <v>0</v>
      </c>
      <c r="K124" s="345">
        <v>0</v>
      </c>
      <c r="L124" s="345">
        <v>0</v>
      </c>
      <c r="M124" s="346">
        <v>0</v>
      </c>
      <c r="N124" s="345">
        <v>0</v>
      </c>
      <c r="O124">
        <v>0</v>
      </c>
      <c r="P124">
        <v>0</v>
      </c>
      <c r="Q124" t="s">
        <v>647</v>
      </c>
    </row>
    <row r="125" spans="1:17" x14ac:dyDescent="0.3">
      <c r="A125" t="s">
        <v>1314</v>
      </c>
      <c r="B125" s="148">
        <v>0</v>
      </c>
      <c r="C125" t="s">
        <v>326</v>
      </c>
      <c r="D125" t="s">
        <v>327</v>
      </c>
      <c r="E125" t="s">
        <v>1315</v>
      </c>
      <c r="F125" t="s">
        <v>9</v>
      </c>
      <c r="G125" s="345">
        <v>0</v>
      </c>
      <c r="H125" s="345">
        <v>0</v>
      </c>
      <c r="I125" s="345">
        <v>0</v>
      </c>
      <c r="J125" s="345">
        <v>0</v>
      </c>
      <c r="K125" s="345">
        <v>0</v>
      </c>
      <c r="L125" s="345">
        <v>0</v>
      </c>
      <c r="M125" s="346">
        <v>0</v>
      </c>
      <c r="N125" s="345">
        <v>0</v>
      </c>
      <c r="O125">
        <v>0</v>
      </c>
      <c r="P125">
        <v>0</v>
      </c>
      <c r="Q125" t="s">
        <v>327</v>
      </c>
    </row>
    <row r="126" spans="1:17" x14ac:dyDescent="0.3">
      <c r="A126" t="s">
        <v>1020</v>
      </c>
      <c r="B126" s="148">
        <v>664</v>
      </c>
      <c r="C126" t="s">
        <v>365</v>
      </c>
      <c r="D126" t="s">
        <v>366</v>
      </c>
      <c r="E126" t="s">
        <v>1021</v>
      </c>
      <c r="F126" t="s">
        <v>9</v>
      </c>
      <c r="G126" s="345">
        <v>0</v>
      </c>
      <c r="H126" s="345">
        <v>550.32204714116256</v>
      </c>
      <c r="I126" s="345">
        <v>0</v>
      </c>
      <c r="J126" s="345">
        <v>0</v>
      </c>
      <c r="K126" s="345">
        <v>0</v>
      </c>
      <c r="L126" s="345">
        <v>0</v>
      </c>
      <c r="M126" s="346">
        <v>0</v>
      </c>
      <c r="N126" s="345">
        <v>550.32204714116256</v>
      </c>
      <c r="O126" t="s">
        <v>551</v>
      </c>
      <c r="P126">
        <v>12</v>
      </c>
      <c r="Q126" t="s">
        <v>366</v>
      </c>
    </row>
    <row r="127" spans="1:17" x14ac:dyDescent="0.3">
      <c r="A127" t="s">
        <v>671</v>
      </c>
      <c r="B127" s="148">
        <v>169</v>
      </c>
      <c r="C127" t="s">
        <v>103</v>
      </c>
      <c r="D127" t="s">
        <v>128</v>
      </c>
      <c r="E127" t="s">
        <v>672</v>
      </c>
      <c r="F127" t="s">
        <v>9</v>
      </c>
      <c r="G127" s="345">
        <v>0</v>
      </c>
      <c r="H127" s="345">
        <v>2884.9240000000004</v>
      </c>
      <c r="I127" s="345">
        <v>0</v>
      </c>
      <c r="J127" s="345">
        <v>0</v>
      </c>
      <c r="K127" s="345">
        <v>0</v>
      </c>
      <c r="L127" s="345">
        <v>0</v>
      </c>
      <c r="M127" s="346">
        <v>0</v>
      </c>
      <c r="N127" s="345">
        <v>2884.9240000000004</v>
      </c>
      <c r="O127" t="s">
        <v>551</v>
      </c>
      <c r="P127">
        <v>12</v>
      </c>
      <c r="Q127" t="s">
        <v>128</v>
      </c>
    </row>
    <row r="128" spans="1:17" x14ac:dyDescent="0.3">
      <c r="A128" t="s">
        <v>1338</v>
      </c>
      <c r="B128" s="148">
        <v>169</v>
      </c>
      <c r="C128" t="s">
        <v>103</v>
      </c>
      <c r="D128" t="s">
        <v>134</v>
      </c>
      <c r="E128" t="s">
        <v>660</v>
      </c>
      <c r="F128" t="s">
        <v>9</v>
      </c>
      <c r="G128" s="345">
        <v>0</v>
      </c>
      <c r="H128" s="345">
        <v>-14.999999999999998</v>
      </c>
      <c r="I128" s="345">
        <v>0</v>
      </c>
      <c r="J128" s="345">
        <v>0</v>
      </c>
      <c r="K128" s="345">
        <v>0</v>
      </c>
      <c r="L128" s="345">
        <v>0</v>
      </c>
      <c r="M128" s="346">
        <v>0</v>
      </c>
      <c r="N128" s="345">
        <v>-14.999999999999998</v>
      </c>
      <c r="O128" t="s">
        <v>588</v>
      </c>
      <c r="P128">
        <v>12</v>
      </c>
      <c r="Q128" t="s">
        <v>120</v>
      </c>
    </row>
    <row r="129" spans="1:17" x14ac:dyDescent="0.3">
      <c r="A129" t="s">
        <v>1342</v>
      </c>
      <c r="B129" s="148">
        <v>169</v>
      </c>
      <c r="C129" t="s">
        <v>103</v>
      </c>
      <c r="D129" t="s">
        <v>130</v>
      </c>
      <c r="E129" t="s">
        <v>702</v>
      </c>
      <c r="F129" t="s">
        <v>9</v>
      </c>
      <c r="G129" s="345">
        <v>0</v>
      </c>
      <c r="H129" s="345">
        <v>0</v>
      </c>
      <c r="I129" s="345">
        <v>0</v>
      </c>
      <c r="J129" s="345">
        <v>0</v>
      </c>
      <c r="K129" s="345">
        <v>0</v>
      </c>
      <c r="L129" s="345">
        <v>0</v>
      </c>
      <c r="M129" s="346">
        <v>0</v>
      </c>
      <c r="N129" s="345">
        <v>0</v>
      </c>
      <c r="O129">
        <v>0</v>
      </c>
      <c r="P129">
        <v>0</v>
      </c>
      <c r="Q129" t="s">
        <v>151</v>
      </c>
    </row>
    <row r="130" spans="1:17" x14ac:dyDescent="0.3">
      <c r="A130" t="s">
        <v>1446</v>
      </c>
      <c r="B130" s="148">
        <v>169</v>
      </c>
      <c r="C130" t="s">
        <v>103</v>
      </c>
      <c r="D130" t="s">
        <v>398</v>
      </c>
      <c r="E130" t="s">
        <v>684</v>
      </c>
      <c r="F130" t="s">
        <v>9</v>
      </c>
      <c r="G130" s="345">
        <v>0</v>
      </c>
      <c r="H130" s="345">
        <v>0</v>
      </c>
      <c r="I130" s="345">
        <v>0</v>
      </c>
      <c r="J130" s="345">
        <v>0</v>
      </c>
      <c r="K130" s="345">
        <v>0</v>
      </c>
      <c r="L130" s="345">
        <v>0</v>
      </c>
      <c r="M130" s="346">
        <v>0</v>
      </c>
      <c r="N130" s="345">
        <v>0</v>
      </c>
      <c r="O130">
        <v>0</v>
      </c>
      <c r="P130">
        <v>0</v>
      </c>
      <c r="Q130" t="s">
        <v>685</v>
      </c>
    </row>
    <row r="131" spans="1:17" x14ac:dyDescent="0.3">
      <c r="A131" t="s">
        <v>1343</v>
      </c>
      <c r="B131" s="148">
        <v>169</v>
      </c>
      <c r="C131" t="s">
        <v>103</v>
      </c>
      <c r="D131" t="s">
        <v>152</v>
      </c>
      <c r="E131" t="s">
        <v>702</v>
      </c>
      <c r="F131" t="s">
        <v>9</v>
      </c>
      <c r="G131" s="345">
        <v>0</v>
      </c>
      <c r="H131" s="345">
        <v>0</v>
      </c>
      <c r="I131" s="345">
        <v>0</v>
      </c>
      <c r="J131" s="345">
        <v>0</v>
      </c>
      <c r="K131" s="345">
        <v>0</v>
      </c>
      <c r="L131" s="345">
        <v>0</v>
      </c>
      <c r="M131" s="346">
        <v>0</v>
      </c>
      <c r="N131" s="345">
        <v>0</v>
      </c>
      <c r="O131">
        <v>0</v>
      </c>
      <c r="P131">
        <v>0</v>
      </c>
      <c r="Q131" t="s">
        <v>151</v>
      </c>
    </row>
    <row r="132" spans="1:17" x14ac:dyDescent="0.3">
      <c r="A132" t="s">
        <v>1447</v>
      </c>
      <c r="B132" s="148">
        <v>169</v>
      </c>
      <c r="C132" t="s">
        <v>103</v>
      </c>
      <c r="D132" t="s">
        <v>397</v>
      </c>
      <c r="E132" t="s">
        <v>704</v>
      </c>
      <c r="F132" t="s">
        <v>9</v>
      </c>
      <c r="G132" s="345">
        <v>0</v>
      </c>
      <c r="H132" s="345">
        <v>0</v>
      </c>
      <c r="I132" s="345">
        <v>0</v>
      </c>
      <c r="J132" s="345">
        <v>0</v>
      </c>
      <c r="K132" s="345">
        <v>0</v>
      </c>
      <c r="L132" s="345">
        <v>0</v>
      </c>
      <c r="M132" s="347">
        <v>0</v>
      </c>
      <c r="N132" s="345">
        <v>0</v>
      </c>
      <c r="O132">
        <v>0</v>
      </c>
      <c r="P132">
        <v>0</v>
      </c>
      <c r="Q132" t="s">
        <v>396</v>
      </c>
    </row>
    <row r="133" spans="1:17" x14ac:dyDescent="0.3">
      <c r="A133" t="s">
        <v>755</v>
      </c>
      <c r="B133" s="148">
        <v>214</v>
      </c>
      <c r="C133" t="s">
        <v>169</v>
      </c>
      <c r="D133" t="s">
        <v>170</v>
      </c>
      <c r="E133" t="s">
        <v>757</v>
      </c>
      <c r="F133" t="s">
        <v>10</v>
      </c>
      <c r="G133" s="345">
        <v>50112</v>
      </c>
      <c r="H133" s="345">
        <v>0</v>
      </c>
      <c r="I133" s="345">
        <v>0</v>
      </c>
      <c r="J133" s="345">
        <v>0</v>
      </c>
      <c r="K133" s="345">
        <v>0</v>
      </c>
      <c r="L133" s="345">
        <v>0</v>
      </c>
      <c r="M133" s="347">
        <v>0</v>
      </c>
      <c r="N133" s="345">
        <v>50112</v>
      </c>
      <c r="O133" t="s">
        <v>588</v>
      </c>
      <c r="P133">
        <v>36</v>
      </c>
      <c r="Q133" t="s">
        <v>756</v>
      </c>
    </row>
    <row r="134" spans="1:17" x14ac:dyDescent="0.3">
      <c r="A134" t="s">
        <v>942</v>
      </c>
      <c r="B134" s="148">
        <v>254</v>
      </c>
      <c r="C134" t="s">
        <v>303</v>
      </c>
      <c r="D134" t="s">
        <v>304</v>
      </c>
      <c r="E134" t="s">
        <v>943</v>
      </c>
      <c r="F134" t="s">
        <v>10</v>
      </c>
      <c r="G134" s="345">
        <v>0</v>
      </c>
      <c r="H134" s="345">
        <v>4110</v>
      </c>
      <c r="I134" s="345">
        <v>0</v>
      </c>
      <c r="J134" s="345">
        <v>0</v>
      </c>
      <c r="K134" s="345">
        <v>0</v>
      </c>
      <c r="L134" s="345">
        <v>0</v>
      </c>
      <c r="M134" s="346">
        <v>0</v>
      </c>
      <c r="N134" s="345">
        <v>4110</v>
      </c>
      <c r="O134" t="s">
        <v>551</v>
      </c>
      <c r="P134">
        <v>12</v>
      </c>
      <c r="Q134" t="s">
        <v>304</v>
      </c>
    </row>
    <row r="135" spans="1:17" x14ac:dyDescent="0.3">
      <c r="A135" t="s">
        <v>944</v>
      </c>
      <c r="B135" s="148">
        <v>254</v>
      </c>
      <c r="C135" t="s">
        <v>303</v>
      </c>
      <c r="D135" t="s">
        <v>305</v>
      </c>
      <c r="E135" t="s">
        <v>945</v>
      </c>
      <c r="F135" t="s">
        <v>10</v>
      </c>
      <c r="G135" s="345">
        <v>0</v>
      </c>
      <c r="H135" s="345">
        <v>3442.36</v>
      </c>
      <c r="I135" s="345">
        <v>0</v>
      </c>
      <c r="J135" s="345">
        <v>0</v>
      </c>
      <c r="K135" s="345">
        <v>0</v>
      </c>
      <c r="L135" s="345">
        <v>0</v>
      </c>
      <c r="M135" s="346">
        <v>0</v>
      </c>
      <c r="N135" s="345">
        <v>3442.36</v>
      </c>
      <c r="O135" t="s">
        <v>551</v>
      </c>
      <c r="P135">
        <v>12</v>
      </c>
      <c r="Q135" t="s">
        <v>305</v>
      </c>
    </row>
    <row r="136" spans="1:17" x14ac:dyDescent="0.3">
      <c r="A136" t="s">
        <v>946</v>
      </c>
      <c r="B136" s="148">
        <v>254</v>
      </c>
      <c r="C136" t="s">
        <v>303</v>
      </c>
      <c r="D136" t="s">
        <v>306</v>
      </c>
      <c r="E136" t="s">
        <v>947</v>
      </c>
      <c r="F136" t="s">
        <v>10</v>
      </c>
      <c r="G136" s="345">
        <v>0</v>
      </c>
      <c r="H136" s="345">
        <v>4733.0999999999995</v>
      </c>
      <c r="I136" s="345">
        <v>0</v>
      </c>
      <c r="J136" s="345">
        <v>0</v>
      </c>
      <c r="K136" s="345">
        <v>0</v>
      </c>
      <c r="L136" s="345">
        <v>0</v>
      </c>
      <c r="M136" s="346">
        <v>0</v>
      </c>
      <c r="N136" s="345">
        <v>4733.0999999999995</v>
      </c>
      <c r="O136" t="s">
        <v>551</v>
      </c>
      <c r="P136">
        <v>12</v>
      </c>
      <c r="Q136" t="s">
        <v>306</v>
      </c>
    </row>
    <row r="137" spans="1:17" x14ac:dyDescent="0.3">
      <c r="A137" t="s">
        <v>948</v>
      </c>
      <c r="B137" s="148">
        <v>254</v>
      </c>
      <c r="C137" t="s">
        <v>303</v>
      </c>
      <c r="D137" t="s">
        <v>307</v>
      </c>
      <c r="E137" t="s">
        <v>949</v>
      </c>
      <c r="F137" t="s">
        <v>10</v>
      </c>
      <c r="G137" s="345">
        <v>0</v>
      </c>
      <c r="H137" s="345">
        <v>6643</v>
      </c>
      <c r="I137" s="345">
        <v>0</v>
      </c>
      <c r="J137" s="345">
        <v>0</v>
      </c>
      <c r="K137" s="345">
        <v>0</v>
      </c>
      <c r="L137" s="345">
        <v>0</v>
      </c>
      <c r="M137" s="346">
        <v>0</v>
      </c>
      <c r="N137" s="345">
        <v>6643</v>
      </c>
      <c r="O137" t="s">
        <v>588</v>
      </c>
      <c r="P137">
        <v>24</v>
      </c>
      <c r="Q137" t="s">
        <v>307</v>
      </c>
    </row>
    <row r="138" spans="1:17" x14ac:dyDescent="0.3">
      <c r="A138" t="s">
        <v>950</v>
      </c>
      <c r="B138" s="148">
        <v>254</v>
      </c>
      <c r="C138" t="s">
        <v>303</v>
      </c>
      <c r="D138" t="s">
        <v>308</v>
      </c>
      <c r="E138" t="s">
        <v>951</v>
      </c>
      <c r="F138" t="s">
        <v>10</v>
      </c>
      <c r="G138" s="345">
        <v>0</v>
      </c>
      <c r="H138" s="345">
        <v>6584.9883057184088</v>
      </c>
      <c r="I138" s="345">
        <v>0</v>
      </c>
      <c r="J138" s="345">
        <v>0</v>
      </c>
      <c r="K138" s="345">
        <v>0</v>
      </c>
      <c r="L138" s="345">
        <v>0</v>
      </c>
      <c r="M138" s="346">
        <v>0</v>
      </c>
      <c r="N138" s="345">
        <v>6584.9883057184088</v>
      </c>
      <c r="O138" t="s">
        <v>551</v>
      </c>
      <c r="P138">
        <v>12</v>
      </c>
      <c r="Q138" t="s">
        <v>308</v>
      </c>
    </row>
    <row r="139" spans="1:17" x14ac:dyDescent="0.3">
      <c r="A139" t="s">
        <v>952</v>
      </c>
      <c r="B139" s="148">
        <v>254</v>
      </c>
      <c r="C139" t="s">
        <v>303</v>
      </c>
      <c r="D139" t="s">
        <v>309</v>
      </c>
      <c r="E139" t="s">
        <v>953</v>
      </c>
      <c r="F139" t="s">
        <v>10</v>
      </c>
      <c r="G139" s="345">
        <v>0</v>
      </c>
      <c r="H139" s="345">
        <v>3577.9810000000002</v>
      </c>
      <c r="I139" s="345">
        <v>0</v>
      </c>
      <c r="J139" s="345">
        <v>0</v>
      </c>
      <c r="K139" s="345">
        <v>0</v>
      </c>
      <c r="L139" s="345">
        <v>0</v>
      </c>
      <c r="M139" s="347">
        <v>0</v>
      </c>
      <c r="N139" s="345">
        <v>3577.9810000000002</v>
      </c>
      <c r="O139" t="s">
        <v>551</v>
      </c>
      <c r="P139">
        <v>12</v>
      </c>
      <c r="Q139" t="s">
        <v>309</v>
      </c>
    </row>
    <row r="140" spans="1:17" x14ac:dyDescent="0.3">
      <c r="A140" t="s">
        <v>954</v>
      </c>
      <c r="B140" s="148">
        <v>254</v>
      </c>
      <c r="C140" t="s">
        <v>303</v>
      </c>
      <c r="D140" t="s">
        <v>310</v>
      </c>
      <c r="E140" t="s">
        <v>955</v>
      </c>
      <c r="F140" t="s">
        <v>10</v>
      </c>
      <c r="G140" s="345">
        <v>0</v>
      </c>
      <c r="H140" s="345">
        <v>7296.2699999999986</v>
      </c>
      <c r="I140" s="345">
        <v>0</v>
      </c>
      <c r="J140" s="345">
        <v>0</v>
      </c>
      <c r="K140" s="345">
        <v>0</v>
      </c>
      <c r="L140" s="345">
        <v>0</v>
      </c>
      <c r="M140" s="346">
        <v>0</v>
      </c>
      <c r="N140" s="345">
        <v>7296.2699999999986</v>
      </c>
      <c r="O140" t="s">
        <v>551</v>
      </c>
      <c r="P140">
        <v>12</v>
      </c>
      <c r="Q140" t="s">
        <v>310</v>
      </c>
    </row>
    <row r="141" spans="1:17" x14ac:dyDescent="0.3">
      <c r="A141" t="s">
        <v>1008</v>
      </c>
      <c r="B141" s="148">
        <v>227</v>
      </c>
      <c r="C141" t="s">
        <v>1009</v>
      </c>
      <c r="D141" t="s">
        <v>1010</v>
      </c>
      <c r="E141" t="s">
        <v>1012</v>
      </c>
      <c r="F141" t="s">
        <v>10</v>
      </c>
      <c r="G141" s="345">
        <v>79920</v>
      </c>
      <c r="H141" s="345">
        <v>0</v>
      </c>
      <c r="I141" s="345">
        <v>0</v>
      </c>
      <c r="J141" s="345">
        <v>0</v>
      </c>
      <c r="K141" s="345">
        <v>0</v>
      </c>
      <c r="L141" s="345">
        <v>0</v>
      </c>
      <c r="M141" s="347">
        <v>0</v>
      </c>
      <c r="N141" s="345">
        <v>79920</v>
      </c>
      <c r="O141" t="s">
        <v>588</v>
      </c>
      <c r="P141">
        <v>24</v>
      </c>
      <c r="Q141" t="s">
        <v>1011</v>
      </c>
    </row>
    <row r="142" spans="1:17" x14ac:dyDescent="0.3">
      <c r="A142" t="s">
        <v>1013</v>
      </c>
      <c r="B142" s="148">
        <v>227</v>
      </c>
      <c r="C142" t="s">
        <v>1009</v>
      </c>
      <c r="D142" t="s">
        <v>1014</v>
      </c>
      <c r="E142" t="s">
        <v>1012</v>
      </c>
      <c r="F142" t="s">
        <v>10</v>
      </c>
      <c r="G142" s="345">
        <v>0</v>
      </c>
      <c r="H142" s="345">
        <v>801.00000000000011</v>
      </c>
      <c r="I142" s="345">
        <v>0</v>
      </c>
      <c r="J142" s="345">
        <v>0</v>
      </c>
      <c r="K142" s="345">
        <v>0</v>
      </c>
      <c r="L142" s="345">
        <v>0</v>
      </c>
      <c r="M142" s="346">
        <v>0</v>
      </c>
      <c r="N142" s="345">
        <v>801.00000000000011</v>
      </c>
      <c r="O142" t="s">
        <v>588</v>
      </c>
      <c r="P142">
        <v>12</v>
      </c>
      <c r="Q142" t="s">
        <v>1011</v>
      </c>
    </row>
    <row r="143" spans="1:17" x14ac:dyDescent="0.3">
      <c r="A143" t="s">
        <v>763</v>
      </c>
      <c r="B143" s="148">
        <v>432</v>
      </c>
      <c r="C143" t="s">
        <v>175</v>
      </c>
      <c r="D143" t="s">
        <v>176</v>
      </c>
      <c r="E143" t="s">
        <v>764</v>
      </c>
      <c r="F143" t="s">
        <v>11</v>
      </c>
      <c r="G143" s="345">
        <v>0</v>
      </c>
      <c r="H143" s="345">
        <v>1733.5717477235426</v>
      </c>
      <c r="I143" s="345">
        <v>0</v>
      </c>
      <c r="J143" s="345">
        <v>0</v>
      </c>
      <c r="K143" s="345">
        <v>73.84</v>
      </c>
      <c r="L143" s="345">
        <v>0</v>
      </c>
      <c r="M143" s="346">
        <v>0</v>
      </c>
      <c r="N143" s="345">
        <v>1807.4117477235425</v>
      </c>
      <c r="O143" t="s">
        <v>551</v>
      </c>
      <c r="P143">
        <v>18</v>
      </c>
      <c r="Q143" t="s">
        <v>176</v>
      </c>
    </row>
    <row r="144" spans="1:17" x14ac:dyDescent="0.3">
      <c r="A144" t="s">
        <v>861</v>
      </c>
      <c r="B144" s="148">
        <v>369</v>
      </c>
      <c r="C144" t="s">
        <v>245</v>
      </c>
      <c r="D144" t="s">
        <v>246</v>
      </c>
      <c r="E144" t="s">
        <v>862</v>
      </c>
      <c r="F144" t="s">
        <v>11</v>
      </c>
      <c r="G144" s="345">
        <v>0</v>
      </c>
      <c r="H144" s="345">
        <v>700.8370729783552</v>
      </c>
      <c r="I144" s="345">
        <v>0</v>
      </c>
      <c r="J144" s="345">
        <v>0</v>
      </c>
      <c r="K144" s="345">
        <v>0</v>
      </c>
      <c r="L144" s="345">
        <v>0</v>
      </c>
      <c r="M144" s="346">
        <v>0</v>
      </c>
      <c r="N144" s="345">
        <v>700.8370729783552</v>
      </c>
      <c r="O144" t="s">
        <v>551</v>
      </c>
      <c r="P144">
        <v>12</v>
      </c>
      <c r="Q144" t="s">
        <v>246</v>
      </c>
    </row>
    <row r="145" spans="1:17" x14ac:dyDescent="0.3">
      <c r="A145" t="s">
        <v>892</v>
      </c>
      <c r="B145" s="148">
        <v>17</v>
      </c>
      <c r="C145" t="s">
        <v>260</v>
      </c>
      <c r="D145" t="s">
        <v>261</v>
      </c>
      <c r="E145" t="s">
        <v>893</v>
      </c>
      <c r="F145" t="s">
        <v>11</v>
      </c>
      <c r="G145" s="345">
        <v>0</v>
      </c>
      <c r="H145" s="345">
        <v>18117.048000000003</v>
      </c>
      <c r="I145" s="345">
        <v>0</v>
      </c>
      <c r="J145" s="345">
        <v>0</v>
      </c>
      <c r="K145" s="345">
        <v>3319.9949999999999</v>
      </c>
      <c r="L145" s="345">
        <v>0</v>
      </c>
      <c r="M145" s="346">
        <v>0</v>
      </c>
      <c r="N145" s="345">
        <v>21437.043000000001</v>
      </c>
      <c r="O145" t="s">
        <v>551</v>
      </c>
      <c r="P145">
        <v>24</v>
      </c>
      <c r="Q145" t="s">
        <v>261</v>
      </c>
    </row>
    <row r="146" spans="1:17" x14ac:dyDescent="0.3">
      <c r="A146" t="s">
        <v>643</v>
      </c>
      <c r="B146" s="148">
        <v>169</v>
      </c>
      <c r="C146" t="s">
        <v>103</v>
      </c>
      <c r="D146" t="s">
        <v>105</v>
      </c>
      <c r="E146" t="s">
        <v>644</v>
      </c>
      <c r="F146" t="s">
        <v>11</v>
      </c>
      <c r="G146" s="345">
        <v>0</v>
      </c>
      <c r="H146" s="345">
        <v>1492.7900000000002</v>
      </c>
      <c r="I146" s="345">
        <v>0</v>
      </c>
      <c r="J146" s="345">
        <v>0</v>
      </c>
      <c r="K146" s="345">
        <v>0</v>
      </c>
      <c r="L146" s="345">
        <v>0</v>
      </c>
      <c r="M146" s="347">
        <v>0</v>
      </c>
      <c r="N146" s="345">
        <v>1492.7900000000002</v>
      </c>
      <c r="O146" t="s">
        <v>551</v>
      </c>
      <c r="P146">
        <v>13</v>
      </c>
      <c r="Q146" t="s">
        <v>105</v>
      </c>
    </row>
    <row r="147" spans="1:17" x14ac:dyDescent="0.3">
      <c r="A147" t="s">
        <v>661</v>
      </c>
      <c r="B147" s="148">
        <v>169</v>
      </c>
      <c r="C147" t="s">
        <v>103</v>
      </c>
      <c r="D147" t="s">
        <v>121</v>
      </c>
      <c r="E147" t="s">
        <v>662</v>
      </c>
      <c r="F147" t="s">
        <v>11</v>
      </c>
      <c r="G147" s="345">
        <v>0</v>
      </c>
      <c r="H147" s="345">
        <v>1617.6440000000002</v>
      </c>
      <c r="I147" s="345">
        <v>0</v>
      </c>
      <c r="J147" s="345">
        <v>0</v>
      </c>
      <c r="K147" s="345">
        <v>0</v>
      </c>
      <c r="L147" s="345">
        <v>0</v>
      </c>
      <c r="M147" s="347">
        <v>0</v>
      </c>
      <c r="N147" s="345">
        <v>1617.6440000000002</v>
      </c>
      <c r="O147" t="s">
        <v>551</v>
      </c>
      <c r="P147">
        <v>12</v>
      </c>
      <c r="Q147" t="s">
        <v>121</v>
      </c>
    </row>
    <row r="148" spans="1:17" x14ac:dyDescent="0.3">
      <c r="A148" t="s">
        <v>663</v>
      </c>
      <c r="B148" s="148">
        <v>169</v>
      </c>
      <c r="C148" t="s">
        <v>103</v>
      </c>
      <c r="D148" t="s">
        <v>122</v>
      </c>
      <c r="E148" t="s">
        <v>664</v>
      </c>
      <c r="F148" t="s">
        <v>11</v>
      </c>
      <c r="G148" s="345">
        <v>0</v>
      </c>
      <c r="H148" s="345">
        <v>1214.4450000000002</v>
      </c>
      <c r="I148" s="345">
        <v>0</v>
      </c>
      <c r="J148" s="345">
        <v>0</v>
      </c>
      <c r="K148" s="345">
        <v>0</v>
      </c>
      <c r="L148" s="345">
        <v>0</v>
      </c>
      <c r="M148" s="346">
        <v>0</v>
      </c>
      <c r="N148" s="345">
        <v>1214.4450000000002</v>
      </c>
      <c r="O148" t="s">
        <v>551</v>
      </c>
      <c r="P148">
        <v>12</v>
      </c>
      <c r="Q148" t="s">
        <v>122</v>
      </c>
    </row>
    <row r="149" spans="1:17" x14ac:dyDescent="0.3">
      <c r="A149" t="s">
        <v>675</v>
      </c>
      <c r="B149" s="148">
        <v>169</v>
      </c>
      <c r="C149" t="s">
        <v>103</v>
      </c>
      <c r="D149" t="s">
        <v>131</v>
      </c>
      <c r="E149" t="s">
        <v>676</v>
      </c>
      <c r="F149" t="s">
        <v>11</v>
      </c>
      <c r="G149" s="345">
        <v>0</v>
      </c>
      <c r="H149" s="345">
        <v>1837.8429999999998</v>
      </c>
      <c r="I149" s="345">
        <v>0</v>
      </c>
      <c r="J149" s="345">
        <v>0</v>
      </c>
      <c r="K149" s="345">
        <v>0</v>
      </c>
      <c r="L149" s="345">
        <v>0</v>
      </c>
      <c r="M149" s="347">
        <v>0</v>
      </c>
      <c r="N149" s="345">
        <v>1837.8429999999998</v>
      </c>
      <c r="O149" t="s">
        <v>551</v>
      </c>
      <c r="P149">
        <v>12</v>
      </c>
      <c r="Q149" t="s">
        <v>131</v>
      </c>
    </row>
    <row r="150" spans="1:17" x14ac:dyDescent="0.3">
      <c r="A150" t="s">
        <v>677</v>
      </c>
      <c r="B150" s="148">
        <v>169</v>
      </c>
      <c r="C150" t="s">
        <v>103</v>
      </c>
      <c r="D150" t="s">
        <v>132</v>
      </c>
      <c r="E150" t="s">
        <v>678</v>
      </c>
      <c r="F150" t="s">
        <v>11</v>
      </c>
      <c r="G150" s="345">
        <v>0</v>
      </c>
      <c r="H150" s="345">
        <v>1976.306</v>
      </c>
      <c r="I150" s="345">
        <v>0</v>
      </c>
      <c r="J150" s="345">
        <v>0</v>
      </c>
      <c r="K150" s="345">
        <v>0</v>
      </c>
      <c r="L150" s="345">
        <v>0</v>
      </c>
      <c r="M150" s="346">
        <v>0</v>
      </c>
      <c r="N150" s="345">
        <v>1976.306</v>
      </c>
      <c r="O150" t="s">
        <v>551</v>
      </c>
      <c r="P150">
        <v>12</v>
      </c>
      <c r="Q150" t="s">
        <v>132</v>
      </c>
    </row>
    <row r="151" spans="1:17" x14ac:dyDescent="0.3">
      <c r="A151" t="s">
        <v>690</v>
      </c>
      <c r="B151" s="148">
        <v>169</v>
      </c>
      <c r="C151" t="s">
        <v>103</v>
      </c>
      <c r="D151" t="s">
        <v>143</v>
      </c>
      <c r="E151" t="s">
        <v>691</v>
      </c>
      <c r="F151" t="s">
        <v>11</v>
      </c>
      <c r="G151" s="345">
        <v>0</v>
      </c>
      <c r="H151" s="345">
        <v>2678.1279999999992</v>
      </c>
      <c r="I151" s="345">
        <v>0</v>
      </c>
      <c r="J151" s="345">
        <v>0</v>
      </c>
      <c r="K151" s="345">
        <v>104.58</v>
      </c>
      <c r="L151" s="345">
        <v>0</v>
      </c>
      <c r="M151" s="346">
        <v>0</v>
      </c>
      <c r="N151" s="345">
        <v>2782.7079999999987</v>
      </c>
      <c r="O151" t="s">
        <v>551</v>
      </c>
      <c r="P151">
        <v>23</v>
      </c>
      <c r="Q151" t="s">
        <v>143</v>
      </c>
    </row>
    <row r="152" spans="1:17" x14ac:dyDescent="0.3">
      <c r="A152" t="s">
        <v>694</v>
      </c>
      <c r="B152" s="148">
        <v>169</v>
      </c>
      <c r="C152" t="s">
        <v>103</v>
      </c>
      <c r="D152" t="s">
        <v>147</v>
      </c>
      <c r="E152" t="s">
        <v>695</v>
      </c>
      <c r="F152" t="s">
        <v>11</v>
      </c>
      <c r="G152" s="345">
        <v>0</v>
      </c>
      <c r="H152" s="345">
        <v>1578.9360000000001</v>
      </c>
      <c r="I152" s="345">
        <v>0</v>
      </c>
      <c r="J152" s="345">
        <v>0</v>
      </c>
      <c r="K152" s="345">
        <v>0</v>
      </c>
      <c r="L152" s="345">
        <v>0</v>
      </c>
      <c r="M152" s="346">
        <v>0</v>
      </c>
      <c r="N152" s="345">
        <v>1578.9360000000001</v>
      </c>
      <c r="O152" t="s">
        <v>551</v>
      </c>
      <c r="P152">
        <v>12</v>
      </c>
      <c r="Q152" t="s">
        <v>696</v>
      </c>
    </row>
    <row r="153" spans="1:17" x14ac:dyDescent="0.3">
      <c r="A153" t="s">
        <v>1311</v>
      </c>
      <c r="B153" s="148">
        <v>407</v>
      </c>
      <c r="C153" t="s">
        <v>255</v>
      </c>
      <c r="D153" t="s">
        <v>256</v>
      </c>
      <c r="E153" t="s">
        <v>695</v>
      </c>
      <c r="F153" t="s">
        <v>11</v>
      </c>
      <c r="G153" s="345">
        <v>0</v>
      </c>
      <c r="H153" s="345">
        <v>0</v>
      </c>
      <c r="I153" s="345">
        <v>0</v>
      </c>
      <c r="J153" s="345">
        <v>0</v>
      </c>
      <c r="K153" s="345">
        <v>0</v>
      </c>
      <c r="L153" s="345">
        <v>0</v>
      </c>
      <c r="M153" s="346">
        <v>0</v>
      </c>
      <c r="N153" s="345">
        <v>0</v>
      </c>
      <c r="O153">
        <v>0</v>
      </c>
      <c r="P153">
        <v>0</v>
      </c>
      <c r="Q153" t="s">
        <v>696</v>
      </c>
    </row>
    <row r="154" spans="1:17" x14ac:dyDescent="0.3">
      <c r="A154" t="s">
        <v>741</v>
      </c>
      <c r="B154" s="148">
        <v>121</v>
      </c>
      <c r="C154" t="s">
        <v>2036</v>
      </c>
      <c r="D154" t="s">
        <v>156</v>
      </c>
      <c r="E154" t="s">
        <v>600</v>
      </c>
      <c r="F154" t="s">
        <v>12</v>
      </c>
      <c r="G154" s="345">
        <v>47782</v>
      </c>
      <c r="H154" s="345">
        <v>0</v>
      </c>
      <c r="I154" s="345">
        <v>0</v>
      </c>
      <c r="J154" s="345">
        <v>0</v>
      </c>
      <c r="K154" s="345">
        <v>0</v>
      </c>
      <c r="L154" s="345">
        <v>0</v>
      </c>
      <c r="M154" s="346">
        <v>0</v>
      </c>
      <c r="N154" s="345">
        <v>47782</v>
      </c>
      <c r="O154" t="s">
        <v>588</v>
      </c>
      <c r="P154">
        <v>36</v>
      </c>
      <c r="Q154">
        <v>0</v>
      </c>
    </row>
    <row r="155" spans="1:17" x14ac:dyDescent="0.3">
      <c r="A155" t="s">
        <v>742</v>
      </c>
      <c r="B155" s="148">
        <v>121</v>
      </c>
      <c r="C155" t="s">
        <v>2036</v>
      </c>
      <c r="D155" t="s">
        <v>743</v>
      </c>
      <c r="E155" t="s">
        <v>600</v>
      </c>
      <c r="F155" t="s">
        <v>12</v>
      </c>
      <c r="G155" s="345">
        <v>0</v>
      </c>
      <c r="H155" s="345">
        <v>0</v>
      </c>
      <c r="I155" s="345">
        <v>92243</v>
      </c>
      <c r="J155" s="345">
        <v>0</v>
      </c>
      <c r="K155" s="345">
        <v>0</v>
      </c>
      <c r="L155" s="345">
        <v>0</v>
      </c>
      <c r="M155" s="347">
        <v>0</v>
      </c>
      <c r="N155" s="345">
        <v>92243</v>
      </c>
      <c r="O155" t="s">
        <v>588</v>
      </c>
      <c r="P155">
        <v>12</v>
      </c>
      <c r="Q155">
        <v>0</v>
      </c>
    </row>
    <row r="156" spans="1:17" x14ac:dyDescent="0.3">
      <c r="A156" t="s">
        <v>744</v>
      </c>
      <c r="B156" s="148">
        <v>121</v>
      </c>
      <c r="C156" t="s">
        <v>2036</v>
      </c>
      <c r="D156" t="s">
        <v>158</v>
      </c>
      <c r="E156" t="s">
        <v>600</v>
      </c>
      <c r="F156" t="s">
        <v>12</v>
      </c>
      <c r="G156" s="345">
        <v>654142</v>
      </c>
      <c r="H156" s="345">
        <v>0</v>
      </c>
      <c r="I156" s="345">
        <v>0</v>
      </c>
      <c r="J156" s="345">
        <v>0</v>
      </c>
      <c r="K156" s="345">
        <v>0</v>
      </c>
      <c r="L156" s="345">
        <v>0</v>
      </c>
      <c r="M156" s="346">
        <v>0</v>
      </c>
      <c r="N156" s="345">
        <v>654142</v>
      </c>
      <c r="O156" t="s">
        <v>588</v>
      </c>
      <c r="P156">
        <v>60</v>
      </c>
      <c r="Q156">
        <v>0</v>
      </c>
    </row>
    <row r="157" spans="1:17" x14ac:dyDescent="0.3">
      <c r="A157" t="s">
        <v>753</v>
      </c>
      <c r="B157" s="148">
        <v>520</v>
      </c>
      <c r="C157" t="s">
        <v>754</v>
      </c>
      <c r="D157" t="s">
        <v>167</v>
      </c>
      <c r="E157" t="s">
        <v>600</v>
      </c>
      <c r="F157" t="s">
        <v>12</v>
      </c>
      <c r="G157" s="345">
        <v>198296</v>
      </c>
      <c r="H157" s="345">
        <v>0</v>
      </c>
      <c r="I157" s="345">
        <v>0</v>
      </c>
      <c r="J157" s="345">
        <v>0</v>
      </c>
      <c r="K157" s="345">
        <v>0</v>
      </c>
      <c r="L157" s="345">
        <v>0</v>
      </c>
      <c r="M157" s="346">
        <v>0</v>
      </c>
      <c r="N157" s="345">
        <v>198296</v>
      </c>
      <c r="O157" t="s">
        <v>588</v>
      </c>
      <c r="P157">
        <v>36</v>
      </c>
      <c r="Q157">
        <v>0</v>
      </c>
    </row>
    <row r="158" spans="1:17" x14ac:dyDescent="0.3">
      <c r="A158" t="s">
        <v>777</v>
      </c>
      <c r="B158" s="148">
        <v>8</v>
      </c>
      <c r="C158" t="s">
        <v>189</v>
      </c>
      <c r="D158" t="s">
        <v>190</v>
      </c>
      <c r="E158" t="s">
        <v>600</v>
      </c>
      <c r="F158" t="s">
        <v>12</v>
      </c>
      <c r="G158" s="345">
        <v>381942</v>
      </c>
      <c r="H158" s="345">
        <v>0</v>
      </c>
      <c r="I158" s="345">
        <v>0</v>
      </c>
      <c r="J158" s="345">
        <v>0</v>
      </c>
      <c r="K158" s="345">
        <v>0</v>
      </c>
      <c r="L158" s="345">
        <v>0</v>
      </c>
      <c r="M158" s="346">
        <v>0</v>
      </c>
      <c r="N158" s="345">
        <v>381942</v>
      </c>
      <c r="O158" t="s">
        <v>588</v>
      </c>
      <c r="P158">
        <v>36</v>
      </c>
      <c r="Q158">
        <v>0</v>
      </c>
    </row>
    <row r="159" spans="1:17" x14ac:dyDescent="0.3">
      <c r="A159" t="s">
        <v>778</v>
      </c>
      <c r="B159" s="148">
        <v>8</v>
      </c>
      <c r="C159" t="s">
        <v>189</v>
      </c>
      <c r="D159" t="s">
        <v>191</v>
      </c>
      <c r="E159" t="s">
        <v>600</v>
      </c>
      <c r="F159" t="s">
        <v>12</v>
      </c>
      <c r="G159" s="345">
        <v>0</v>
      </c>
      <c r="H159" s="345">
        <v>0</v>
      </c>
      <c r="I159" s="345">
        <v>16425</v>
      </c>
      <c r="J159" s="345">
        <v>0</v>
      </c>
      <c r="K159" s="345">
        <v>0</v>
      </c>
      <c r="L159" s="345">
        <v>0</v>
      </c>
      <c r="M159" s="347">
        <v>0</v>
      </c>
      <c r="N159" s="345">
        <v>16425</v>
      </c>
      <c r="O159" t="s">
        <v>588</v>
      </c>
      <c r="P159">
        <v>12</v>
      </c>
      <c r="Q159">
        <v>0</v>
      </c>
    </row>
    <row r="160" spans="1:17" x14ac:dyDescent="0.3">
      <c r="A160" t="s">
        <v>780</v>
      </c>
      <c r="B160" s="148">
        <v>8</v>
      </c>
      <c r="C160" t="s">
        <v>189</v>
      </c>
      <c r="D160" t="s">
        <v>541</v>
      </c>
      <c r="E160" t="s">
        <v>600</v>
      </c>
      <c r="F160" t="s">
        <v>12</v>
      </c>
      <c r="G160" s="345">
        <v>867954</v>
      </c>
      <c r="H160" s="345">
        <v>0</v>
      </c>
      <c r="I160" s="345">
        <v>0</v>
      </c>
      <c r="J160" s="345">
        <v>0</v>
      </c>
      <c r="K160" s="345">
        <v>0</v>
      </c>
      <c r="L160" s="345">
        <v>0</v>
      </c>
      <c r="M160" s="346">
        <v>0</v>
      </c>
      <c r="N160" s="345">
        <v>867954</v>
      </c>
      <c r="O160" t="s">
        <v>588</v>
      </c>
      <c r="P160">
        <v>24</v>
      </c>
      <c r="Q160">
        <v>0</v>
      </c>
    </row>
    <row r="161" spans="1:17" x14ac:dyDescent="0.3">
      <c r="A161" t="s">
        <v>802</v>
      </c>
      <c r="B161" s="148">
        <v>720</v>
      </c>
      <c r="C161" t="s">
        <v>803</v>
      </c>
      <c r="D161" t="s">
        <v>804</v>
      </c>
      <c r="E161" t="s">
        <v>600</v>
      </c>
      <c r="F161" t="s">
        <v>12</v>
      </c>
      <c r="G161" s="345">
        <v>0</v>
      </c>
      <c r="H161" s="345">
        <v>101.91999999999999</v>
      </c>
      <c r="I161" s="345">
        <v>0</v>
      </c>
      <c r="J161" s="345">
        <v>0</v>
      </c>
      <c r="K161" s="345">
        <v>0</v>
      </c>
      <c r="L161" s="345">
        <v>0</v>
      </c>
      <c r="M161" s="346">
        <v>0</v>
      </c>
      <c r="N161" s="345">
        <v>101.91999999999999</v>
      </c>
      <c r="O161" t="s">
        <v>588</v>
      </c>
      <c r="P161">
        <v>12</v>
      </c>
      <c r="Q161">
        <v>0</v>
      </c>
    </row>
    <row r="162" spans="1:17" x14ac:dyDescent="0.3">
      <c r="A162" t="s">
        <v>805</v>
      </c>
      <c r="B162" s="148">
        <v>726</v>
      </c>
      <c r="C162" t="s">
        <v>806</v>
      </c>
      <c r="D162" t="s">
        <v>807</v>
      </c>
      <c r="E162" t="s">
        <v>600</v>
      </c>
      <c r="F162" t="s">
        <v>12</v>
      </c>
      <c r="G162" s="345">
        <v>119233.486</v>
      </c>
      <c r="H162" s="345">
        <v>0</v>
      </c>
      <c r="I162" s="345">
        <v>0</v>
      </c>
      <c r="J162" s="345">
        <v>0</v>
      </c>
      <c r="K162" s="345">
        <v>0</v>
      </c>
      <c r="L162" s="345">
        <v>0</v>
      </c>
      <c r="M162" s="346">
        <v>0</v>
      </c>
      <c r="N162" s="345">
        <v>119233.486</v>
      </c>
      <c r="O162" t="s">
        <v>588</v>
      </c>
      <c r="P162">
        <v>12</v>
      </c>
      <c r="Q162">
        <v>0</v>
      </c>
    </row>
    <row r="163" spans="1:17" x14ac:dyDescent="0.3">
      <c r="A163" t="s">
        <v>808</v>
      </c>
      <c r="B163" s="148">
        <v>724</v>
      </c>
      <c r="C163" t="s">
        <v>809</v>
      </c>
      <c r="D163" t="s">
        <v>810</v>
      </c>
      <c r="E163" t="s">
        <v>600</v>
      </c>
      <c r="F163" t="s">
        <v>12</v>
      </c>
      <c r="G163" s="345">
        <v>0</v>
      </c>
      <c r="H163" s="345">
        <v>50132.000000000007</v>
      </c>
      <c r="I163" s="345">
        <v>0</v>
      </c>
      <c r="J163" s="345">
        <v>0</v>
      </c>
      <c r="K163" s="345">
        <v>0</v>
      </c>
      <c r="L163" s="345">
        <v>0</v>
      </c>
      <c r="M163" s="347">
        <v>0</v>
      </c>
      <c r="N163" s="345">
        <v>50132.000000000007</v>
      </c>
      <c r="O163" t="s">
        <v>588</v>
      </c>
      <c r="P163">
        <v>24</v>
      </c>
      <c r="Q163">
        <v>0</v>
      </c>
    </row>
    <row r="164" spans="1:17" x14ac:dyDescent="0.3">
      <c r="A164" t="s">
        <v>598</v>
      </c>
      <c r="B164" s="148">
        <v>742</v>
      </c>
      <c r="C164" t="s">
        <v>599</v>
      </c>
      <c r="D164" t="s">
        <v>78</v>
      </c>
      <c r="E164" t="s">
        <v>600</v>
      </c>
      <c r="F164" t="s">
        <v>12</v>
      </c>
      <c r="G164" s="345">
        <v>0</v>
      </c>
      <c r="H164" s="345">
        <v>0</v>
      </c>
      <c r="I164" s="345">
        <v>0</v>
      </c>
      <c r="J164" s="345">
        <v>0</v>
      </c>
      <c r="K164" s="345">
        <v>3999.9999999999995</v>
      </c>
      <c r="L164" s="345">
        <v>0</v>
      </c>
      <c r="M164" s="346">
        <v>0</v>
      </c>
      <c r="N164" s="345">
        <v>3999.9999999999995</v>
      </c>
      <c r="O164" t="s">
        <v>588</v>
      </c>
      <c r="P164">
        <v>12</v>
      </c>
      <c r="Q164">
        <v>0</v>
      </c>
    </row>
    <row r="165" spans="1:17" x14ac:dyDescent="0.3">
      <c r="A165" t="s">
        <v>817</v>
      </c>
      <c r="B165" s="148">
        <v>0</v>
      </c>
      <c r="C165" t="s">
        <v>213</v>
      </c>
      <c r="D165" t="s">
        <v>818</v>
      </c>
      <c r="E165" t="s">
        <v>600</v>
      </c>
      <c r="F165" t="s">
        <v>12</v>
      </c>
      <c r="G165" s="345">
        <v>0</v>
      </c>
      <c r="H165" s="345">
        <v>0</v>
      </c>
      <c r="I165" s="345">
        <v>0</v>
      </c>
      <c r="J165" s="345">
        <v>0</v>
      </c>
      <c r="K165" s="345">
        <v>50562.000000000007</v>
      </c>
      <c r="L165" s="345">
        <v>0</v>
      </c>
      <c r="M165" s="346">
        <v>0</v>
      </c>
      <c r="N165" s="345">
        <v>50562.000000000007</v>
      </c>
      <c r="O165" t="s">
        <v>588</v>
      </c>
      <c r="P165">
        <v>12</v>
      </c>
      <c r="Q165">
        <v>0</v>
      </c>
    </row>
    <row r="166" spans="1:17" x14ac:dyDescent="0.3">
      <c r="A166" t="s">
        <v>826</v>
      </c>
      <c r="B166" s="148">
        <v>13</v>
      </c>
      <c r="C166" t="s">
        <v>220</v>
      </c>
      <c r="D166" t="s">
        <v>546</v>
      </c>
      <c r="E166" t="s">
        <v>600</v>
      </c>
      <c r="F166" t="s">
        <v>12</v>
      </c>
      <c r="G166" s="345">
        <v>0</v>
      </c>
      <c r="H166" s="345">
        <v>0</v>
      </c>
      <c r="I166" s="345">
        <v>0</v>
      </c>
      <c r="J166" s="345">
        <v>0</v>
      </c>
      <c r="K166" s="345">
        <v>0</v>
      </c>
      <c r="L166" s="345">
        <v>0</v>
      </c>
      <c r="M166" s="346">
        <v>0</v>
      </c>
      <c r="N166" s="345">
        <v>0</v>
      </c>
      <c r="O166">
        <v>0</v>
      </c>
      <c r="P166">
        <v>0</v>
      </c>
      <c r="Q166">
        <v>0</v>
      </c>
    </row>
    <row r="167" spans="1:17" x14ac:dyDescent="0.3">
      <c r="A167" t="s">
        <v>827</v>
      </c>
      <c r="B167" s="148">
        <v>13</v>
      </c>
      <c r="C167" t="s">
        <v>220</v>
      </c>
      <c r="D167" t="s">
        <v>221</v>
      </c>
      <c r="E167" t="s">
        <v>600</v>
      </c>
      <c r="F167" t="s">
        <v>12</v>
      </c>
      <c r="G167" s="345">
        <v>-182.99999999999997</v>
      </c>
      <c r="H167" s="345">
        <v>0</v>
      </c>
      <c r="I167" s="345">
        <v>0</v>
      </c>
      <c r="J167" s="345">
        <v>0</v>
      </c>
      <c r="K167" s="345">
        <v>0</v>
      </c>
      <c r="L167" s="345">
        <v>0</v>
      </c>
      <c r="M167" s="346">
        <v>0</v>
      </c>
      <c r="N167" s="345">
        <v>-182.99999999999997</v>
      </c>
      <c r="O167" t="s">
        <v>588</v>
      </c>
      <c r="P167">
        <v>12</v>
      </c>
      <c r="Q167">
        <v>0</v>
      </c>
    </row>
    <row r="168" spans="1:17" x14ac:dyDescent="0.3">
      <c r="A168" t="s">
        <v>828</v>
      </c>
      <c r="B168" s="148">
        <v>13</v>
      </c>
      <c r="C168" t="s">
        <v>220</v>
      </c>
      <c r="D168" t="s">
        <v>829</v>
      </c>
      <c r="E168" t="s">
        <v>600</v>
      </c>
      <c r="F168" t="s">
        <v>12</v>
      </c>
      <c r="G168" s="345">
        <v>0</v>
      </c>
      <c r="H168" s="345">
        <v>0</v>
      </c>
      <c r="I168" s="345">
        <v>0</v>
      </c>
      <c r="J168" s="345">
        <v>0</v>
      </c>
      <c r="K168" s="345">
        <v>72784</v>
      </c>
      <c r="L168" s="345">
        <v>0</v>
      </c>
      <c r="M168" s="346">
        <v>0</v>
      </c>
      <c r="N168" s="345">
        <v>72784</v>
      </c>
      <c r="O168" t="s">
        <v>588</v>
      </c>
      <c r="P168">
        <v>12</v>
      </c>
      <c r="Q168">
        <v>0</v>
      </c>
    </row>
    <row r="169" spans="1:17" x14ac:dyDescent="0.3">
      <c r="A169" t="s">
        <v>830</v>
      </c>
      <c r="B169" s="148">
        <v>13</v>
      </c>
      <c r="C169" t="s">
        <v>220</v>
      </c>
      <c r="D169" t="s">
        <v>79</v>
      </c>
      <c r="E169" t="s">
        <v>600</v>
      </c>
      <c r="F169" t="s">
        <v>12</v>
      </c>
      <c r="G169" s="345">
        <v>5967</v>
      </c>
      <c r="H169" s="345">
        <v>-125.00000000000001</v>
      </c>
      <c r="I169" s="345">
        <v>0</v>
      </c>
      <c r="J169" s="345">
        <v>0</v>
      </c>
      <c r="K169" s="345">
        <v>0</v>
      </c>
      <c r="L169" s="345">
        <v>0</v>
      </c>
      <c r="M169" s="346">
        <v>0</v>
      </c>
      <c r="N169" s="345">
        <v>5841.9999999999991</v>
      </c>
      <c r="O169" t="s">
        <v>588</v>
      </c>
      <c r="P169">
        <v>36</v>
      </c>
      <c r="Q169">
        <v>0</v>
      </c>
    </row>
    <row r="170" spans="1:17" x14ac:dyDescent="0.3">
      <c r="A170" t="s">
        <v>831</v>
      </c>
      <c r="B170" s="148">
        <v>13</v>
      </c>
      <c r="C170" t="s">
        <v>220</v>
      </c>
      <c r="D170" t="s">
        <v>222</v>
      </c>
      <c r="E170" t="s">
        <v>600</v>
      </c>
      <c r="F170" t="s">
        <v>12</v>
      </c>
      <c r="G170" s="345">
        <v>247707.78499999997</v>
      </c>
      <c r="H170" s="345">
        <v>0</v>
      </c>
      <c r="I170" s="345">
        <v>0</v>
      </c>
      <c r="J170" s="345">
        <v>0</v>
      </c>
      <c r="K170" s="345">
        <v>0</v>
      </c>
      <c r="L170" s="345">
        <v>0</v>
      </c>
      <c r="M170" s="346">
        <v>0</v>
      </c>
      <c r="N170" s="345">
        <v>247707.78499999997</v>
      </c>
      <c r="O170" t="s">
        <v>588</v>
      </c>
      <c r="P170">
        <v>60</v>
      </c>
      <c r="Q170">
        <v>0</v>
      </c>
    </row>
    <row r="171" spans="1:17" x14ac:dyDescent="0.3">
      <c r="A171" t="s">
        <v>832</v>
      </c>
      <c r="B171" s="148">
        <v>13</v>
      </c>
      <c r="C171" t="s">
        <v>220</v>
      </c>
      <c r="D171" t="s">
        <v>223</v>
      </c>
      <c r="E171" t="s">
        <v>600</v>
      </c>
      <c r="F171" t="s">
        <v>12</v>
      </c>
      <c r="G171" s="345">
        <v>340147</v>
      </c>
      <c r="H171" s="345">
        <v>0</v>
      </c>
      <c r="I171" s="345">
        <v>0</v>
      </c>
      <c r="J171" s="345">
        <v>0</v>
      </c>
      <c r="K171" s="345">
        <v>0</v>
      </c>
      <c r="L171" s="345">
        <v>0</v>
      </c>
      <c r="M171" s="347">
        <v>0</v>
      </c>
      <c r="N171" s="345">
        <v>340147</v>
      </c>
      <c r="O171" t="s">
        <v>588</v>
      </c>
      <c r="P171">
        <v>96</v>
      </c>
      <c r="Q171">
        <v>0</v>
      </c>
    </row>
    <row r="172" spans="1:17" x14ac:dyDescent="0.3">
      <c r="A172" t="s">
        <v>840</v>
      </c>
      <c r="B172" s="148">
        <v>32</v>
      </c>
      <c r="C172" t="s">
        <v>229</v>
      </c>
      <c r="D172" t="s">
        <v>230</v>
      </c>
      <c r="E172" t="s">
        <v>600</v>
      </c>
      <c r="F172" t="s">
        <v>12</v>
      </c>
      <c r="G172" s="345">
        <v>339.00000000000006</v>
      </c>
      <c r="H172" s="345">
        <v>0</v>
      </c>
      <c r="I172" s="345">
        <v>0</v>
      </c>
      <c r="J172" s="345">
        <v>0</v>
      </c>
      <c r="K172" s="345">
        <v>0</v>
      </c>
      <c r="L172" s="345">
        <v>0</v>
      </c>
      <c r="M172" s="346">
        <v>0</v>
      </c>
      <c r="N172" s="345">
        <v>339.00000000000006</v>
      </c>
      <c r="O172" t="s">
        <v>588</v>
      </c>
      <c r="P172">
        <v>12</v>
      </c>
      <c r="Q172">
        <v>0</v>
      </c>
    </row>
    <row r="173" spans="1:17" x14ac:dyDescent="0.3">
      <c r="A173" t="s">
        <v>842</v>
      </c>
      <c r="B173" s="148">
        <v>32</v>
      </c>
      <c r="C173" t="s">
        <v>229</v>
      </c>
      <c r="D173" t="s">
        <v>231</v>
      </c>
      <c r="E173" t="s">
        <v>600</v>
      </c>
      <c r="F173" t="s">
        <v>12</v>
      </c>
      <c r="G173" s="345">
        <v>0</v>
      </c>
      <c r="H173" s="345">
        <v>0</v>
      </c>
      <c r="I173" s="345">
        <v>471705</v>
      </c>
      <c r="J173" s="345">
        <v>0</v>
      </c>
      <c r="K173" s="345">
        <v>0</v>
      </c>
      <c r="L173" s="345">
        <v>0</v>
      </c>
      <c r="M173" s="346">
        <v>0</v>
      </c>
      <c r="N173" s="345">
        <v>471705</v>
      </c>
      <c r="O173" t="s">
        <v>588</v>
      </c>
      <c r="P173">
        <v>12</v>
      </c>
      <c r="Q173">
        <v>0</v>
      </c>
    </row>
    <row r="174" spans="1:17" x14ac:dyDescent="0.3">
      <c r="A174" t="s">
        <v>843</v>
      </c>
      <c r="B174" s="148">
        <v>32</v>
      </c>
      <c r="C174" t="s">
        <v>229</v>
      </c>
      <c r="D174" t="s">
        <v>232</v>
      </c>
      <c r="E174" t="s">
        <v>600</v>
      </c>
      <c r="F174" t="s">
        <v>12</v>
      </c>
      <c r="G174" s="345">
        <v>395023</v>
      </c>
      <c r="H174" s="345">
        <v>0</v>
      </c>
      <c r="I174" s="345">
        <v>0</v>
      </c>
      <c r="J174" s="345">
        <v>0</v>
      </c>
      <c r="K174" s="345">
        <v>0</v>
      </c>
      <c r="L174" s="345">
        <v>0</v>
      </c>
      <c r="M174" s="347">
        <v>0</v>
      </c>
      <c r="N174" s="345">
        <v>395023</v>
      </c>
      <c r="O174" t="s">
        <v>588</v>
      </c>
      <c r="P174">
        <v>24</v>
      </c>
      <c r="Q174">
        <v>0</v>
      </c>
    </row>
    <row r="175" spans="1:17" x14ac:dyDescent="0.3">
      <c r="A175" t="s">
        <v>844</v>
      </c>
      <c r="B175" s="148">
        <v>32</v>
      </c>
      <c r="C175" t="s">
        <v>229</v>
      </c>
      <c r="D175" t="s">
        <v>233</v>
      </c>
      <c r="E175" t="s">
        <v>600</v>
      </c>
      <c r="F175" t="s">
        <v>12</v>
      </c>
      <c r="G175" s="345">
        <v>0</v>
      </c>
      <c r="H175" s="345">
        <v>72.000000000000014</v>
      </c>
      <c r="I175" s="345">
        <v>0</v>
      </c>
      <c r="J175" s="345">
        <v>0</v>
      </c>
      <c r="K175" s="345">
        <v>0</v>
      </c>
      <c r="L175" s="345">
        <v>0</v>
      </c>
      <c r="M175" s="346">
        <v>0</v>
      </c>
      <c r="N175" s="345">
        <v>72.000000000000014</v>
      </c>
      <c r="O175" t="s">
        <v>588</v>
      </c>
      <c r="P175">
        <v>12</v>
      </c>
      <c r="Q175">
        <v>0</v>
      </c>
    </row>
    <row r="176" spans="1:17" x14ac:dyDescent="0.3">
      <c r="A176" t="s">
        <v>845</v>
      </c>
      <c r="B176" s="148">
        <v>32</v>
      </c>
      <c r="C176" t="s">
        <v>229</v>
      </c>
      <c r="D176" t="s">
        <v>846</v>
      </c>
      <c r="E176" t="s">
        <v>600</v>
      </c>
      <c r="F176" t="s">
        <v>12</v>
      </c>
      <c r="G176" s="345">
        <v>41087</v>
      </c>
      <c r="H176" s="345">
        <v>0</v>
      </c>
      <c r="I176" s="345">
        <v>0</v>
      </c>
      <c r="J176" s="345">
        <v>0</v>
      </c>
      <c r="K176" s="345">
        <v>0</v>
      </c>
      <c r="L176" s="345">
        <v>0</v>
      </c>
      <c r="M176" s="346">
        <v>0</v>
      </c>
      <c r="N176" s="345">
        <v>41087</v>
      </c>
      <c r="O176" t="s">
        <v>588</v>
      </c>
      <c r="P176">
        <v>12</v>
      </c>
      <c r="Q176">
        <v>0</v>
      </c>
    </row>
    <row r="177" spans="1:17" x14ac:dyDescent="0.3">
      <c r="A177" t="s">
        <v>908</v>
      </c>
      <c r="B177" s="148">
        <v>18</v>
      </c>
      <c r="C177" t="s">
        <v>909</v>
      </c>
      <c r="D177" t="s">
        <v>910</v>
      </c>
      <c r="E177" t="s">
        <v>600</v>
      </c>
      <c r="F177" t="s">
        <v>12</v>
      </c>
      <c r="G177" s="345">
        <v>0</v>
      </c>
      <c r="H177" s="345">
        <v>476985.00000000006</v>
      </c>
      <c r="I177" s="345">
        <v>0</v>
      </c>
      <c r="J177" s="345">
        <v>0</v>
      </c>
      <c r="K177" s="345">
        <v>0</v>
      </c>
      <c r="L177" s="345">
        <v>0</v>
      </c>
      <c r="M177" s="346">
        <v>0</v>
      </c>
      <c r="N177" s="345">
        <v>476985.00000000006</v>
      </c>
      <c r="O177" t="s">
        <v>588</v>
      </c>
      <c r="P177">
        <v>24</v>
      </c>
      <c r="Q177">
        <v>0</v>
      </c>
    </row>
    <row r="178" spans="1:17" x14ac:dyDescent="0.3">
      <c r="A178" t="s">
        <v>783</v>
      </c>
      <c r="B178" s="148">
        <v>108</v>
      </c>
      <c r="C178" t="s">
        <v>784</v>
      </c>
      <c r="D178" t="s">
        <v>341</v>
      </c>
      <c r="E178" t="s">
        <v>600</v>
      </c>
      <c r="F178" t="s">
        <v>12</v>
      </c>
      <c r="G178" s="345">
        <v>0</v>
      </c>
      <c r="H178" s="345">
        <v>386</v>
      </c>
      <c r="I178" s="345">
        <v>0</v>
      </c>
      <c r="J178" s="345">
        <v>0</v>
      </c>
      <c r="K178" s="345">
        <v>0</v>
      </c>
      <c r="L178" s="345">
        <v>0</v>
      </c>
      <c r="M178" s="347">
        <v>0</v>
      </c>
      <c r="N178" s="345">
        <v>386</v>
      </c>
      <c r="O178" t="s">
        <v>588</v>
      </c>
      <c r="P178">
        <v>12</v>
      </c>
      <c r="Q178">
        <v>0</v>
      </c>
    </row>
    <row r="179" spans="1:17" x14ac:dyDescent="0.3">
      <c r="A179" t="s">
        <v>1017</v>
      </c>
      <c r="B179" s="148">
        <v>0</v>
      </c>
      <c r="C179" t="s">
        <v>1018</v>
      </c>
      <c r="D179" t="s">
        <v>1019</v>
      </c>
      <c r="E179" t="s">
        <v>600</v>
      </c>
      <c r="F179" t="s">
        <v>12</v>
      </c>
      <c r="G179" s="345">
        <v>70457.100000000006</v>
      </c>
      <c r="H179" s="345">
        <v>0</v>
      </c>
      <c r="I179" s="345">
        <v>0</v>
      </c>
      <c r="J179" s="345">
        <v>0</v>
      </c>
      <c r="K179" s="345">
        <v>0</v>
      </c>
      <c r="L179" s="345">
        <v>0</v>
      </c>
      <c r="M179" s="347">
        <v>0</v>
      </c>
      <c r="N179" s="345">
        <v>70457.100000000006</v>
      </c>
      <c r="O179" t="s">
        <v>588</v>
      </c>
      <c r="P179">
        <v>36</v>
      </c>
      <c r="Q179">
        <v>0</v>
      </c>
    </row>
    <row r="180" spans="1:17" x14ac:dyDescent="0.3">
      <c r="A180" t="s">
        <v>1041</v>
      </c>
      <c r="B180" s="148">
        <v>452</v>
      </c>
      <c r="C180" t="s">
        <v>1042</v>
      </c>
      <c r="D180" t="s">
        <v>1043</v>
      </c>
      <c r="E180" t="s">
        <v>600</v>
      </c>
      <c r="F180" t="s">
        <v>12</v>
      </c>
      <c r="G180" s="345">
        <v>47006.688999999991</v>
      </c>
      <c r="H180" s="345">
        <v>0</v>
      </c>
      <c r="I180" s="345">
        <v>0</v>
      </c>
      <c r="J180" s="345">
        <v>0</v>
      </c>
      <c r="K180" s="345">
        <v>0</v>
      </c>
      <c r="L180" s="345">
        <v>0</v>
      </c>
      <c r="M180" s="346">
        <v>0</v>
      </c>
      <c r="N180" s="345">
        <v>47006.688999999991</v>
      </c>
      <c r="O180" t="s">
        <v>588</v>
      </c>
      <c r="P180">
        <v>60</v>
      </c>
      <c r="Q180">
        <v>0</v>
      </c>
    </row>
    <row r="181" spans="1:17" x14ac:dyDescent="0.3">
      <c r="A181" t="s">
        <v>1026</v>
      </c>
      <c r="B181" s="148">
        <v>0</v>
      </c>
      <c r="C181" t="s">
        <v>1027</v>
      </c>
      <c r="D181" t="s">
        <v>1028</v>
      </c>
      <c r="E181" t="s">
        <v>600</v>
      </c>
      <c r="F181" t="s">
        <v>12</v>
      </c>
      <c r="G181" s="345">
        <v>67286</v>
      </c>
      <c r="H181" s="345">
        <v>236</v>
      </c>
      <c r="I181" s="345">
        <v>0</v>
      </c>
      <c r="J181" s="345">
        <v>0</v>
      </c>
      <c r="K181" s="345">
        <v>0</v>
      </c>
      <c r="L181" s="345">
        <v>0</v>
      </c>
      <c r="M181" s="346">
        <v>0</v>
      </c>
      <c r="N181" s="345">
        <v>67522</v>
      </c>
      <c r="O181" t="s">
        <v>588</v>
      </c>
      <c r="P181">
        <v>24</v>
      </c>
      <c r="Q181">
        <v>0</v>
      </c>
    </row>
    <row r="182" spans="1:17" x14ac:dyDescent="0.3">
      <c r="A182" t="s">
        <v>1301</v>
      </c>
      <c r="B182" s="148">
        <v>0</v>
      </c>
      <c r="C182" t="s">
        <v>1302</v>
      </c>
      <c r="D182" t="s">
        <v>1303</v>
      </c>
      <c r="E182" t="s">
        <v>600</v>
      </c>
      <c r="F182" t="s">
        <v>12</v>
      </c>
      <c r="G182" s="345">
        <v>0</v>
      </c>
      <c r="H182" s="345">
        <v>0</v>
      </c>
      <c r="I182" s="345">
        <v>0</v>
      </c>
      <c r="J182" s="345">
        <v>0</v>
      </c>
      <c r="K182" s="345">
        <v>0</v>
      </c>
      <c r="L182" s="345">
        <v>0</v>
      </c>
      <c r="M182" s="346">
        <v>0</v>
      </c>
      <c r="N182" s="345">
        <v>0</v>
      </c>
      <c r="O182">
        <v>0</v>
      </c>
      <c r="P182">
        <v>0</v>
      </c>
      <c r="Q182">
        <v>0</v>
      </c>
    </row>
    <row r="183" spans="1:17" x14ac:dyDescent="0.3">
      <c r="A183" t="s">
        <v>1418</v>
      </c>
      <c r="B183" s="148" t="e">
        <v>#N/A</v>
      </c>
      <c r="C183" t="s">
        <v>1830</v>
      </c>
      <c r="D183" t="s">
        <v>1831</v>
      </c>
      <c r="E183" t="s">
        <v>600</v>
      </c>
      <c r="F183" t="s">
        <v>12</v>
      </c>
      <c r="G183" s="345">
        <v>0</v>
      </c>
      <c r="H183" s="345">
        <v>0</v>
      </c>
      <c r="I183" s="345">
        <v>0</v>
      </c>
      <c r="J183" s="345">
        <v>0</v>
      </c>
      <c r="K183" s="345">
        <v>0</v>
      </c>
      <c r="L183" s="345">
        <v>0</v>
      </c>
      <c r="M183" s="346">
        <v>0</v>
      </c>
      <c r="N183" s="345">
        <v>0</v>
      </c>
      <c r="O183">
        <v>0</v>
      </c>
      <c r="P183">
        <v>0</v>
      </c>
      <c r="Q183">
        <v>0</v>
      </c>
    </row>
    <row r="184" spans="1:17" x14ac:dyDescent="0.3">
      <c r="A184" t="s">
        <v>779</v>
      </c>
      <c r="B184" s="148">
        <v>8</v>
      </c>
      <c r="C184" t="s">
        <v>189</v>
      </c>
      <c r="D184" t="s">
        <v>192</v>
      </c>
      <c r="E184" t="s">
        <v>600</v>
      </c>
      <c r="F184" t="s">
        <v>12</v>
      </c>
      <c r="G184" s="345">
        <v>874</v>
      </c>
      <c r="H184" s="345">
        <v>0</v>
      </c>
      <c r="I184" s="345">
        <v>0</v>
      </c>
      <c r="J184" s="345">
        <v>0</v>
      </c>
      <c r="K184" s="345">
        <v>0</v>
      </c>
      <c r="L184" s="345">
        <v>0</v>
      </c>
      <c r="M184" s="346">
        <v>0</v>
      </c>
      <c r="N184" s="345">
        <v>874</v>
      </c>
      <c r="O184" t="s">
        <v>588</v>
      </c>
      <c r="P184">
        <v>12</v>
      </c>
      <c r="Q184">
        <v>0</v>
      </c>
    </row>
    <row r="185" spans="1:17" x14ac:dyDescent="0.3">
      <c r="A185" t="s">
        <v>1308</v>
      </c>
      <c r="B185" s="148">
        <v>13</v>
      </c>
      <c r="C185" t="s">
        <v>220</v>
      </c>
      <c r="D185" t="s">
        <v>1309</v>
      </c>
      <c r="E185" t="s">
        <v>600</v>
      </c>
      <c r="F185" t="s">
        <v>12</v>
      </c>
      <c r="G185" s="345">
        <v>0</v>
      </c>
      <c r="H185" s="345">
        <v>0</v>
      </c>
      <c r="I185" s="345">
        <v>0</v>
      </c>
      <c r="J185" s="345">
        <v>0</v>
      </c>
      <c r="K185" s="345">
        <v>0</v>
      </c>
      <c r="L185" s="345">
        <v>0</v>
      </c>
      <c r="M185" s="347">
        <v>0</v>
      </c>
      <c r="N185" s="345">
        <v>0</v>
      </c>
      <c r="O185">
        <v>0</v>
      </c>
      <c r="P185">
        <v>0</v>
      </c>
      <c r="Q185">
        <v>0</v>
      </c>
    </row>
    <row r="186" spans="1:17" x14ac:dyDescent="0.3">
      <c r="A186" t="s">
        <v>1316</v>
      </c>
      <c r="B186" s="148">
        <v>0</v>
      </c>
      <c r="C186" t="s">
        <v>1317</v>
      </c>
      <c r="D186" t="s">
        <v>1318</v>
      </c>
      <c r="E186" t="s">
        <v>600</v>
      </c>
      <c r="F186" t="s">
        <v>12</v>
      </c>
      <c r="G186" s="345">
        <v>0</v>
      </c>
      <c r="H186" s="345">
        <v>0</v>
      </c>
      <c r="I186" s="345">
        <v>0</v>
      </c>
      <c r="J186" s="345">
        <v>0</v>
      </c>
      <c r="K186" s="345">
        <v>0</v>
      </c>
      <c r="L186" s="345">
        <v>0</v>
      </c>
      <c r="M186" s="346">
        <v>0</v>
      </c>
      <c r="N186" s="345">
        <v>0</v>
      </c>
      <c r="O186">
        <v>0</v>
      </c>
      <c r="P186">
        <v>0</v>
      </c>
      <c r="Q186">
        <v>0</v>
      </c>
    </row>
    <row r="187" spans="1:17" x14ac:dyDescent="0.3">
      <c r="A187" t="s">
        <v>1319</v>
      </c>
      <c r="B187" s="148">
        <v>0</v>
      </c>
      <c r="C187" t="s">
        <v>1320</v>
      </c>
      <c r="D187" t="s">
        <v>1321</v>
      </c>
      <c r="E187" t="s">
        <v>600</v>
      </c>
      <c r="F187" t="s">
        <v>12</v>
      </c>
      <c r="G187" s="345">
        <v>0</v>
      </c>
      <c r="H187" s="345">
        <v>0</v>
      </c>
      <c r="I187" s="345">
        <v>0</v>
      </c>
      <c r="J187" s="345">
        <v>0</v>
      </c>
      <c r="K187" s="345">
        <v>0</v>
      </c>
      <c r="L187" s="345">
        <v>0</v>
      </c>
      <c r="M187" s="346">
        <v>0</v>
      </c>
      <c r="N187" s="345">
        <v>0</v>
      </c>
      <c r="O187">
        <v>0</v>
      </c>
      <c r="P187">
        <v>0</v>
      </c>
      <c r="Q187">
        <v>0</v>
      </c>
    </row>
    <row r="188" spans="1:17" x14ac:dyDescent="0.3">
      <c r="A188" t="s">
        <v>1428</v>
      </c>
      <c r="B188" s="148">
        <v>13</v>
      </c>
      <c r="C188" t="s">
        <v>220</v>
      </c>
      <c r="D188" t="s">
        <v>1869</v>
      </c>
      <c r="E188" t="s">
        <v>600</v>
      </c>
      <c r="F188" t="s">
        <v>12</v>
      </c>
      <c r="G188" s="345">
        <v>0</v>
      </c>
      <c r="H188" s="345">
        <v>0</v>
      </c>
      <c r="I188" s="345">
        <v>0</v>
      </c>
      <c r="J188" s="345">
        <v>0</v>
      </c>
      <c r="K188" s="345">
        <v>0</v>
      </c>
      <c r="L188" s="345">
        <v>0</v>
      </c>
      <c r="M188" s="347">
        <v>0</v>
      </c>
      <c r="N188" s="345">
        <v>0</v>
      </c>
      <c r="O188">
        <v>0</v>
      </c>
      <c r="P188">
        <v>0</v>
      </c>
      <c r="Q188">
        <v>0</v>
      </c>
    </row>
    <row r="189" spans="1:17" x14ac:dyDescent="0.3">
      <c r="A189" t="s">
        <v>601</v>
      </c>
      <c r="B189" s="148">
        <v>2</v>
      </c>
      <c r="C189" t="s">
        <v>80</v>
      </c>
      <c r="D189" t="s">
        <v>83</v>
      </c>
      <c r="E189" t="s">
        <v>602</v>
      </c>
      <c r="F189" t="s">
        <v>13</v>
      </c>
      <c r="G189" s="345">
        <v>0</v>
      </c>
      <c r="H189" s="345">
        <v>0</v>
      </c>
      <c r="I189" s="345">
        <v>21168</v>
      </c>
      <c r="J189" s="345">
        <v>0</v>
      </c>
      <c r="K189" s="345">
        <v>0</v>
      </c>
      <c r="L189" s="345">
        <v>0</v>
      </c>
      <c r="M189" s="346">
        <v>0</v>
      </c>
      <c r="N189" s="345">
        <v>21168</v>
      </c>
      <c r="O189" t="s">
        <v>588</v>
      </c>
      <c r="P189">
        <v>12</v>
      </c>
      <c r="Q189" t="s">
        <v>603</v>
      </c>
    </row>
    <row r="190" spans="1:17" x14ac:dyDescent="0.3">
      <c r="A190" t="s">
        <v>610</v>
      </c>
      <c r="B190" s="148">
        <v>2</v>
      </c>
      <c r="C190" t="s">
        <v>80</v>
      </c>
      <c r="D190" t="s">
        <v>97</v>
      </c>
      <c r="E190" t="s">
        <v>602</v>
      </c>
      <c r="F190" t="s">
        <v>13</v>
      </c>
      <c r="G190" s="345">
        <v>0</v>
      </c>
      <c r="H190" s="345">
        <v>0</v>
      </c>
      <c r="I190" s="345">
        <v>5891</v>
      </c>
      <c r="J190" s="345">
        <v>0</v>
      </c>
      <c r="K190" s="345">
        <v>0</v>
      </c>
      <c r="L190" s="345">
        <v>0</v>
      </c>
      <c r="M190" s="346">
        <v>0</v>
      </c>
      <c r="N190" s="345">
        <v>5891</v>
      </c>
      <c r="O190" t="s">
        <v>588</v>
      </c>
      <c r="P190">
        <v>12</v>
      </c>
      <c r="Q190" t="s">
        <v>603</v>
      </c>
    </row>
    <row r="191" spans="1:17" x14ac:dyDescent="0.3">
      <c r="A191" t="s">
        <v>612</v>
      </c>
      <c r="B191" s="148">
        <v>2</v>
      </c>
      <c r="C191" t="s">
        <v>80</v>
      </c>
      <c r="D191" t="s">
        <v>84</v>
      </c>
      <c r="E191" t="s">
        <v>602</v>
      </c>
      <c r="F191" t="s">
        <v>13</v>
      </c>
      <c r="G191" s="345">
        <v>0</v>
      </c>
      <c r="H191" s="345">
        <v>1014.0000000000001</v>
      </c>
      <c r="I191" s="345">
        <v>0</v>
      </c>
      <c r="J191" s="345">
        <v>0</v>
      </c>
      <c r="K191" s="345">
        <v>0</v>
      </c>
      <c r="L191" s="345">
        <v>0</v>
      </c>
      <c r="M191" s="346">
        <v>0</v>
      </c>
      <c r="N191" s="345">
        <v>1014.0000000000001</v>
      </c>
      <c r="O191" t="s">
        <v>588</v>
      </c>
      <c r="P191">
        <v>12</v>
      </c>
      <c r="Q191" t="s">
        <v>603</v>
      </c>
    </row>
    <row r="192" spans="1:17" x14ac:dyDescent="0.3">
      <c r="A192" t="s">
        <v>613</v>
      </c>
      <c r="B192" s="148">
        <v>2</v>
      </c>
      <c r="C192" t="s">
        <v>80</v>
      </c>
      <c r="D192" t="s">
        <v>88</v>
      </c>
      <c r="E192" t="s">
        <v>602</v>
      </c>
      <c r="F192" t="s">
        <v>13</v>
      </c>
      <c r="G192" s="345">
        <v>0</v>
      </c>
      <c r="H192" s="345">
        <v>827.99999999999989</v>
      </c>
      <c r="I192" s="345">
        <v>0</v>
      </c>
      <c r="J192" s="345">
        <v>0</v>
      </c>
      <c r="K192" s="345">
        <v>0</v>
      </c>
      <c r="L192" s="345">
        <v>0</v>
      </c>
      <c r="M192" s="347">
        <v>0</v>
      </c>
      <c r="N192" s="345">
        <v>827.99999999999989</v>
      </c>
      <c r="O192" t="s">
        <v>588</v>
      </c>
      <c r="P192">
        <v>12</v>
      </c>
      <c r="Q192" t="s">
        <v>603</v>
      </c>
    </row>
    <row r="193" spans="1:17" x14ac:dyDescent="0.3">
      <c r="A193" t="s">
        <v>615</v>
      </c>
      <c r="B193" s="148">
        <v>2</v>
      </c>
      <c r="C193" t="s">
        <v>80</v>
      </c>
      <c r="D193" t="s">
        <v>92</v>
      </c>
      <c r="E193" t="s">
        <v>602</v>
      </c>
      <c r="F193" t="s">
        <v>13</v>
      </c>
      <c r="G193" s="345">
        <v>0</v>
      </c>
      <c r="H193" s="345">
        <v>-9</v>
      </c>
      <c r="I193" s="345">
        <v>0</v>
      </c>
      <c r="J193" s="345">
        <v>0</v>
      </c>
      <c r="K193" s="345">
        <v>0</v>
      </c>
      <c r="L193" s="345">
        <v>0</v>
      </c>
      <c r="M193" s="346">
        <v>0</v>
      </c>
      <c r="N193" s="345">
        <v>-9</v>
      </c>
      <c r="O193" t="s">
        <v>588</v>
      </c>
      <c r="P193">
        <v>12</v>
      </c>
      <c r="Q193" t="s">
        <v>603</v>
      </c>
    </row>
    <row r="194" spans="1:17" x14ac:dyDescent="0.3">
      <c r="A194" t="s">
        <v>616</v>
      </c>
      <c r="B194" s="148">
        <v>2</v>
      </c>
      <c r="C194" t="s">
        <v>80</v>
      </c>
      <c r="D194" t="s">
        <v>617</v>
      </c>
      <c r="E194" t="s">
        <v>602</v>
      </c>
      <c r="F194" t="s">
        <v>13</v>
      </c>
      <c r="G194" s="345">
        <v>0</v>
      </c>
      <c r="H194" s="345">
        <v>0</v>
      </c>
      <c r="I194" s="345">
        <v>0</v>
      </c>
      <c r="J194" s="345">
        <v>0</v>
      </c>
      <c r="K194" s="345">
        <v>0</v>
      </c>
      <c r="L194" s="345">
        <v>0</v>
      </c>
      <c r="M194" s="347">
        <v>0</v>
      </c>
      <c r="N194" s="345">
        <v>0</v>
      </c>
      <c r="O194">
        <v>0</v>
      </c>
      <c r="P194">
        <v>0</v>
      </c>
      <c r="Q194" t="s">
        <v>603</v>
      </c>
    </row>
    <row r="195" spans="1:17" x14ac:dyDescent="0.3">
      <c r="A195" t="s">
        <v>624</v>
      </c>
      <c r="B195" s="148">
        <v>2</v>
      </c>
      <c r="C195" t="s">
        <v>80</v>
      </c>
      <c r="D195" t="s">
        <v>99</v>
      </c>
      <c r="E195" t="s">
        <v>602</v>
      </c>
      <c r="F195" t="s">
        <v>13</v>
      </c>
      <c r="G195" s="345">
        <v>0</v>
      </c>
      <c r="H195" s="345">
        <v>184</v>
      </c>
      <c r="I195" s="345">
        <v>0</v>
      </c>
      <c r="J195" s="345">
        <v>0</v>
      </c>
      <c r="K195" s="345">
        <v>0</v>
      </c>
      <c r="L195" s="345">
        <v>0</v>
      </c>
      <c r="M195" s="346">
        <v>0</v>
      </c>
      <c r="N195" s="345">
        <v>184</v>
      </c>
      <c r="O195" t="s">
        <v>588</v>
      </c>
      <c r="P195">
        <v>12</v>
      </c>
      <c r="Q195" t="s">
        <v>603</v>
      </c>
    </row>
    <row r="196" spans="1:17" x14ac:dyDescent="0.3">
      <c r="A196" t="s">
        <v>585</v>
      </c>
      <c r="B196" s="148">
        <v>1</v>
      </c>
      <c r="C196" t="s">
        <v>69</v>
      </c>
      <c r="D196" t="s">
        <v>586</v>
      </c>
      <c r="E196" t="s">
        <v>587</v>
      </c>
      <c r="F196" t="s">
        <v>13</v>
      </c>
      <c r="G196" s="345">
        <v>0</v>
      </c>
      <c r="H196" s="345">
        <v>0</v>
      </c>
      <c r="I196" s="345">
        <v>84920.999999999985</v>
      </c>
      <c r="J196" s="345">
        <v>0</v>
      </c>
      <c r="K196" s="345">
        <v>0</v>
      </c>
      <c r="L196" s="345">
        <v>0</v>
      </c>
      <c r="M196" s="346">
        <v>0</v>
      </c>
      <c r="N196" s="345">
        <v>84920.999999999985</v>
      </c>
      <c r="O196" t="s">
        <v>588</v>
      </c>
      <c r="P196">
        <v>12</v>
      </c>
      <c r="Q196" t="s">
        <v>589</v>
      </c>
    </row>
    <row r="197" spans="1:17" x14ac:dyDescent="0.3">
      <c r="A197" t="s">
        <v>590</v>
      </c>
      <c r="B197" s="148">
        <v>1</v>
      </c>
      <c r="C197" t="s">
        <v>69</v>
      </c>
      <c r="D197" t="s">
        <v>74</v>
      </c>
      <c r="E197" t="s">
        <v>587</v>
      </c>
      <c r="F197" t="s">
        <v>13</v>
      </c>
      <c r="G197" s="345">
        <v>100</v>
      </c>
      <c r="H197" s="345">
        <v>193</v>
      </c>
      <c r="I197" s="345">
        <v>0</v>
      </c>
      <c r="J197" s="345">
        <v>0</v>
      </c>
      <c r="K197" s="345">
        <v>0</v>
      </c>
      <c r="L197" s="345">
        <v>0</v>
      </c>
      <c r="M197" s="346">
        <v>0</v>
      </c>
      <c r="N197" s="345">
        <v>293</v>
      </c>
      <c r="O197" t="s">
        <v>588</v>
      </c>
      <c r="P197">
        <v>24</v>
      </c>
      <c r="Q197" t="s">
        <v>589</v>
      </c>
    </row>
    <row r="198" spans="1:17" x14ac:dyDescent="0.3">
      <c r="A198" t="s">
        <v>591</v>
      </c>
      <c r="B198" s="148">
        <v>1</v>
      </c>
      <c r="C198" t="s">
        <v>69</v>
      </c>
      <c r="D198" t="s">
        <v>75</v>
      </c>
      <c r="E198" t="s">
        <v>587</v>
      </c>
      <c r="F198" t="s">
        <v>13</v>
      </c>
      <c r="G198" s="345">
        <v>0</v>
      </c>
      <c r="H198" s="345">
        <v>0</v>
      </c>
      <c r="I198" s="345">
        <v>31260</v>
      </c>
      <c r="J198" s="345">
        <v>0</v>
      </c>
      <c r="K198" s="345">
        <v>0</v>
      </c>
      <c r="L198" s="345">
        <v>0</v>
      </c>
      <c r="M198" s="347">
        <v>0</v>
      </c>
      <c r="N198" s="345">
        <v>31260</v>
      </c>
      <c r="O198" t="s">
        <v>588</v>
      </c>
      <c r="P198">
        <v>12</v>
      </c>
      <c r="Q198" t="s">
        <v>589</v>
      </c>
    </row>
    <row r="199" spans="1:17" x14ac:dyDescent="0.3">
      <c r="A199" t="s">
        <v>592</v>
      </c>
      <c r="B199" s="148">
        <v>1</v>
      </c>
      <c r="C199" t="s">
        <v>69</v>
      </c>
      <c r="D199" t="s">
        <v>76</v>
      </c>
      <c r="E199" t="s">
        <v>587</v>
      </c>
      <c r="F199" t="s">
        <v>13</v>
      </c>
      <c r="G199" s="345">
        <v>0</v>
      </c>
      <c r="H199" s="345">
        <v>0</v>
      </c>
      <c r="I199" s="345">
        <v>278023</v>
      </c>
      <c r="J199" s="345">
        <v>0</v>
      </c>
      <c r="K199" s="345">
        <v>0</v>
      </c>
      <c r="L199" s="345">
        <v>0</v>
      </c>
      <c r="M199" s="346">
        <v>0</v>
      </c>
      <c r="N199" s="345">
        <v>278023</v>
      </c>
      <c r="O199" t="s">
        <v>588</v>
      </c>
      <c r="P199">
        <v>12</v>
      </c>
      <c r="Q199" t="s">
        <v>589</v>
      </c>
    </row>
    <row r="200" spans="1:17" x14ac:dyDescent="0.3">
      <c r="A200" t="s">
        <v>813</v>
      </c>
      <c r="B200" s="148">
        <v>701</v>
      </c>
      <c r="C200" t="s">
        <v>208</v>
      </c>
      <c r="D200" t="s">
        <v>209</v>
      </c>
      <c r="E200" t="s">
        <v>814</v>
      </c>
      <c r="F200" t="s">
        <v>13</v>
      </c>
      <c r="G200" s="345">
        <v>0</v>
      </c>
      <c r="H200" s="345">
        <v>315.23999999999995</v>
      </c>
      <c r="I200" s="345">
        <v>0</v>
      </c>
      <c r="J200" s="345">
        <v>0</v>
      </c>
      <c r="K200" s="345">
        <v>0</v>
      </c>
      <c r="L200" s="345">
        <v>0</v>
      </c>
      <c r="M200" s="346">
        <v>0</v>
      </c>
      <c r="N200" s="345">
        <v>315.23999999999995</v>
      </c>
      <c r="O200" t="s">
        <v>551</v>
      </c>
      <c r="P200">
        <v>12</v>
      </c>
      <c r="Q200" t="s">
        <v>209</v>
      </c>
    </row>
    <row r="201" spans="1:17" x14ac:dyDescent="0.3">
      <c r="A201" t="s">
        <v>604</v>
      </c>
      <c r="B201" s="148">
        <v>2</v>
      </c>
      <c r="C201" t="s">
        <v>80</v>
      </c>
      <c r="D201" t="s">
        <v>605</v>
      </c>
      <c r="E201" t="s">
        <v>606</v>
      </c>
      <c r="F201" t="s">
        <v>13</v>
      </c>
      <c r="G201" s="345">
        <v>0</v>
      </c>
      <c r="H201" s="345">
        <v>0</v>
      </c>
      <c r="I201" s="345">
        <v>15691</v>
      </c>
      <c r="J201" s="345">
        <v>0</v>
      </c>
      <c r="K201" s="345">
        <v>0</v>
      </c>
      <c r="L201" s="345">
        <v>0</v>
      </c>
      <c r="M201" s="346">
        <v>0</v>
      </c>
      <c r="N201" s="345">
        <v>15691</v>
      </c>
      <c r="O201" t="s">
        <v>588</v>
      </c>
      <c r="P201">
        <v>12</v>
      </c>
      <c r="Q201" t="s">
        <v>607</v>
      </c>
    </row>
    <row r="202" spans="1:17" x14ac:dyDescent="0.3">
      <c r="A202" t="s">
        <v>854</v>
      </c>
      <c r="B202" s="148">
        <v>240</v>
      </c>
      <c r="C202" t="s">
        <v>240</v>
      </c>
      <c r="D202" t="s">
        <v>241</v>
      </c>
      <c r="E202" t="s">
        <v>855</v>
      </c>
      <c r="F202" t="s">
        <v>13</v>
      </c>
      <c r="G202" s="345">
        <v>0</v>
      </c>
      <c r="H202" s="345">
        <v>1806.7739999999999</v>
      </c>
      <c r="I202" s="345">
        <v>0</v>
      </c>
      <c r="J202" s="345">
        <v>0</v>
      </c>
      <c r="K202" s="345">
        <v>0</v>
      </c>
      <c r="L202" s="345">
        <v>0</v>
      </c>
      <c r="M202" s="346">
        <v>0</v>
      </c>
      <c r="N202" s="345">
        <v>1806.7739999999999</v>
      </c>
      <c r="O202" t="s">
        <v>551</v>
      </c>
      <c r="P202">
        <v>12</v>
      </c>
      <c r="Q202" t="s">
        <v>241</v>
      </c>
    </row>
    <row r="203" spans="1:17" x14ac:dyDescent="0.3">
      <c r="A203" t="s">
        <v>856</v>
      </c>
      <c r="B203" s="148">
        <v>240</v>
      </c>
      <c r="C203" t="s">
        <v>240</v>
      </c>
      <c r="D203" t="s">
        <v>243</v>
      </c>
      <c r="E203" t="s">
        <v>857</v>
      </c>
      <c r="F203" t="s">
        <v>13</v>
      </c>
      <c r="G203" s="345">
        <v>0</v>
      </c>
      <c r="H203" s="345">
        <v>4086.2219999999998</v>
      </c>
      <c r="I203" s="345">
        <v>632.11500000000001</v>
      </c>
      <c r="J203" s="345">
        <v>0</v>
      </c>
      <c r="K203" s="345">
        <v>0</v>
      </c>
      <c r="L203" s="345">
        <v>0</v>
      </c>
      <c r="M203" s="347">
        <v>0</v>
      </c>
      <c r="N203" s="345">
        <v>4718.3370000000004</v>
      </c>
      <c r="O203" t="s">
        <v>551</v>
      </c>
      <c r="P203">
        <v>17</v>
      </c>
      <c r="Q203" t="s">
        <v>243</v>
      </c>
    </row>
    <row r="204" spans="1:17" x14ac:dyDescent="0.3">
      <c r="A204" t="s">
        <v>858</v>
      </c>
      <c r="B204" s="148">
        <v>240</v>
      </c>
      <c r="C204" t="s">
        <v>240</v>
      </c>
      <c r="D204" t="s">
        <v>244</v>
      </c>
      <c r="E204" t="s">
        <v>859</v>
      </c>
      <c r="F204" t="s">
        <v>13</v>
      </c>
      <c r="G204" s="345">
        <v>0</v>
      </c>
      <c r="H204" s="345">
        <v>2358.9269999999997</v>
      </c>
      <c r="I204" s="345">
        <v>0</v>
      </c>
      <c r="J204" s="345">
        <v>0</v>
      </c>
      <c r="K204" s="345">
        <v>0</v>
      </c>
      <c r="L204" s="345">
        <v>0</v>
      </c>
      <c r="M204" s="346">
        <v>0</v>
      </c>
      <c r="N204" s="345">
        <v>2358.9269999999997</v>
      </c>
      <c r="O204" t="s">
        <v>551</v>
      </c>
      <c r="P204">
        <v>12</v>
      </c>
      <c r="Q204" t="s">
        <v>244</v>
      </c>
    </row>
    <row r="205" spans="1:17" x14ac:dyDescent="0.3">
      <c r="A205" t="s">
        <v>860</v>
      </c>
      <c r="B205" s="148">
        <v>240</v>
      </c>
      <c r="C205" t="s">
        <v>240</v>
      </c>
      <c r="D205" t="s">
        <v>242</v>
      </c>
      <c r="E205" t="s">
        <v>606</v>
      </c>
      <c r="F205" t="s">
        <v>13</v>
      </c>
      <c r="G205" s="345">
        <v>0</v>
      </c>
      <c r="H205" s="345">
        <v>0</v>
      </c>
      <c r="I205" s="345">
        <v>1141.54</v>
      </c>
      <c r="J205" s="345">
        <v>0</v>
      </c>
      <c r="K205" s="345">
        <v>0</v>
      </c>
      <c r="L205" s="345">
        <v>0</v>
      </c>
      <c r="M205" s="346">
        <v>0</v>
      </c>
      <c r="N205" s="345">
        <v>1141.54</v>
      </c>
      <c r="O205" t="s">
        <v>551</v>
      </c>
      <c r="P205">
        <v>12</v>
      </c>
      <c r="Q205" t="s">
        <v>607</v>
      </c>
    </row>
    <row r="206" spans="1:17" x14ac:dyDescent="0.3">
      <c r="A206" t="s">
        <v>608</v>
      </c>
      <c r="B206" s="148">
        <v>2</v>
      </c>
      <c r="C206" t="s">
        <v>80</v>
      </c>
      <c r="D206" t="s">
        <v>609</v>
      </c>
      <c r="E206" t="s">
        <v>606</v>
      </c>
      <c r="F206" t="s">
        <v>13</v>
      </c>
      <c r="G206" s="345">
        <v>0</v>
      </c>
      <c r="H206" s="345">
        <v>0</v>
      </c>
      <c r="I206" s="345">
        <v>8638</v>
      </c>
      <c r="J206" s="345">
        <v>0</v>
      </c>
      <c r="K206" s="345">
        <v>0</v>
      </c>
      <c r="L206" s="345">
        <v>0</v>
      </c>
      <c r="M206" s="346">
        <v>0</v>
      </c>
      <c r="N206" s="345">
        <v>8638</v>
      </c>
      <c r="O206" t="s">
        <v>588</v>
      </c>
      <c r="P206">
        <v>12</v>
      </c>
      <c r="Q206" t="s">
        <v>607</v>
      </c>
    </row>
    <row r="207" spans="1:17" x14ac:dyDescent="0.3">
      <c r="A207" t="s">
        <v>863</v>
      </c>
      <c r="B207" s="148">
        <v>103</v>
      </c>
      <c r="C207" t="s">
        <v>247</v>
      </c>
      <c r="D207" t="s">
        <v>248</v>
      </c>
      <c r="E207" t="s">
        <v>864</v>
      </c>
      <c r="F207" t="s">
        <v>13</v>
      </c>
      <c r="G207" s="345">
        <v>0</v>
      </c>
      <c r="H207" s="345">
        <v>0</v>
      </c>
      <c r="I207" s="345">
        <v>45979.999999999993</v>
      </c>
      <c r="J207" s="345">
        <v>0</v>
      </c>
      <c r="K207" s="345">
        <v>0</v>
      </c>
      <c r="L207" s="345">
        <v>0</v>
      </c>
      <c r="M207" s="346">
        <v>0</v>
      </c>
      <c r="N207" s="345">
        <v>45979.999999999993</v>
      </c>
      <c r="O207" t="s">
        <v>588</v>
      </c>
      <c r="P207">
        <v>12</v>
      </c>
      <c r="Q207" t="s">
        <v>969</v>
      </c>
    </row>
    <row r="208" spans="1:17" x14ac:dyDescent="0.3">
      <c r="A208" t="s">
        <v>865</v>
      </c>
      <c r="B208" s="148">
        <v>103</v>
      </c>
      <c r="C208" t="s">
        <v>247</v>
      </c>
      <c r="D208" t="s">
        <v>249</v>
      </c>
      <c r="E208" t="s">
        <v>864</v>
      </c>
      <c r="F208" t="s">
        <v>13</v>
      </c>
      <c r="G208" s="345">
        <v>0</v>
      </c>
      <c r="H208" s="345">
        <v>0</v>
      </c>
      <c r="I208" s="345">
        <v>23133</v>
      </c>
      <c r="J208" s="345">
        <v>0</v>
      </c>
      <c r="K208" s="345">
        <v>0</v>
      </c>
      <c r="L208" s="345">
        <v>0</v>
      </c>
      <c r="M208" s="346">
        <v>0</v>
      </c>
      <c r="N208" s="345">
        <v>23133</v>
      </c>
      <c r="O208" t="s">
        <v>588</v>
      </c>
      <c r="P208">
        <v>12</v>
      </c>
      <c r="Q208" t="s">
        <v>969</v>
      </c>
    </row>
    <row r="209" spans="1:17" x14ac:dyDescent="0.3">
      <c r="A209" t="s">
        <v>866</v>
      </c>
      <c r="B209" s="148">
        <v>103</v>
      </c>
      <c r="C209" t="s">
        <v>247</v>
      </c>
      <c r="D209" t="s">
        <v>252</v>
      </c>
      <c r="E209" t="s">
        <v>864</v>
      </c>
      <c r="F209" t="s">
        <v>13</v>
      </c>
      <c r="G209" s="345">
        <v>0</v>
      </c>
      <c r="H209" s="345">
        <v>-968.00000000000011</v>
      </c>
      <c r="I209" s="345">
        <v>0</v>
      </c>
      <c r="J209" s="345">
        <v>0</v>
      </c>
      <c r="K209" s="345">
        <v>0</v>
      </c>
      <c r="L209" s="345">
        <v>0</v>
      </c>
      <c r="M209" s="347">
        <v>0</v>
      </c>
      <c r="N209" s="345">
        <v>-968.00000000000011</v>
      </c>
      <c r="O209" t="s">
        <v>588</v>
      </c>
      <c r="P209">
        <v>12</v>
      </c>
      <c r="Q209" t="s">
        <v>969</v>
      </c>
    </row>
    <row r="210" spans="1:17" x14ac:dyDescent="0.3">
      <c r="A210" t="s">
        <v>867</v>
      </c>
      <c r="B210" s="148">
        <v>103</v>
      </c>
      <c r="C210" t="s">
        <v>247</v>
      </c>
      <c r="D210" t="s">
        <v>250</v>
      </c>
      <c r="E210" t="s">
        <v>864</v>
      </c>
      <c r="F210" t="s">
        <v>13</v>
      </c>
      <c r="G210" s="345">
        <v>0</v>
      </c>
      <c r="H210" s="345">
        <v>0</v>
      </c>
      <c r="I210" s="345">
        <v>13607.000000000002</v>
      </c>
      <c r="J210" s="345">
        <v>0</v>
      </c>
      <c r="K210" s="345">
        <v>0</v>
      </c>
      <c r="L210" s="345">
        <v>0</v>
      </c>
      <c r="M210" s="347">
        <v>0</v>
      </c>
      <c r="N210" s="345">
        <v>13607.000000000002</v>
      </c>
      <c r="O210" t="s">
        <v>588</v>
      </c>
      <c r="P210">
        <v>12</v>
      </c>
      <c r="Q210" t="s">
        <v>969</v>
      </c>
    </row>
    <row r="211" spans="1:17" x14ac:dyDescent="0.3">
      <c r="A211" t="s">
        <v>989</v>
      </c>
      <c r="B211" s="148">
        <v>103</v>
      </c>
      <c r="C211" t="s">
        <v>247</v>
      </c>
      <c r="D211" t="s">
        <v>251</v>
      </c>
      <c r="E211" t="s">
        <v>864</v>
      </c>
      <c r="F211" t="s">
        <v>13</v>
      </c>
      <c r="G211" s="345">
        <v>0</v>
      </c>
      <c r="H211" s="345">
        <v>0</v>
      </c>
      <c r="I211" s="345">
        <v>61089</v>
      </c>
      <c r="J211" s="345">
        <v>0</v>
      </c>
      <c r="K211" s="345">
        <v>0</v>
      </c>
      <c r="L211" s="345">
        <v>0</v>
      </c>
      <c r="M211" s="347">
        <v>0</v>
      </c>
      <c r="N211" s="345">
        <v>61089</v>
      </c>
      <c r="O211" t="s">
        <v>588</v>
      </c>
      <c r="P211">
        <v>12</v>
      </c>
      <c r="Q211" t="s">
        <v>969</v>
      </c>
    </row>
    <row r="212" spans="1:17" x14ac:dyDescent="0.3">
      <c r="A212" t="s">
        <v>868</v>
      </c>
      <c r="B212" s="148">
        <v>103</v>
      </c>
      <c r="C212" t="s">
        <v>247</v>
      </c>
      <c r="D212" t="s">
        <v>869</v>
      </c>
      <c r="E212" t="s">
        <v>864</v>
      </c>
      <c r="F212" t="s">
        <v>13</v>
      </c>
      <c r="G212" s="345">
        <v>0</v>
      </c>
      <c r="H212" s="345">
        <v>0</v>
      </c>
      <c r="I212" s="345">
        <v>8712</v>
      </c>
      <c r="J212" s="345">
        <v>0</v>
      </c>
      <c r="K212" s="345">
        <v>0</v>
      </c>
      <c r="L212" s="345">
        <v>0</v>
      </c>
      <c r="M212" s="347">
        <v>0</v>
      </c>
      <c r="N212" s="345">
        <v>8712</v>
      </c>
      <c r="O212" t="s">
        <v>588</v>
      </c>
      <c r="P212">
        <v>12</v>
      </c>
      <c r="Q212" t="s">
        <v>969</v>
      </c>
    </row>
    <row r="213" spans="1:17" x14ac:dyDescent="0.3">
      <c r="A213" t="s">
        <v>913</v>
      </c>
      <c r="B213" s="148">
        <v>0</v>
      </c>
      <c r="C213" t="s">
        <v>276</v>
      </c>
      <c r="D213" t="s">
        <v>277</v>
      </c>
      <c r="E213" t="s">
        <v>914</v>
      </c>
      <c r="F213" t="s">
        <v>13</v>
      </c>
      <c r="G213" s="345">
        <v>0</v>
      </c>
      <c r="H213" s="345">
        <v>1328</v>
      </c>
      <c r="I213" s="345">
        <v>0</v>
      </c>
      <c r="J213" s="345">
        <v>0</v>
      </c>
      <c r="K213" s="345">
        <v>0</v>
      </c>
      <c r="L213" s="345">
        <v>0</v>
      </c>
      <c r="M213" s="346">
        <v>0</v>
      </c>
      <c r="N213" s="345">
        <v>1328</v>
      </c>
      <c r="O213" t="s">
        <v>588</v>
      </c>
      <c r="P213">
        <v>12</v>
      </c>
      <c r="Q213" t="s">
        <v>278</v>
      </c>
    </row>
    <row r="214" spans="1:17" x14ac:dyDescent="0.3">
      <c r="A214" t="s">
        <v>915</v>
      </c>
      <c r="B214" s="148">
        <v>0</v>
      </c>
      <c r="C214" t="s">
        <v>276</v>
      </c>
      <c r="D214" t="s">
        <v>279</v>
      </c>
      <c r="E214" t="s">
        <v>914</v>
      </c>
      <c r="F214" t="s">
        <v>13</v>
      </c>
      <c r="G214" s="345">
        <v>0</v>
      </c>
      <c r="H214" s="345">
        <v>0</v>
      </c>
      <c r="I214" s="345">
        <v>5429.0000000000009</v>
      </c>
      <c r="J214" s="345">
        <v>0</v>
      </c>
      <c r="K214" s="345">
        <v>0</v>
      </c>
      <c r="L214" s="345">
        <v>0</v>
      </c>
      <c r="M214" s="346">
        <v>0</v>
      </c>
      <c r="N214" s="345">
        <v>5429.0000000000009</v>
      </c>
      <c r="O214" t="s">
        <v>588</v>
      </c>
      <c r="P214">
        <v>12</v>
      </c>
      <c r="Q214" t="s">
        <v>278</v>
      </c>
    </row>
    <row r="215" spans="1:17" x14ac:dyDescent="0.3">
      <c r="A215" t="s">
        <v>916</v>
      </c>
      <c r="B215" s="148">
        <v>0</v>
      </c>
      <c r="C215" t="s">
        <v>276</v>
      </c>
      <c r="D215" t="s">
        <v>280</v>
      </c>
      <c r="E215" t="s">
        <v>914</v>
      </c>
      <c r="F215" t="s">
        <v>13</v>
      </c>
      <c r="G215" s="345">
        <v>0</v>
      </c>
      <c r="H215" s="345">
        <v>0</v>
      </c>
      <c r="I215" s="345">
        <v>14712</v>
      </c>
      <c r="J215" s="345">
        <v>0</v>
      </c>
      <c r="K215" s="345">
        <v>0</v>
      </c>
      <c r="L215" s="345">
        <v>0</v>
      </c>
      <c r="M215" s="347">
        <v>0</v>
      </c>
      <c r="N215" s="345">
        <v>14712</v>
      </c>
      <c r="O215" t="s">
        <v>588</v>
      </c>
      <c r="P215">
        <v>12</v>
      </c>
      <c r="Q215" t="s">
        <v>278</v>
      </c>
    </row>
    <row r="216" spans="1:17" x14ac:dyDescent="0.3">
      <c r="A216" t="s">
        <v>614</v>
      </c>
      <c r="B216" s="148">
        <v>2</v>
      </c>
      <c r="C216" t="s">
        <v>80</v>
      </c>
      <c r="D216" t="s">
        <v>89</v>
      </c>
      <c r="E216" t="s">
        <v>606</v>
      </c>
      <c r="F216" t="s">
        <v>13</v>
      </c>
      <c r="G216" s="345">
        <v>0</v>
      </c>
      <c r="H216" s="345">
        <v>131.45999999999998</v>
      </c>
      <c r="I216" s="345">
        <v>0</v>
      </c>
      <c r="J216" s="345">
        <v>0</v>
      </c>
      <c r="K216" s="345">
        <v>0</v>
      </c>
      <c r="L216" s="345">
        <v>0</v>
      </c>
      <c r="M216" s="347">
        <v>0</v>
      </c>
      <c r="N216" s="345">
        <v>131.45999999999998</v>
      </c>
      <c r="O216" t="s">
        <v>551</v>
      </c>
      <c r="P216">
        <v>12</v>
      </c>
      <c r="Q216" t="s">
        <v>607</v>
      </c>
    </row>
    <row r="217" spans="1:17" x14ac:dyDescent="0.3">
      <c r="A217" t="s">
        <v>965</v>
      </c>
      <c r="B217" s="148">
        <v>24</v>
      </c>
      <c r="C217" t="s">
        <v>319</v>
      </c>
      <c r="D217" t="s">
        <v>320</v>
      </c>
      <c r="E217" t="s">
        <v>966</v>
      </c>
      <c r="F217" t="s">
        <v>13</v>
      </c>
      <c r="G217" s="345">
        <v>0</v>
      </c>
      <c r="H217" s="345">
        <v>0</v>
      </c>
      <c r="I217" s="345">
        <v>1129</v>
      </c>
      <c r="J217" s="345">
        <v>0</v>
      </c>
      <c r="K217" s="345">
        <v>0</v>
      </c>
      <c r="L217" s="345">
        <v>0</v>
      </c>
      <c r="M217" s="346">
        <v>0</v>
      </c>
      <c r="N217" s="345">
        <v>1129</v>
      </c>
      <c r="O217" t="s">
        <v>588</v>
      </c>
      <c r="P217">
        <v>24</v>
      </c>
      <c r="Q217" t="s">
        <v>320</v>
      </c>
    </row>
    <row r="218" spans="1:17" x14ac:dyDescent="0.3">
      <c r="A218" t="s">
        <v>967</v>
      </c>
      <c r="B218" s="148">
        <v>212</v>
      </c>
      <c r="C218" t="s">
        <v>968</v>
      </c>
      <c r="D218" t="s">
        <v>322</v>
      </c>
      <c r="E218" t="s">
        <v>864</v>
      </c>
      <c r="F218" t="s">
        <v>13</v>
      </c>
      <c r="G218" s="345">
        <v>0</v>
      </c>
      <c r="H218" s="345">
        <v>806.54</v>
      </c>
      <c r="I218" s="345">
        <v>12669</v>
      </c>
      <c r="J218" s="345">
        <v>0</v>
      </c>
      <c r="K218" s="345">
        <v>0</v>
      </c>
      <c r="L218" s="345">
        <v>0</v>
      </c>
      <c r="M218" s="346">
        <v>0</v>
      </c>
      <c r="N218" s="345">
        <v>13475.539999999997</v>
      </c>
      <c r="O218" t="s">
        <v>588</v>
      </c>
      <c r="P218">
        <v>24</v>
      </c>
      <c r="Q218" t="s">
        <v>969</v>
      </c>
    </row>
    <row r="219" spans="1:17" x14ac:dyDescent="0.3">
      <c r="A219" t="s">
        <v>984</v>
      </c>
      <c r="B219" s="148">
        <v>100</v>
      </c>
      <c r="C219" t="s">
        <v>342</v>
      </c>
      <c r="D219" t="s">
        <v>985</v>
      </c>
      <c r="E219" t="s">
        <v>986</v>
      </c>
      <c r="F219" t="s">
        <v>13</v>
      </c>
      <c r="G219" s="345">
        <v>0</v>
      </c>
      <c r="H219" s="345">
        <v>0</v>
      </c>
      <c r="I219" s="345">
        <v>59501</v>
      </c>
      <c r="J219" s="345">
        <v>0</v>
      </c>
      <c r="K219" s="345">
        <v>0</v>
      </c>
      <c r="L219" s="345">
        <v>0</v>
      </c>
      <c r="M219" s="346">
        <v>0</v>
      </c>
      <c r="N219" s="345">
        <v>59501</v>
      </c>
      <c r="O219" t="s">
        <v>588</v>
      </c>
      <c r="P219">
        <v>12</v>
      </c>
      <c r="Q219" t="s">
        <v>343</v>
      </c>
    </row>
    <row r="220" spans="1:17" x14ac:dyDescent="0.3">
      <c r="A220" t="s">
        <v>987</v>
      </c>
      <c r="B220" s="148">
        <v>100</v>
      </c>
      <c r="C220" t="s">
        <v>342</v>
      </c>
      <c r="D220" t="s">
        <v>344</v>
      </c>
      <c r="E220" t="s">
        <v>986</v>
      </c>
      <c r="F220" t="s">
        <v>13</v>
      </c>
      <c r="G220" s="345">
        <v>0</v>
      </c>
      <c r="H220" s="345">
        <v>0</v>
      </c>
      <c r="I220" s="345">
        <v>49511</v>
      </c>
      <c r="J220" s="345">
        <v>0</v>
      </c>
      <c r="K220" s="345">
        <v>0</v>
      </c>
      <c r="L220" s="345">
        <v>0</v>
      </c>
      <c r="M220" s="347">
        <v>0</v>
      </c>
      <c r="N220" s="345">
        <v>49511</v>
      </c>
      <c r="O220" t="s">
        <v>588</v>
      </c>
      <c r="P220">
        <v>12</v>
      </c>
      <c r="Q220" t="s">
        <v>343</v>
      </c>
    </row>
    <row r="221" spans="1:17" x14ac:dyDescent="0.3">
      <c r="A221" t="s">
        <v>988</v>
      </c>
      <c r="B221" s="148">
        <v>100</v>
      </c>
      <c r="C221" t="s">
        <v>342</v>
      </c>
      <c r="D221" t="s">
        <v>345</v>
      </c>
      <c r="E221" t="s">
        <v>986</v>
      </c>
      <c r="F221" t="s">
        <v>13</v>
      </c>
      <c r="G221" s="345">
        <v>0</v>
      </c>
      <c r="H221" s="345">
        <v>-270</v>
      </c>
      <c r="I221" s="345">
        <v>0</v>
      </c>
      <c r="J221" s="345">
        <v>0</v>
      </c>
      <c r="K221" s="345">
        <v>0</v>
      </c>
      <c r="L221" s="345">
        <v>0</v>
      </c>
      <c r="M221" s="346">
        <v>0</v>
      </c>
      <c r="N221" s="345">
        <v>-270</v>
      </c>
      <c r="O221" t="s">
        <v>588</v>
      </c>
      <c r="P221">
        <v>12</v>
      </c>
      <c r="Q221" t="s">
        <v>343</v>
      </c>
    </row>
    <row r="222" spans="1:17" x14ac:dyDescent="0.3">
      <c r="A222" t="s">
        <v>990</v>
      </c>
      <c r="B222" s="148">
        <v>0</v>
      </c>
      <c r="C222" t="s">
        <v>346</v>
      </c>
      <c r="D222" t="s">
        <v>991</v>
      </c>
      <c r="E222" t="s">
        <v>864</v>
      </c>
      <c r="F222" t="s">
        <v>13</v>
      </c>
      <c r="G222" s="345">
        <v>0</v>
      </c>
      <c r="H222" s="345">
        <v>0</v>
      </c>
      <c r="I222" s="345">
        <v>0</v>
      </c>
      <c r="J222" s="345">
        <v>0</v>
      </c>
      <c r="K222" s="345">
        <v>0</v>
      </c>
      <c r="L222" s="345">
        <v>0</v>
      </c>
      <c r="M222" s="346">
        <v>0</v>
      </c>
      <c r="N222" s="345">
        <v>0</v>
      </c>
      <c r="O222">
        <v>0</v>
      </c>
      <c r="P222">
        <v>0</v>
      </c>
      <c r="Q222" t="s">
        <v>969</v>
      </c>
    </row>
    <row r="223" spans="1:17" x14ac:dyDescent="0.3">
      <c r="A223" t="s">
        <v>1015</v>
      </c>
      <c r="B223" s="148">
        <v>363</v>
      </c>
      <c r="C223" t="s">
        <v>363</v>
      </c>
      <c r="D223" t="s">
        <v>364</v>
      </c>
      <c r="E223" t="s">
        <v>1016</v>
      </c>
      <c r="F223" t="s">
        <v>13</v>
      </c>
      <c r="G223" s="345">
        <v>0</v>
      </c>
      <c r="H223" s="345">
        <v>407.267</v>
      </c>
      <c r="I223" s="345">
        <v>0</v>
      </c>
      <c r="J223" s="345">
        <v>0</v>
      </c>
      <c r="K223" s="345">
        <v>0</v>
      </c>
      <c r="L223" s="345">
        <v>0</v>
      </c>
      <c r="M223" s="346">
        <v>0</v>
      </c>
      <c r="N223" s="345">
        <v>407.267</v>
      </c>
      <c r="O223" t="s">
        <v>551</v>
      </c>
      <c r="P223">
        <v>12</v>
      </c>
      <c r="Q223" t="s">
        <v>364</v>
      </c>
    </row>
    <row r="224" spans="1:17" x14ac:dyDescent="0.3">
      <c r="A224" t="s">
        <v>621</v>
      </c>
      <c r="B224" s="148">
        <v>2</v>
      </c>
      <c r="C224" t="s">
        <v>80</v>
      </c>
      <c r="D224" t="s">
        <v>95</v>
      </c>
      <c r="E224" t="s">
        <v>606</v>
      </c>
      <c r="F224" t="s">
        <v>13</v>
      </c>
      <c r="G224" s="345">
        <v>0</v>
      </c>
      <c r="H224" s="345">
        <v>172.04</v>
      </c>
      <c r="I224" s="345">
        <v>0</v>
      </c>
      <c r="J224" s="345">
        <v>0</v>
      </c>
      <c r="K224" s="345">
        <v>0</v>
      </c>
      <c r="L224" s="345">
        <v>0</v>
      </c>
      <c r="M224" s="346">
        <v>0</v>
      </c>
      <c r="N224" s="345">
        <v>172.04</v>
      </c>
      <c r="O224" t="s">
        <v>551</v>
      </c>
      <c r="P224">
        <v>12</v>
      </c>
      <c r="Q224" t="s">
        <v>607</v>
      </c>
    </row>
    <row r="225" spans="1:17" x14ac:dyDescent="0.3">
      <c r="A225" t="s">
        <v>1051</v>
      </c>
      <c r="B225" s="148">
        <v>111</v>
      </c>
      <c r="C225" t="s">
        <v>382</v>
      </c>
      <c r="D225" t="s">
        <v>383</v>
      </c>
      <c r="E225" t="s">
        <v>864</v>
      </c>
      <c r="F225" t="s">
        <v>13</v>
      </c>
      <c r="G225" s="345">
        <v>0</v>
      </c>
      <c r="H225" s="345">
        <v>614</v>
      </c>
      <c r="I225" s="345">
        <v>0</v>
      </c>
      <c r="J225" s="345">
        <v>0</v>
      </c>
      <c r="K225" s="345">
        <v>0</v>
      </c>
      <c r="L225" s="345">
        <v>0</v>
      </c>
      <c r="M225" s="346">
        <v>0</v>
      </c>
      <c r="N225" s="345">
        <v>614</v>
      </c>
      <c r="O225" t="s">
        <v>588</v>
      </c>
      <c r="P225">
        <v>12</v>
      </c>
      <c r="Q225" t="s">
        <v>969</v>
      </c>
    </row>
    <row r="226" spans="1:17" x14ac:dyDescent="0.3">
      <c r="A226" t="s">
        <v>835</v>
      </c>
      <c r="B226" s="148">
        <v>2</v>
      </c>
      <c r="C226" t="s">
        <v>80</v>
      </c>
      <c r="D226" t="s">
        <v>226</v>
      </c>
      <c r="E226" t="s">
        <v>836</v>
      </c>
      <c r="F226" t="s">
        <v>13</v>
      </c>
      <c r="G226" s="345">
        <v>0</v>
      </c>
      <c r="H226" s="345">
        <v>33.282999999999994</v>
      </c>
      <c r="I226" s="345">
        <v>2115.9920000000002</v>
      </c>
      <c r="J226" s="345">
        <v>0</v>
      </c>
      <c r="K226" s="345">
        <v>0</v>
      </c>
      <c r="L226" s="345">
        <v>0</v>
      </c>
      <c r="M226" s="347">
        <v>0</v>
      </c>
      <c r="N226" s="345">
        <v>2149.2749999999996</v>
      </c>
      <c r="O226" t="s">
        <v>551</v>
      </c>
      <c r="P226">
        <v>17</v>
      </c>
      <c r="Q226" t="s">
        <v>226</v>
      </c>
    </row>
    <row r="227" spans="1:17" x14ac:dyDescent="0.3">
      <c r="A227" t="s">
        <v>639</v>
      </c>
      <c r="B227" s="148">
        <v>2</v>
      </c>
      <c r="C227" t="s">
        <v>80</v>
      </c>
      <c r="D227" t="s">
        <v>102</v>
      </c>
      <c r="E227" t="s">
        <v>640</v>
      </c>
      <c r="F227" t="s">
        <v>13</v>
      </c>
      <c r="G227" s="345">
        <v>0</v>
      </c>
      <c r="H227" s="345">
        <v>323.73700000000002</v>
      </c>
      <c r="I227" s="345">
        <v>0</v>
      </c>
      <c r="J227" s="345">
        <v>0</v>
      </c>
      <c r="K227" s="345">
        <v>0</v>
      </c>
      <c r="L227" s="345">
        <v>0</v>
      </c>
      <c r="M227" s="347">
        <v>0</v>
      </c>
      <c r="N227" s="345">
        <v>323.73700000000002</v>
      </c>
      <c r="O227" t="s">
        <v>551</v>
      </c>
      <c r="P227">
        <v>12</v>
      </c>
      <c r="Q227" t="s">
        <v>102</v>
      </c>
    </row>
    <row r="228" spans="1:17" x14ac:dyDescent="0.3">
      <c r="A228" t="s">
        <v>593</v>
      </c>
      <c r="B228" s="148">
        <v>1</v>
      </c>
      <c r="C228" t="s">
        <v>69</v>
      </c>
      <c r="D228" t="s">
        <v>70</v>
      </c>
      <c r="E228" t="s">
        <v>587</v>
      </c>
      <c r="F228" t="s">
        <v>13</v>
      </c>
      <c r="G228" s="345">
        <v>0</v>
      </c>
      <c r="H228" s="345">
        <v>0</v>
      </c>
      <c r="I228" s="345">
        <v>27011.999999999996</v>
      </c>
      <c r="J228" s="345">
        <v>0</v>
      </c>
      <c r="K228" s="345">
        <v>0</v>
      </c>
      <c r="L228" s="345">
        <v>0</v>
      </c>
      <c r="M228" s="346">
        <v>0</v>
      </c>
      <c r="N228" s="345">
        <v>27011.999999999996</v>
      </c>
      <c r="O228" t="s">
        <v>588</v>
      </c>
      <c r="P228">
        <v>12</v>
      </c>
      <c r="Q228" t="s">
        <v>589</v>
      </c>
    </row>
    <row r="229" spans="1:17" x14ac:dyDescent="0.3">
      <c r="A229" t="s">
        <v>594</v>
      </c>
      <c r="B229" s="148">
        <v>1</v>
      </c>
      <c r="C229" t="s">
        <v>69</v>
      </c>
      <c r="D229" t="s">
        <v>72</v>
      </c>
      <c r="E229" t="s">
        <v>587</v>
      </c>
      <c r="F229" t="s">
        <v>13</v>
      </c>
      <c r="G229" s="345">
        <v>-37</v>
      </c>
      <c r="H229" s="345">
        <v>-6</v>
      </c>
      <c r="I229" s="345">
        <v>0</v>
      </c>
      <c r="J229" s="345">
        <v>0</v>
      </c>
      <c r="K229" s="345">
        <v>0</v>
      </c>
      <c r="L229" s="345">
        <v>0</v>
      </c>
      <c r="M229" s="346">
        <v>0</v>
      </c>
      <c r="N229" s="345">
        <v>-43</v>
      </c>
      <c r="O229" t="s">
        <v>588</v>
      </c>
      <c r="P229">
        <v>24</v>
      </c>
      <c r="Q229" t="s">
        <v>589</v>
      </c>
    </row>
    <row r="230" spans="1:17" x14ac:dyDescent="0.3">
      <c r="A230" t="s">
        <v>705</v>
      </c>
      <c r="B230" s="148">
        <v>53</v>
      </c>
      <c r="C230" t="s">
        <v>2034</v>
      </c>
      <c r="D230" t="s">
        <v>384</v>
      </c>
      <c r="E230" t="s">
        <v>706</v>
      </c>
      <c r="F230" t="s">
        <v>13</v>
      </c>
      <c r="G230" s="345">
        <v>0</v>
      </c>
      <c r="H230" s="345">
        <v>5882.875</v>
      </c>
      <c r="I230" s="345">
        <v>0</v>
      </c>
      <c r="J230" s="345">
        <v>0</v>
      </c>
      <c r="K230" s="345">
        <v>0</v>
      </c>
      <c r="L230" s="345">
        <v>0</v>
      </c>
      <c r="M230" s="346">
        <v>0</v>
      </c>
      <c r="N230" s="345">
        <v>5882.875</v>
      </c>
      <c r="O230" t="s">
        <v>551</v>
      </c>
      <c r="P230">
        <v>12</v>
      </c>
      <c r="Q230" t="s">
        <v>384</v>
      </c>
    </row>
    <row r="231" spans="1:17" x14ac:dyDescent="0.3">
      <c r="A231" t="s">
        <v>595</v>
      </c>
      <c r="B231" s="148">
        <v>1</v>
      </c>
      <c r="C231" t="s">
        <v>69</v>
      </c>
      <c r="D231" t="s">
        <v>73</v>
      </c>
      <c r="E231" t="s">
        <v>587</v>
      </c>
      <c r="F231" t="s">
        <v>13</v>
      </c>
      <c r="G231" s="345">
        <v>0</v>
      </c>
      <c r="H231" s="345">
        <v>21.000000000000004</v>
      </c>
      <c r="I231" s="345">
        <v>6464.9999999999991</v>
      </c>
      <c r="J231" s="345">
        <v>0</v>
      </c>
      <c r="K231" s="345">
        <v>0</v>
      </c>
      <c r="L231" s="345">
        <v>0</v>
      </c>
      <c r="M231" s="346">
        <v>0</v>
      </c>
      <c r="N231" s="345">
        <v>6485.9999999999991</v>
      </c>
      <c r="O231" t="s">
        <v>588</v>
      </c>
      <c r="P231">
        <v>24</v>
      </c>
      <c r="Q231" t="s">
        <v>589</v>
      </c>
    </row>
    <row r="232" spans="1:17" x14ac:dyDescent="0.3">
      <c r="A232" t="s">
        <v>596</v>
      </c>
      <c r="B232" s="148">
        <v>1</v>
      </c>
      <c r="C232" t="s">
        <v>69</v>
      </c>
      <c r="D232" t="s">
        <v>597</v>
      </c>
      <c r="E232" t="s">
        <v>587</v>
      </c>
      <c r="F232" t="s">
        <v>13</v>
      </c>
      <c r="G232" s="345">
        <v>0</v>
      </c>
      <c r="H232" s="345">
        <v>0</v>
      </c>
      <c r="I232" s="345">
        <v>0</v>
      </c>
      <c r="J232" s="345">
        <v>0</v>
      </c>
      <c r="K232" s="345">
        <v>0</v>
      </c>
      <c r="L232" s="345">
        <v>0</v>
      </c>
      <c r="M232" s="346">
        <v>0</v>
      </c>
      <c r="N232" s="345">
        <v>0</v>
      </c>
      <c r="O232">
        <v>0</v>
      </c>
      <c r="P232">
        <v>0</v>
      </c>
      <c r="Q232" t="s">
        <v>589</v>
      </c>
    </row>
    <row r="233" spans="1:17" x14ac:dyDescent="0.3">
      <c r="A233" t="s">
        <v>1420</v>
      </c>
      <c r="B233" s="148">
        <v>240</v>
      </c>
      <c r="C233" t="s">
        <v>240</v>
      </c>
      <c r="D233" t="s">
        <v>401</v>
      </c>
      <c r="E233" t="s">
        <v>606</v>
      </c>
      <c r="F233" t="s">
        <v>13</v>
      </c>
      <c r="G233" s="345">
        <v>0</v>
      </c>
      <c r="H233" s="345">
        <v>0</v>
      </c>
      <c r="I233" s="345">
        <v>0</v>
      </c>
      <c r="J233" s="345">
        <v>0</v>
      </c>
      <c r="K233" s="345">
        <v>0</v>
      </c>
      <c r="L233" s="345">
        <v>0</v>
      </c>
      <c r="M233" s="347">
        <v>0</v>
      </c>
      <c r="N233" s="345">
        <v>0</v>
      </c>
      <c r="O233">
        <v>0</v>
      </c>
      <c r="P233">
        <v>0</v>
      </c>
      <c r="Q233" t="s">
        <v>607</v>
      </c>
    </row>
    <row r="234" spans="1:17" x14ac:dyDescent="0.3">
      <c r="A234" t="s">
        <v>1421</v>
      </c>
      <c r="B234" s="148">
        <v>240</v>
      </c>
      <c r="C234" t="s">
        <v>240</v>
      </c>
      <c r="D234" t="s">
        <v>1845</v>
      </c>
      <c r="E234" t="s">
        <v>606</v>
      </c>
      <c r="F234" t="s">
        <v>13</v>
      </c>
      <c r="G234" s="345">
        <v>0</v>
      </c>
      <c r="H234" s="345">
        <v>0</v>
      </c>
      <c r="I234" s="345">
        <v>0</v>
      </c>
      <c r="J234" s="345">
        <v>0</v>
      </c>
      <c r="K234" s="345">
        <v>0</v>
      </c>
      <c r="L234" s="345">
        <v>0</v>
      </c>
      <c r="M234" s="346">
        <v>0</v>
      </c>
      <c r="N234" s="345">
        <v>0</v>
      </c>
      <c r="O234">
        <v>0</v>
      </c>
      <c r="P234">
        <v>0</v>
      </c>
      <c r="Q234" t="s">
        <v>607</v>
      </c>
    </row>
    <row r="235" spans="1:17" x14ac:dyDescent="0.3">
      <c r="A235" t="s">
        <v>1422</v>
      </c>
      <c r="B235" s="148">
        <v>0</v>
      </c>
      <c r="C235" t="s">
        <v>1848</v>
      </c>
      <c r="D235" t="s">
        <v>1846</v>
      </c>
      <c r="E235" t="s">
        <v>864</v>
      </c>
      <c r="F235" t="s">
        <v>13</v>
      </c>
      <c r="G235" s="345">
        <v>0</v>
      </c>
      <c r="H235" s="345">
        <v>0</v>
      </c>
      <c r="I235" s="345">
        <v>0</v>
      </c>
      <c r="J235" s="345">
        <v>0</v>
      </c>
      <c r="K235" s="345">
        <v>0</v>
      </c>
      <c r="L235" s="345">
        <v>0</v>
      </c>
      <c r="M235" s="346">
        <v>0</v>
      </c>
      <c r="N235" s="345">
        <v>0</v>
      </c>
      <c r="O235">
        <v>0</v>
      </c>
      <c r="P235">
        <v>0</v>
      </c>
      <c r="Q235" t="s">
        <v>969</v>
      </c>
    </row>
    <row r="236" spans="1:17" x14ac:dyDescent="0.3">
      <c r="A236" t="s">
        <v>611</v>
      </c>
      <c r="B236" s="148">
        <v>2</v>
      </c>
      <c r="C236" t="s">
        <v>80</v>
      </c>
      <c r="D236" t="s">
        <v>101</v>
      </c>
      <c r="E236" t="s">
        <v>602</v>
      </c>
      <c r="F236" t="s">
        <v>13</v>
      </c>
      <c r="G236" s="345">
        <v>0</v>
      </c>
      <c r="H236" s="345">
        <v>-11</v>
      </c>
      <c r="I236" s="345">
        <v>0</v>
      </c>
      <c r="J236" s="345">
        <v>0</v>
      </c>
      <c r="K236" s="345">
        <v>0</v>
      </c>
      <c r="L236" s="345">
        <v>0</v>
      </c>
      <c r="M236" s="347">
        <v>0</v>
      </c>
      <c r="N236" s="345">
        <v>-11</v>
      </c>
      <c r="O236" t="s">
        <v>588</v>
      </c>
      <c r="P236">
        <v>12</v>
      </c>
      <c r="Q236" t="s">
        <v>603</v>
      </c>
    </row>
    <row r="237" spans="1:17" x14ac:dyDescent="0.3">
      <c r="A237" t="s">
        <v>1354</v>
      </c>
      <c r="B237" s="148" t="e">
        <v>#N/A</v>
      </c>
      <c r="C237" t="s">
        <v>1355</v>
      </c>
      <c r="D237" t="s">
        <v>98</v>
      </c>
      <c r="E237" t="s">
        <v>602</v>
      </c>
      <c r="F237" t="s">
        <v>13</v>
      </c>
      <c r="G237" s="345">
        <v>0</v>
      </c>
      <c r="H237" s="345">
        <v>0</v>
      </c>
      <c r="I237" s="345">
        <v>0</v>
      </c>
      <c r="J237" s="345">
        <v>0</v>
      </c>
      <c r="K237" s="345">
        <v>0</v>
      </c>
      <c r="L237" s="345">
        <v>0</v>
      </c>
      <c r="M237" s="347">
        <v>0</v>
      </c>
      <c r="N237" s="345">
        <v>0</v>
      </c>
      <c r="O237">
        <v>0</v>
      </c>
      <c r="P237">
        <v>0</v>
      </c>
      <c r="Q237" t="s">
        <v>603</v>
      </c>
    </row>
    <row r="238" spans="1:17" x14ac:dyDescent="0.3">
      <c r="A238" t="s">
        <v>1429</v>
      </c>
      <c r="B238" s="148" t="e">
        <v>#N/A</v>
      </c>
      <c r="C238" t="s">
        <v>1871</v>
      </c>
      <c r="D238" t="s">
        <v>1870</v>
      </c>
      <c r="E238" t="s">
        <v>986</v>
      </c>
      <c r="F238" t="s">
        <v>13</v>
      </c>
      <c r="G238" s="345">
        <v>0</v>
      </c>
      <c r="H238" s="345">
        <v>0</v>
      </c>
      <c r="I238" s="345">
        <v>0</v>
      </c>
      <c r="J238" s="345">
        <v>0</v>
      </c>
      <c r="K238" s="345">
        <v>0</v>
      </c>
      <c r="L238" s="345">
        <v>0</v>
      </c>
      <c r="M238" s="346">
        <v>0</v>
      </c>
      <c r="N238" s="345">
        <v>0</v>
      </c>
      <c r="O238">
        <v>0</v>
      </c>
      <c r="P238">
        <v>0</v>
      </c>
      <c r="Q238" t="s">
        <v>343</v>
      </c>
    </row>
    <row r="239" spans="1:17" x14ac:dyDescent="0.3">
      <c r="A239" t="s">
        <v>1331</v>
      </c>
      <c r="B239" s="148">
        <v>2</v>
      </c>
      <c r="C239" t="s">
        <v>80</v>
      </c>
      <c r="D239" t="s">
        <v>86</v>
      </c>
      <c r="E239" t="s">
        <v>602</v>
      </c>
      <c r="F239" t="s">
        <v>13</v>
      </c>
      <c r="G239" s="345">
        <v>0</v>
      </c>
      <c r="H239" s="345">
        <v>8.5176400000000001</v>
      </c>
      <c r="I239" s="345">
        <v>0</v>
      </c>
      <c r="J239" s="345">
        <v>0</v>
      </c>
      <c r="K239" s="345">
        <v>0</v>
      </c>
      <c r="L239" s="345">
        <v>0</v>
      </c>
      <c r="M239" s="347">
        <v>0</v>
      </c>
      <c r="N239" s="345">
        <v>8.5176400000000001</v>
      </c>
      <c r="O239" t="s">
        <v>551</v>
      </c>
      <c r="P239">
        <v>3</v>
      </c>
      <c r="Q239" t="s">
        <v>603</v>
      </c>
    </row>
    <row r="240" spans="1:17" x14ac:dyDescent="0.3">
      <c r="A240" t="s">
        <v>1332</v>
      </c>
      <c r="B240" s="148">
        <v>2</v>
      </c>
      <c r="C240" t="s">
        <v>80</v>
      </c>
      <c r="D240" t="s">
        <v>91</v>
      </c>
      <c r="E240" t="s">
        <v>602</v>
      </c>
      <c r="F240" t="s">
        <v>13</v>
      </c>
      <c r="G240" s="345">
        <v>0</v>
      </c>
      <c r="H240" s="345">
        <v>0</v>
      </c>
      <c r="I240" s="345">
        <v>0</v>
      </c>
      <c r="J240" s="345">
        <v>0</v>
      </c>
      <c r="K240" s="345">
        <v>0</v>
      </c>
      <c r="L240" s="345">
        <v>0</v>
      </c>
      <c r="M240" s="346">
        <v>0</v>
      </c>
      <c r="N240" s="345">
        <v>0</v>
      </c>
      <c r="O240">
        <v>0</v>
      </c>
      <c r="P240">
        <v>0</v>
      </c>
      <c r="Q240" t="s">
        <v>603</v>
      </c>
    </row>
    <row r="241" spans="1:17" x14ac:dyDescent="0.3">
      <c r="A241" t="s">
        <v>1333</v>
      </c>
      <c r="B241" s="148">
        <v>2</v>
      </c>
      <c r="C241" t="s">
        <v>80</v>
      </c>
      <c r="D241" t="s">
        <v>1334</v>
      </c>
      <c r="E241" t="s">
        <v>606</v>
      </c>
      <c r="F241" t="s">
        <v>13</v>
      </c>
      <c r="G241" s="345">
        <v>0</v>
      </c>
      <c r="H241" s="345">
        <v>0</v>
      </c>
      <c r="I241" s="345">
        <v>0</v>
      </c>
      <c r="J241" s="345">
        <v>0</v>
      </c>
      <c r="K241" s="345">
        <v>0</v>
      </c>
      <c r="L241" s="345">
        <v>0</v>
      </c>
      <c r="M241" s="347">
        <v>0</v>
      </c>
      <c r="N241" s="345">
        <v>0</v>
      </c>
      <c r="O241">
        <v>0</v>
      </c>
      <c r="P241">
        <v>0</v>
      </c>
      <c r="Q241" t="s">
        <v>607</v>
      </c>
    </row>
    <row r="242" spans="1:17" x14ac:dyDescent="0.3">
      <c r="A242" t="s">
        <v>1335</v>
      </c>
      <c r="B242" s="148">
        <v>2</v>
      </c>
      <c r="C242" t="s">
        <v>80</v>
      </c>
      <c r="D242" t="s">
        <v>1336</v>
      </c>
      <c r="E242" t="s">
        <v>606</v>
      </c>
      <c r="F242" t="s">
        <v>13</v>
      </c>
      <c r="G242" s="345">
        <v>0</v>
      </c>
      <c r="H242" s="345">
        <v>0</v>
      </c>
      <c r="I242" s="345">
        <v>0</v>
      </c>
      <c r="J242" s="345">
        <v>0</v>
      </c>
      <c r="K242" s="345">
        <v>0</v>
      </c>
      <c r="L242" s="345">
        <v>0</v>
      </c>
      <c r="M242" s="347">
        <v>0</v>
      </c>
      <c r="N242" s="345">
        <v>0</v>
      </c>
      <c r="O242">
        <v>0</v>
      </c>
      <c r="P242">
        <v>0</v>
      </c>
      <c r="Q242" t="s">
        <v>607</v>
      </c>
    </row>
    <row r="243" spans="1:17" x14ac:dyDescent="0.3">
      <c r="A243" t="s">
        <v>1362</v>
      </c>
      <c r="B243" s="148">
        <v>2</v>
      </c>
      <c r="C243" t="s">
        <v>80</v>
      </c>
      <c r="D243" t="s">
        <v>93</v>
      </c>
      <c r="E243" t="s">
        <v>2143</v>
      </c>
      <c r="F243" t="s">
        <v>13</v>
      </c>
      <c r="G243" s="345">
        <v>0</v>
      </c>
      <c r="H243" s="345">
        <v>31.103999999999999</v>
      </c>
      <c r="I243" s="345">
        <v>0</v>
      </c>
      <c r="J243" s="345">
        <v>0</v>
      </c>
      <c r="K243" s="345">
        <v>0</v>
      </c>
      <c r="L243" s="345">
        <v>0</v>
      </c>
      <c r="M243" s="347">
        <v>0</v>
      </c>
      <c r="N243" s="345">
        <v>31.103999999999999</v>
      </c>
      <c r="O243" t="s">
        <v>551</v>
      </c>
      <c r="P243">
        <v>1</v>
      </c>
      <c r="Q243" t="s">
        <v>93</v>
      </c>
    </row>
    <row r="244" spans="1:17" x14ac:dyDescent="0.3">
      <c r="A244" t="s">
        <v>1340</v>
      </c>
      <c r="B244" s="148">
        <v>169</v>
      </c>
      <c r="C244" t="s">
        <v>103</v>
      </c>
      <c r="D244" t="s">
        <v>110</v>
      </c>
      <c r="E244" t="s">
        <v>1341</v>
      </c>
      <c r="F244" t="s">
        <v>13</v>
      </c>
      <c r="G244" s="345">
        <v>0</v>
      </c>
      <c r="H244" s="345">
        <v>463.84899999999993</v>
      </c>
      <c r="I244" s="345">
        <v>0</v>
      </c>
      <c r="J244" s="345">
        <v>0</v>
      </c>
      <c r="K244" s="345">
        <v>0</v>
      </c>
      <c r="L244" s="345">
        <v>0</v>
      </c>
      <c r="M244" s="346">
        <v>0</v>
      </c>
      <c r="N244" s="345">
        <v>463.84899999999993</v>
      </c>
      <c r="O244" t="s">
        <v>551</v>
      </c>
      <c r="P244">
        <v>12</v>
      </c>
      <c r="Q244" t="s">
        <v>110</v>
      </c>
    </row>
    <row r="245" spans="1:17" x14ac:dyDescent="0.3">
      <c r="A245" t="s">
        <v>618</v>
      </c>
      <c r="B245" s="148">
        <v>2</v>
      </c>
      <c r="C245" t="s">
        <v>80</v>
      </c>
      <c r="D245" t="s">
        <v>94</v>
      </c>
      <c r="E245" t="s">
        <v>619</v>
      </c>
      <c r="F245" t="s">
        <v>14</v>
      </c>
      <c r="G245" s="345">
        <v>0</v>
      </c>
      <c r="H245" s="345">
        <v>1156.8</v>
      </c>
      <c r="I245" s="345">
        <v>0</v>
      </c>
      <c r="J245" s="345">
        <v>0</v>
      </c>
      <c r="K245" s="345">
        <v>0</v>
      </c>
      <c r="L245" s="345">
        <v>0</v>
      </c>
      <c r="M245" s="347">
        <v>0</v>
      </c>
      <c r="N245" s="345">
        <v>1156.8</v>
      </c>
      <c r="O245" t="s">
        <v>551</v>
      </c>
      <c r="P245">
        <v>12</v>
      </c>
      <c r="Q245" t="s">
        <v>620</v>
      </c>
    </row>
    <row r="246" spans="1:17" x14ac:dyDescent="0.3">
      <c r="A246" t="s">
        <v>625</v>
      </c>
      <c r="B246" s="148">
        <v>2</v>
      </c>
      <c r="C246" t="s">
        <v>80</v>
      </c>
      <c r="D246" t="s">
        <v>100</v>
      </c>
      <c r="E246" t="s">
        <v>626</v>
      </c>
      <c r="F246" t="s">
        <v>14</v>
      </c>
      <c r="G246" s="345">
        <v>0</v>
      </c>
      <c r="H246" s="345">
        <v>9257.7200000000012</v>
      </c>
      <c r="I246" s="345">
        <v>0</v>
      </c>
      <c r="J246" s="345">
        <v>0</v>
      </c>
      <c r="K246" s="345">
        <v>0</v>
      </c>
      <c r="L246" s="345">
        <v>0</v>
      </c>
      <c r="M246" s="346">
        <v>0</v>
      </c>
      <c r="N246" s="345">
        <v>9257.7200000000012</v>
      </c>
      <c r="O246" t="s">
        <v>551</v>
      </c>
      <c r="P246">
        <v>12</v>
      </c>
      <c r="Q246" t="s">
        <v>627</v>
      </c>
    </row>
    <row r="247" spans="1:17" x14ac:dyDescent="0.3">
      <c r="A247" t="s">
        <v>628</v>
      </c>
      <c r="B247" s="148">
        <v>2</v>
      </c>
      <c r="C247" t="s">
        <v>80</v>
      </c>
      <c r="D247" t="s">
        <v>81</v>
      </c>
      <c r="E247" t="s">
        <v>629</v>
      </c>
      <c r="F247" t="s">
        <v>14</v>
      </c>
      <c r="G247" s="345">
        <v>0</v>
      </c>
      <c r="H247" s="345">
        <v>596.952</v>
      </c>
      <c r="I247" s="345">
        <v>0</v>
      </c>
      <c r="J247" s="345">
        <v>0</v>
      </c>
      <c r="K247" s="345">
        <v>0</v>
      </c>
      <c r="L247" s="345">
        <v>0</v>
      </c>
      <c r="M247" s="347">
        <v>0</v>
      </c>
      <c r="N247" s="345">
        <v>596.952</v>
      </c>
      <c r="O247" t="s">
        <v>551</v>
      </c>
      <c r="P247">
        <v>12</v>
      </c>
      <c r="Q247" t="s">
        <v>630</v>
      </c>
    </row>
    <row r="248" spans="1:17" x14ac:dyDescent="0.3">
      <c r="A248" t="s">
        <v>631</v>
      </c>
      <c r="B248" s="148">
        <v>2</v>
      </c>
      <c r="C248" t="s">
        <v>80</v>
      </c>
      <c r="D248" t="s">
        <v>82</v>
      </c>
      <c r="E248" t="s">
        <v>632</v>
      </c>
      <c r="F248" t="s">
        <v>14</v>
      </c>
      <c r="G248" s="345">
        <v>0</v>
      </c>
      <c r="H248" s="345">
        <v>537.29999999999995</v>
      </c>
      <c r="I248" s="345">
        <v>0</v>
      </c>
      <c r="J248" s="345">
        <v>0</v>
      </c>
      <c r="K248" s="345">
        <v>0</v>
      </c>
      <c r="L248" s="345">
        <v>0</v>
      </c>
      <c r="M248" s="346">
        <v>0</v>
      </c>
      <c r="N248" s="345">
        <v>537.29999999999995</v>
      </c>
      <c r="O248" t="s">
        <v>551</v>
      </c>
      <c r="P248">
        <v>12</v>
      </c>
      <c r="Q248" t="s">
        <v>633</v>
      </c>
    </row>
    <row r="249" spans="1:17" x14ac:dyDescent="0.3">
      <c r="A249" t="s">
        <v>634</v>
      </c>
      <c r="B249" s="148">
        <v>2</v>
      </c>
      <c r="C249" t="s">
        <v>80</v>
      </c>
      <c r="D249" t="s">
        <v>87</v>
      </c>
      <c r="E249" t="s">
        <v>635</v>
      </c>
      <c r="F249" t="s">
        <v>14</v>
      </c>
      <c r="G249" s="345">
        <v>0</v>
      </c>
      <c r="H249" s="345">
        <v>711.00599999999997</v>
      </c>
      <c r="I249" s="345">
        <v>0</v>
      </c>
      <c r="J249" s="345">
        <v>8.7789999999999981</v>
      </c>
      <c r="K249" s="345">
        <v>0</v>
      </c>
      <c r="L249" s="345">
        <v>0</v>
      </c>
      <c r="M249" s="346">
        <v>0</v>
      </c>
      <c r="N249" s="345">
        <v>719.78499999999997</v>
      </c>
      <c r="O249" t="s">
        <v>551</v>
      </c>
      <c r="P249">
        <v>18</v>
      </c>
      <c r="Q249" t="s">
        <v>636</v>
      </c>
    </row>
    <row r="250" spans="1:17" x14ac:dyDescent="0.3">
      <c r="A250" t="s">
        <v>637</v>
      </c>
      <c r="B250" s="148">
        <v>2</v>
      </c>
      <c r="C250" t="s">
        <v>80</v>
      </c>
      <c r="D250" t="s">
        <v>90</v>
      </c>
      <c r="E250" t="s">
        <v>638</v>
      </c>
      <c r="F250" t="s">
        <v>14</v>
      </c>
      <c r="G250" s="345">
        <v>0</v>
      </c>
      <c r="H250" s="345">
        <v>6.8629999999999995</v>
      </c>
      <c r="I250" s="345">
        <v>0</v>
      </c>
      <c r="J250" s="345">
        <v>0</v>
      </c>
      <c r="K250" s="345">
        <v>0</v>
      </c>
      <c r="L250" s="345">
        <v>0</v>
      </c>
      <c r="M250" s="346">
        <v>0</v>
      </c>
      <c r="N250" s="345">
        <v>6.8629999999999995</v>
      </c>
      <c r="O250" t="s">
        <v>551</v>
      </c>
      <c r="P250">
        <v>3</v>
      </c>
      <c r="Q250" t="s">
        <v>90</v>
      </c>
    </row>
    <row r="251" spans="1:17" x14ac:dyDescent="0.3">
      <c r="A251" t="s">
        <v>747</v>
      </c>
      <c r="B251" s="148">
        <v>747</v>
      </c>
      <c r="C251" t="s">
        <v>161</v>
      </c>
      <c r="D251" t="s">
        <v>162</v>
      </c>
      <c r="E251" t="s">
        <v>748</v>
      </c>
      <c r="F251" t="s">
        <v>14</v>
      </c>
      <c r="G251" s="345">
        <v>0</v>
      </c>
      <c r="H251" s="345">
        <v>479.81661390869385</v>
      </c>
      <c r="I251" s="345">
        <v>0</v>
      </c>
      <c r="J251" s="345">
        <v>0</v>
      </c>
      <c r="K251" s="345">
        <v>0</v>
      </c>
      <c r="L251" s="345">
        <v>0</v>
      </c>
      <c r="M251" s="346">
        <v>0</v>
      </c>
      <c r="N251" s="345">
        <v>479.81661390869385</v>
      </c>
      <c r="O251" t="s">
        <v>551</v>
      </c>
      <c r="P251">
        <v>12</v>
      </c>
      <c r="Q251" t="s">
        <v>162</v>
      </c>
    </row>
    <row r="252" spans="1:17" x14ac:dyDescent="0.3">
      <c r="A252" t="s">
        <v>758</v>
      </c>
      <c r="B252" s="148">
        <v>420</v>
      </c>
      <c r="C252" t="s">
        <v>171</v>
      </c>
      <c r="D252" t="s">
        <v>172</v>
      </c>
      <c r="E252" t="s">
        <v>759</v>
      </c>
      <c r="F252" t="s">
        <v>14</v>
      </c>
      <c r="G252" s="345">
        <v>0</v>
      </c>
      <c r="H252" s="345">
        <v>298.78399999999999</v>
      </c>
      <c r="I252" s="345">
        <v>0</v>
      </c>
      <c r="J252" s="345">
        <v>0</v>
      </c>
      <c r="K252" s="345">
        <v>0</v>
      </c>
      <c r="L252" s="345">
        <v>0</v>
      </c>
      <c r="M252" s="346">
        <v>0</v>
      </c>
      <c r="N252" s="345">
        <v>298.78399999999999</v>
      </c>
      <c r="O252" t="s">
        <v>551</v>
      </c>
      <c r="P252">
        <v>12</v>
      </c>
      <c r="Q252" t="s">
        <v>172</v>
      </c>
    </row>
    <row r="253" spans="1:17" x14ac:dyDescent="0.3">
      <c r="A253" t="s">
        <v>760</v>
      </c>
      <c r="B253" s="148">
        <v>767</v>
      </c>
      <c r="C253" t="s">
        <v>761</v>
      </c>
      <c r="D253" t="s">
        <v>174</v>
      </c>
      <c r="E253" t="s">
        <v>762</v>
      </c>
      <c r="F253" t="s">
        <v>14</v>
      </c>
      <c r="G253" s="345">
        <v>0</v>
      </c>
      <c r="H253" s="345">
        <v>0</v>
      </c>
      <c r="I253" s="345">
        <v>0</v>
      </c>
      <c r="J253" s="345">
        <v>0</v>
      </c>
      <c r="K253" s="345">
        <v>0</v>
      </c>
      <c r="L253" s="345">
        <v>0</v>
      </c>
      <c r="M253" s="347">
        <v>0</v>
      </c>
      <c r="N253" s="345">
        <v>0</v>
      </c>
      <c r="O253">
        <v>0</v>
      </c>
      <c r="P253">
        <v>0</v>
      </c>
      <c r="Q253" t="s">
        <v>174</v>
      </c>
    </row>
    <row r="254" spans="1:17" x14ac:dyDescent="0.3">
      <c r="A254" t="s">
        <v>765</v>
      </c>
      <c r="B254" s="148">
        <v>682</v>
      </c>
      <c r="C254" t="s">
        <v>177</v>
      </c>
      <c r="D254" t="s">
        <v>178</v>
      </c>
      <c r="E254" t="s">
        <v>766</v>
      </c>
      <c r="F254" t="s">
        <v>14</v>
      </c>
      <c r="G254" s="345">
        <v>0</v>
      </c>
      <c r="H254" s="345">
        <v>126.93</v>
      </c>
      <c r="I254" s="345">
        <v>0</v>
      </c>
      <c r="J254" s="345">
        <v>0</v>
      </c>
      <c r="K254" s="345">
        <v>0</v>
      </c>
      <c r="L254" s="345">
        <v>0</v>
      </c>
      <c r="M254" s="346">
        <v>0</v>
      </c>
      <c r="N254" s="345">
        <v>126.93</v>
      </c>
      <c r="O254" t="s">
        <v>551</v>
      </c>
      <c r="P254">
        <v>5</v>
      </c>
      <c r="Q254" t="s">
        <v>178</v>
      </c>
    </row>
    <row r="255" spans="1:17" x14ac:dyDescent="0.3">
      <c r="A255" t="s">
        <v>781</v>
      </c>
      <c r="B255" s="148">
        <v>256</v>
      </c>
      <c r="C255" t="s">
        <v>193</v>
      </c>
      <c r="D255" t="s">
        <v>194</v>
      </c>
      <c r="E255" t="s">
        <v>782</v>
      </c>
      <c r="F255" t="s">
        <v>14</v>
      </c>
      <c r="G255" s="345">
        <v>0</v>
      </c>
      <c r="H255" s="345">
        <v>371.91999999999996</v>
      </c>
      <c r="I255" s="345">
        <v>0</v>
      </c>
      <c r="J255" s="345">
        <v>0</v>
      </c>
      <c r="K255" s="345">
        <v>0</v>
      </c>
      <c r="L255" s="345">
        <v>0</v>
      </c>
      <c r="M255" s="346">
        <v>0</v>
      </c>
      <c r="N255" s="345">
        <v>371.91999999999996</v>
      </c>
      <c r="O255" t="s">
        <v>551</v>
      </c>
      <c r="P255">
        <v>12</v>
      </c>
      <c r="Q255" t="s">
        <v>194</v>
      </c>
    </row>
    <row r="256" spans="1:17" x14ac:dyDescent="0.3">
      <c r="A256" t="s">
        <v>821</v>
      </c>
      <c r="B256" s="148">
        <v>274</v>
      </c>
      <c r="C256" t="s">
        <v>214</v>
      </c>
      <c r="D256" t="s">
        <v>822</v>
      </c>
      <c r="E256" t="s">
        <v>823</v>
      </c>
      <c r="F256" t="s">
        <v>14</v>
      </c>
      <c r="G256" s="345">
        <v>0</v>
      </c>
      <c r="H256" s="345">
        <v>5437.1419999999998</v>
      </c>
      <c r="I256" s="345">
        <v>0</v>
      </c>
      <c r="J256" s="345">
        <v>0</v>
      </c>
      <c r="K256" s="345">
        <v>0</v>
      </c>
      <c r="L256" s="345">
        <v>0</v>
      </c>
      <c r="M256" s="347">
        <v>0</v>
      </c>
      <c r="N256" s="345">
        <v>5437.1419999999998</v>
      </c>
      <c r="O256" t="s">
        <v>551</v>
      </c>
      <c r="P256">
        <v>12</v>
      </c>
      <c r="Q256" t="s">
        <v>215</v>
      </c>
    </row>
    <row r="257" spans="1:17" x14ac:dyDescent="0.3">
      <c r="A257" t="s">
        <v>824</v>
      </c>
      <c r="B257" s="148">
        <v>341</v>
      </c>
      <c r="C257" t="s">
        <v>218</v>
      </c>
      <c r="D257" t="s">
        <v>219</v>
      </c>
      <c r="E257" t="s">
        <v>825</v>
      </c>
      <c r="F257" t="s">
        <v>14</v>
      </c>
      <c r="G257" s="345">
        <v>0</v>
      </c>
      <c r="H257" s="345">
        <v>558.81299999999999</v>
      </c>
      <c r="I257" s="345">
        <v>0</v>
      </c>
      <c r="J257" s="345">
        <v>0</v>
      </c>
      <c r="K257" s="345">
        <v>0</v>
      </c>
      <c r="L257" s="345">
        <v>0</v>
      </c>
      <c r="M257" s="346">
        <v>0</v>
      </c>
      <c r="N257" s="345">
        <v>558.81299999999999</v>
      </c>
      <c r="O257" t="s">
        <v>551</v>
      </c>
      <c r="P257">
        <v>12</v>
      </c>
      <c r="Q257" t="s">
        <v>219</v>
      </c>
    </row>
    <row r="258" spans="1:17" x14ac:dyDescent="0.3">
      <c r="A258" t="s">
        <v>837</v>
      </c>
      <c r="B258" s="148">
        <v>63</v>
      </c>
      <c r="C258" t="s">
        <v>227</v>
      </c>
      <c r="D258" t="s">
        <v>838</v>
      </c>
      <c r="E258" t="s">
        <v>839</v>
      </c>
      <c r="F258" t="s">
        <v>14</v>
      </c>
      <c r="G258" s="345">
        <v>0</v>
      </c>
      <c r="H258" s="345">
        <v>3117.6179999999999</v>
      </c>
      <c r="I258" s="345">
        <v>0</v>
      </c>
      <c r="J258" s="345">
        <v>0</v>
      </c>
      <c r="K258" s="345">
        <v>0</v>
      </c>
      <c r="L258" s="345">
        <v>0</v>
      </c>
      <c r="M258" s="346">
        <v>0</v>
      </c>
      <c r="N258" s="345">
        <v>3117.6179999999999</v>
      </c>
      <c r="O258" t="s">
        <v>551</v>
      </c>
      <c r="P258">
        <v>12</v>
      </c>
      <c r="Q258" t="s">
        <v>228</v>
      </c>
    </row>
    <row r="259" spans="1:17" x14ac:dyDescent="0.3">
      <c r="A259" t="s">
        <v>847</v>
      </c>
      <c r="B259" s="148">
        <v>332</v>
      </c>
      <c r="C259" t="s">
        <v>234</v>
      </c>
      <c r="D259" t="s">
        <v>235</v>
      </c>
      <c r="E259" t="s">
        <v>848</v>
      </c>
      <c r="F259" t="s">
        <v>14</v>
      </c>
      <c r="G259" s="345">
        <v>0</v>
      </c>
      <c r="H259" s="345">
        <v>446.69400000000002</v>
      </c>
      <c r="I259" s="345">
        <v>0</v>
      </c>
      <c r="J259" s="345">
        <v>0</v>
      </c>
      <c r="K259" s="345">
        <v>0</v>
      </c>
      <c r="L259" s="345">
        <v>0</v>
      </c>
      <c r="M259" s="346">
        <v>0</v>
      </c>
      <c r="N259" s="345">
        <v>446.69400000000002</v>
      </c>
      <c r="O259" t="s">
        <v>551</v>
      </c>
      <c r="P259">
        <v>12</v>
      </c>
      <c r="Q259" t="s">
        <v>235</v>
      </c>
    </row>
    <row r="260" spans="1:17" x14ac:dyDescent="0.3">
      <c r="A260" t="s">
        <v>894</v>
      </c>
      <c r="B260" s="148">
        <v>687</v>
      </c>
      <c r="C260" t="s">
        <v>262</v>
      </c>
      <c r="D260" t="s">
        <v>263</v>
      </c>
      <c r="E260" t="s">
        <v>895</v>
      </c>
      <c r="F260" t="s">
        <v>14</v>
      </c>
      <c r="G260" s="345">
        <v>0</v>
      </c>
      <c r="H260" s="345">
        <v>272.62799999999999</v>
      </c>
      <c r="I260" s="345">
        <v>0</v>
      </c>
      <c r="J260" s="345">
        <v>0</v>
      </c>
      <c r="K260" s="345">
        <v>0</v>
      </c>
      <c r="L260" s="345">
        <v>0</v>
      </c>
      <c r="M260" s="346">
        <v>0</v>
      </c>
      <c r="N260" s="345">
        <v>272.62799999999999</v>
      </c>
      <c r="O260" t="s">
        <v>551</v>
      </c>
      <c r="P260">
        <v>11</v>
      </c>
      <c r="Q260" t="s">
        <v>263</v>
      </c>
    </row>
    <row r="261" spans="1:17" x14ac:dyDescent="0.3">
      <c r="A261" t="s">
        <v>911</v>
      </c>
      <c r="B261" s="148">
        <v>44</v>
      </c>
      <c r="C261" t="s">
        <v>274</v>
      </c>
      <c r="D261" t="s">
        <v>275</v>
      </c>
      <c r="E261" t="s">
        <v>912</v>
      </c>
      <c r="F261" t="s">
        <v>14</v>
      </c>
      <c r="G261" s="345">
        <v>0</v>
      </c>
      <c r="H261" s="345">
        <v>2470.9160000000002</v>
      </c>
      <c r="I261" s="345">
        <v>0</v>
      </c>
      <c r="J261" s="345">
        <v>0</v>
      </c>
      <c r="K261" s="345">
        <v>0</v>
      </c>
      <c r="L261" s="345">
        <v>0</v>
      </c>
      <c r="M261" s="347">
        <v>0</v>
      </c>
      <c r="N261" s="345">
        <v>2470.9160000000002</v>
      </c>
      <c r="O261" t="s">
        <v>551</v>
      </c>
      <c r="P261">
        <v>12</v>
      </c>
      <c r="Q261" t="s">
        <v>275</v>
      </c>
    </row>
    <row r="262" spans="1:17" x14ac:dyDescent="0.3">
      <c r="A262" t="s">
        <v>938</v>
      </c>
      <c r="B262" s="148">
        <v>416</v>
      </c>
      <c r="C262" t="s">
        <v>299</v>
      </c>
      <c r="D262" t="s">
        <v>300</v>
      </c>
      <c r="E262" t="s">
        <v>939</v>
      </c>
      <c r="F262" t="s">
        <v>14</v>
      </c>
      <c r="G262" s="345">
        <v>0</v>
      </c>
      <c r="H262" s="345">
        <v>434.20699999999999</v>
      </c>
      <c r="I262" s="345">
        <v>0</v>
      </c>
      <c r="J262" s="345">
        <v>0</v>
      </c>
      <c r="K262" s="345">
        <v>0</v>
      </c>
      <c r="L262" s="345">
        <v>0</v>
      </c>
      <c r="M262" s="346">
        <v>0</v>
      </c>
      <c r="N262" s="345">
        <v>434.20699999999999</v>
      </c>
      <c r="O262" t="s">
        <v>551</v>
      </c>
      <c r="P262">
        <v>12</v>
      </c>
      <c r="Q262" t="s">
        <v>300</v>
      </c>
    </row>
    <row r="263" spans="1:17" x14ac:dyDescent="0.3">
      <c r="A263" t="s">
        <v>976</v>
      </c>
      <c r="B263" s="148">
        <v>759</v>
      </c>
      <c r="C263" t="s">
        <v>332</v>
      </c>
      <c r="D263" t="s">
        <v>333</v>
      </c>
      <c r="E263" t="s">
        <v>977</v>
      </c>
      <c r="F263" t="s">
        <v>14</v>
      </c>
      <c r="G263" s="345">
        <v>0</v>
      </c>
      <c r="H263" s="345">
        <v>56.799000000000007</v>
      </c>
      <c r="I263" s="345">
        <v>0</v>
      </c>
      <c r="J263" s="345">
        <v>0</v>
      </c>
      <c r="K263" s="345">
        <v>0</v>
      </c>
      <c r="L263" s="345">
        <v>0</v>
      </c>
      <c r="M263" s="346">
        <v>0</v>
      </c>
      <c r="N263" s="345">
        <v>56.799000000000007</v>
      </c>
      <c r="O263" t="s">
        <v>551</v>
      </c>
      <c r="P263">
        <v>3</v>
      </c>
      <c r="Q263" t="s">
        <v>333</v>
      </c>
    </row>
    <row r="264" spans="1:17" x14ac:dyDescent="0.3">
      <c r="A264" t="s">
        <v>978</v>
      </c>
      <c r="B264" s="148">
        <v>364</v>
      </c>
      <c r="C264" t="s">
        <v>334</v>
      </c>
      <c r="D264" t="s">
        <v>335</v>
      </c>
      <c r="E264" t="s">
        <v>979</v>
      </c>
      <c r="F264" t="s">
        <v>14</v>
      </c>
      <c r="G264" s="345">
        <v>0</v>
      </c>
      <c r="H264" s="345">
        <v>671.98400000000004</v>
      </c>
      <c r="I264" s="345">
        <v>0</v>
      </c>
      <c r="J264" s="345">
        <v>0</v>
      </c>
      <c r="K264" s="345">
        <v>0</v>
      </c>
      <c r="L264" s="345">
        <v>0</v>
      </c>
      <c r="M264" s="346">
        <v>0</v>
      </c>
      <c r="N264" s="345">
        <v>671.98400000000004</v>
      </c>
      <c r="O264" t="s">
        <v>551</v>
      </c>
      <c r="P264">
        <v>12</v>
      </c>
      <c r="Q264" t="s">
        <v>335</v>
      </c>
    </row>
    <row r="265" spans="1:17" x14ac:dyDescent="0.3">
      <c r="A265" t="s">
        <v>994</v>
      </c>
      <c r="B265" s="148">
        <v>394</v>
      </c>
      <c r="C265" t="s">
        <v>349</v>
      </c>
      <c r="D265" t="s">
        <v>350</v>
      </c>
      <c r="E265" t="s">
        <v>995</v>
      </c>
      <c r="F265" t="s">
        <v>14</v>
      </c>
      <c r="G265" s="345">
        <v>0</v>
      </c>
      <c r="H265" s="345">
        <v>245.15339551279953</v>
      </c>
      <c r="I265" s="345">
        <v>0</v>
      </c>
      <c r="J265" s="345">
        <v>0</v>
      </c>
      <c r="K265" s="345">
        <v>0</v>
      </c>
      <c r="L265" s="345">
        <v>0</v>
      </c>
      <c r="M265" s="346">
        <v>0</v>
      </c>
      <c r="N265" s="345">
        <v>245.15339551279953</v>
      </c>
      <c r="O265" t="s">
        <v>551</v>
      </c>
      <c r="P265">
        <v>12</v>
      </c>
      <c r="Q265" t="s">
        <v>350</v>
      </c>
    </row>
    <row r="266" spans="1:17" x14ac:dyDescent="0.3">
      <c r="A266" t="s">
        <v>998</v>
      </c>
      <c r="B266" s="148">
        <v>92</v>
      </c>
      <c r="C266" t="s">
        <v>353</v>
      </c>
      <c r="D266" t="s">
        <v>354</v>
      </c>
      <c r="E266" t="s">
        <v>999</v>
      </c>
      <c r="F266" t="s">
        <v>14</v>
      </c>
      <c r="G266" s="345">
        <v>0</v>
      </c>
      <c r="H266" s="345">
        <v>1286.4649999999999</v>
      </c>
      <c r="I266" s="345">
        <v>0</v>
      </c>
      <c r="J266" s="345">
        <v>0</v>
      </c>
      <c r="K266" s="345">
        <v>0</v>
      </c>
      <c r="L266" s="345">
        <v>0</v>
      </c>
      <c r="M266" s="346">
        <v>0</v>
      </c>
      <c r="N266" s="345">
        <v>1286.4649999999999</v>
      </c>
      <c r="O266" t="s">
        <v>551</v>
      </c>
      <c r="P266">
        <v>12</v>
      </c>
      <c r="Q266" t="s">
        <v>354</v>
      </c>
    </row>
    <row r="267" spans="1:17" x14ac:dyDescent="0.3">
      <c r="A267" t="s">
        <v>1006</v>
      </c>
      <c r="B267" s="148">
        <v>72</v>
      </c>
      <c r="C267" t="s">
        <v>361</v>
      </c>
      <c r="D267" t="s">
        <v>362</v>
      </c>
      <c r="E267" t="s">
        <v>1007</v>
      </c>
      <c r="F267" t="s">
        <v>14</v>
      </c>
      <c r="G267" s="345">
        <v>0</v>
      </c>
      <c r="H267" s="345">
        <v>511.80700000000002</v>
      </c>
      <c r="I267" s="345">
        <v>0</v>
      </c>
      <c r="J267" s="345">
        <v>0</v>
      </c>
      <c r="K267" s="345">
        <v>0</v>
      </c>
      <c r="L267" s="345">
        <v>0</v>
      </c>
      <c r="M267" s="346">
        <v>0</v>
      </c>
      <c r="N267" s="345">
        <v>511.80700000000002</v>
      </c>
      <c r="O267" t="s">
        <v>551</v>
      </c>
      <c r="P267">
        <v>12</v>
      </c>
      <c r="Q267" t="s">
        <v>362</v>
      </c>
    </row>
    <row r="268" spans="1:17" x14ac:dyDescent="0.3">
      <c r="A268" t="s">
        <v>1044</v>
      </c>
      <c r="B268" s="148">
        <v>663</v>
      </c>
      <c r="C268" t="s">
        <v>378</v>
      </c>
      <c r="D268" t="s">
        <v>379</v>
      </c>
      <c r="E268" t="s">
        <v>1045</v>
      </c>
      <c r="F268" t="s">
        <v>14</v>
      </c>
      <c r="G268" s="345">
        <v>0</v>
      </c>
      <c r="H268" s="345">
        <v>638.4</v>
      </c>
      <c r="I268" s="345">
        <v>0</v>
      </c>
      <c r="J268" s="345">
        <v>0</v>
      </c>
      <c r="K268" s="345">
        <v>0</v>
      </c>
      <c r="L268" s="345">
        <v>0</v>
      </c>
      <c r="M268" s="346">
        <v>0</v>
      </c>
      <c r="N268" s="345">
        <v>638.4</v>
      </c>
      <c r="O268" t="s">
        <v>551</v>
      </c>
      <c r="P268">
        <v>12</v>
      </c>
      <c r="Q268" t="s">
        <v>379</v>
      </c>
    </row>
    <row r="269" spans="1:17" x14ac:dyDescent="0.3">
      <c r="A269" t="s">
        <v>707</v>
      </c>
      <c r="B269" s="148">
        <v>169</v>
      </c>
      <c r="C269" t="s">
        <v>103</v>
      </c>
      <c r="D269" t="s">
        <v>106</v>
      </c>
      <c r="E269" t="s">
        <v>708</v>
      </c>
      <c r="F269" t="s">
        <v>14</v>
      </c>
      <c r="G269" s="345">
        <v>0</v>
      </c>
      <c r="H269" s="345">
        <v>430.56099999999998</v>
      </c>
      <c r="I269" s="345">
        <v>0</v>
      </c>
      <c r="J269" s="345">
        <v>0</v>
      </c>
      <c r="K269" s="345">
        <v>0</v>
      </c>
      <c r="L269" s="345">
        <v>0</v>
      </c>
      <c r="M269" s="347">
        <v>0</v>
      </c>
      <c r="N269" s="345">
        <v>430.56099999999998</v>
      </c>
      <c r="O269" t="s">
        <v>551</v>
      </c>
      <c r="P269">
        <v>12</v>
      </c>
      <c r="Q269" t="s">
        <v>106</v>
      </c>
    </row>
    <row r="270" spans="1:17" x14ac:dyDescent="0.3">
      <c r="A270" t="s">
        <v>713</v>
      </c>
      <c r="B270" s="148">
        <v>169</v>
      </c>
      <c r="C270" t="s">
        <v>103</v>
      </c>
      <c r="D270" t="s">
        <v>115</v>
      </c>
      <c r="E270" t="s">
        <v>714</v>
      </c>
      <c r="F270" t="s">
        <v>14</v>
      </c>
      <c r="G270" s="345">
        <v>0</v>
      </c>
      <c r="H270" s="345">
        <v>609.33600000000001</v>
      </c>
      <c r="I270" s="345">
        <v>0</v>
      </c>
      <c r="J270" s="345">
        <v>0</v>
      </c>
      <c r="K270" s="345">
        <v>0</v>
      </c>
      <c r="L270" s="345">
        <v>0</v>
      </c>
      <c r="M270" s="346">
        <v>0</v>
      </c>
      <c r="N270" s="345">
        <v>609.33600000000001</v>
      </c>
      <c r="O270" t="s">
        <v>551</v>
      </c>
      <c r="P270">
        <v>12</v>
      </c>
      <c r="Q270" t="s">
        <v>115</v>
      </c>
    </row>
    <row r="271" spans="1:17" x14ac:dyDescent="0.3">
      <c r="A271" t="s">
        <v>715</v>
      </c>
      <c r="B271" s="148">
        <v>169</v>
      </c>
      <c r="C271" t="s">
        <v>103</v>
      </c>
      <c r="D271" t="s">
        <v>116</v>
      </c>
      <c r="E271" t="s">
        <v>716</v>
      </c>
      <c r="F271" t="s">
        <v>14</v>
      </c>
      <c r="G271" s="345">
        <v>0</v>
      </c>
      <c r="H271" s="345">
        <v>604.75599999999997</v>
      </c>
      <c r="I271" s="345">
        <v>0</v>
      </c>
      <c r="J271" s="345">
        <v>0</v>
      </c>
      <c r="K271" s="345">
        <v>0</v>
      </c>
      <c r="L271" s="345">
        <v>0</v>
      </c>
      <c r="M271" s="346">
        <v>0</v>
      </c>
      <c r="N271" s="345">
        <v>604.75599999999997</v>
      </c>
      <c r="O271" t="s">
        <v>551</v>
      </c>
      <c r="P271">
        <v>12</v>
      </c>
      <c r="Q271" t="s">
        <v>116</v>
      </c>
    </row>
    <row r="272" spans="1:17" x14ac:dyDescent="0.3">
      <c r="A272" t="s">
        <v>717</v>
      </c>
      <c r="B272" s="148">
        <v>169</v>
      </c>
      <c r="C272" t="s">
        <v>103</v>
      </c>
      <c r="D272" t="s">
        <v>118</v>
      </c>
      <c r="E272" t="s">
        <v>718</v>
      </c>
      <c r="F272" t="s">
        <v>14</v>
      </c>
      <c r="G272" s="345">
        <v>0</v>
      </c>
      <c r="H272" s="345">
        <v>1021.0939999999999</v>
      </c>
      <c r="I272" s="345">
        <v>0</v>
      </c>
      <c r="J272" s="345">
        <v>0</v>
      </c>
      <c r="K272" s="345">
        <v>0</v>
      </c>
      <c r="L272" s="345">
        <v>0</v>
      </c>
      <c r="M272" s="347">
        <v>0</v>
      </c>
      <c r="N272" s="345">
        <v>1021.0939999999999</v>
      </c>
      <c r="O272" t="s">
        <v>551</v>
      </c>
      <c r="P272">
        <v>12</v>
      </c>
      <c r="Q272" t="s">
        <v>118</v>
      </c>
    </row>
    <row r="273" spans="1:17" x14ac:dyDescent="0.3">
      <c r="A273" t="s">
        <v>719</v>
      </c>
      <c r="B273" s="148">
        <v>169</v>
      </c>
      <c r="C273" t="s">
        <v>103</v>
      </c>
      <c r="D273" t="s">
        <v>119</v>
      </c>
      <c r="E273" t="s">
        <v>720</v>
      </c>
      <c r="F273" t="s">
        <v>14</v>
      </c>
      <c r="G273" s="345">
        <v>0</v>
      </c>
      <c r="H273" s="345">
        <v>632.2410000000001</v>
      </c>
      <c r="I273" s="345">
        <v>0</v>
      </c>
      <c r="J273" s="345">
        <v>8.173</v>
      </c>
      <c r="K273" s="345">
        <v>0</v>
      </c>
      <c r="L273" s="345">
        <v>0</v>
      </c>
      <c r="M273" s="346">
        <v>0</v>
      </c>
      <c r="N273" s="345">
        <v>640.41400000000033</v>
      </c>
      <c r="O273" t="s">
        <v>551</v>
      </c>
      <c r="P273">
        <v>24</v>
      </c>
      <c r="Q273" t="s">
        <v>119</v>
      </c>
    </row>
    <row r="274" spans="1:17" x14ac:dyDescent="0.3">
      <c r="A274" t="s">
        <v>723</v>
      </c>
      <c r="B274" s="148">
        <v>169</v>
      </c>
      <c r="C274" t="s">
        <v>103</v>
      </c>
      <c r="D274" t="s">
        <v>127</v>
      </c>
      <c r="E274" t="s">
        <v>724</v>
      </c>
      <c r="F274" t="s">
        <v>14</v>
      </c>
      <c r="G274" s="345">
        <v>0</v>
      </c>
      <c r="H274" s="345">
        <v>663.71499999999992</v>
      </c>
      <c r="I274" s="345">
        <v>0</v>
      </c>
      <c r="J274" s="345">
        <v>0</v>
      </c>
      <c r="K274" s="345">
        <v>0</v>
      </c>
      <c r="L274" s="345">
        <v>0</v>
      </c>
      <c r="M274" s="346">
        <v>0</v>
      </c>
      <c r="N274" s="345">
        <v>663.71499999999992</v>
      </c>
      <c r="O274" t="s">
        <v>551</v>
      </c>
      <c r="P274">
        <v>12</v>
      </c>
      <c r="Q274" t="s">
        <v>127</v>
      </c>
    </row>
    <row r="275" spans="1:17" x14ac:dyDescent="0.3">
      <c r="A275" t="s">
        <v>725</v>
      </c>
      <c r="B275" s="148">
        <v>169</v>
      </c>
      <c r="C275" t="s">
        <v>103</v>
      </c>
      <c r="D275" t="s">
        <v>133</v>
      </c>
      <c r="E275" t="s">
        <v>726</v>
      </c>
      <c r="F275" t="s">
        <v>14</v>
      </c>
      <c r="G275" s="345">
        <v>0</v>
      </c>
      <c r="H275" s="345">
        <v>985.13000000000011</v>
      </c>
      <c r="I275" s="345">
        <v>0</v>
      </c>
      <c r="J275" s="345">
        <v>0</v>
      </c>
      <c r="K275" s="345">
        <v>0</v>
      </c>
      <c r="L275" s="345">
        <v>0</v>
      </c>
      <c r="M275" s="346">
        <v>0</v>
      </c>
      <c r="N275" s="345">
        <v>985.13000000000011</v>
      </c>
      <c r="O275" t="s">
        <v>551</v>
      </c>
      <c r="P275">
        <v>12</v>
      </c>
      <c r="Q275" t="s">
        <v>133</v>
      </c>
    </row>
    <row r="276" spans="1:17" x14ac:dyDescent="0.3">
      <c r="A276" t="s">
        <v>731</v>
      </c>
      <c r="B276" s="148">
        <v>169</v>
      </c>
      <c r="C276" t="s">
        <v>103</v>
      </c>
      <c r="D276" t="s">
        <v>144</v>
      </c>
      <c r="E276" t="s">
        <v>732</v>
      </c>
      <c r="F276" t="s">
        <v>14</v>
      </c>
      <c r="G276" s="345">
        <v>0</v>
      </c>
      <c r="H276" s="345">
        <v>386.45699999999999</v>
      </c>
      <c r="I276" s="345">
        <v>0</v>
      </c>
      <c r="J276" s="345">
        <v>0</v>
      </c>
      <c r="K276" s="345">
        <v>0</v>
      </c>
      <c r="L276" s="345">
        <v>0</v>
      </c>
      <c r="M276" s="346">
        <v>0</v>
      </c>
      <c r="N276" s="345">
        <v>386.45699999999999</v>
      </c>
      <c r="O276" t="s">
        <v>551</v>
      </c>
      <c r="P276">
        <v>12</v>
      </c>
      <c r="Q276" t="s">
        <v>144</v>
      </c>
    </row>
    <row r="277" spans="1:17" x14ac:dyDescent="0.3">
      <c r="A277" t="s">
        <v>992</v>
      </c>
      <c r="B277" s="148">
        <v>709</v>
      </c>
      <c r="C277" t="s">
        <v>347</v>
      </c>
      <c r="D277" t="s">
        <v>348</v>
      </c>
      <c r="E277" t="s">
        <v>993</v>
      </c>
      <c r="F277" t="s">
        <v>14</v>
      </c>
      <c r="G277" s="345">
        <v>0</v>
      </c>
      <c r="H277" s="345">
        <v>83.039999999999992</v>
      </c>
      <c r="I277" s="345">
        <v>0</v>
      </c>
      <c r="J277" s="345">
        <v>0</v>
      </c>
      <c r="K277" s="345">
        <v>0</v>
      </c>
      <c r="L277" s="345">
        <v>0</v>
      </c>
      <c r="M277" s="346">
        <v>0</v>
      </c>
      <c r="N277" s="345">
        <v>83.039999999999992</v>
      </c>
      <c r="O277" t="s">
        <v>551</v>
      </c>
      <c r="P277">
        <v>6</v>
      </c>
      <c r="Q277" t="s">
        <v>348</v>
      </c>
    </row>
    <row r="278" spans="1:17" x14ac:dyDescent="0.3">
      <c r="A278" t="s">
        <v>1443</v>
      </c>
      <c r="B278" s="148">
        <v>2</v>
      </c>
      <c r="C278" t="s">
        <v>80</v>
      </c>
      <c r="D278" t="s">
        <v>395</v>
      </c>
      <c r="E278" t="s">
        <v>626</v>
      </c>
      <c r="F278" t="s">
        <v>14</v>
      </c>
      <c r="G278" s="345">
        <v>0</v>
      </c>
      <c r="H278" s="345">
        <v>0</v>
      </c>
      <c r="I278" s="345">
        <v>0</v>
      </c>
      <c r="J278" s="345">
        <v>0</v>
      </c>
      <c r="K278" s="345">
        <v>0</v>
      </c>
      <c r="L278" s="345">
        <v>0</v>
      </c>
      <c r="M278" s="347">
        <v>0</v>
      </c>
      <c r="N278" s="345">
        <v>0</v>
      </c>
      <c r="O278">
        <v>0</v>
      </c>
      <c r="P278">
        <v>0</v>
      </c>
      <c r="Q278" t="s">
        <v>627</v>
      </c>
    </row>
    <row r="279" spans="1:17" x14ac:dyDescent="0.3">
      <c r="A279" t="s">
        <v>1423</v>
      </c>
      <c r="C279" t="s">
        <v>1852</v>
      </c>
      <c r="D279" t="s">
        <v>1850</v>
      </c>
      <c r="E279">
        <v>0</v>
      </c>
      <c r="G279" s="345">
        <v>0</v>
      </c>
      <c r="H279" s="345">
        <v>0</v>
      </c>
      <c r="I279" s="345">
        <v>0</v>
      </c>
      <c r="J279" s="345">
        <v>0</v>
      </c>
      <c r="K279" s="345">
        <v>0</v>
      </c>
      <c r="L279" s="345">
        <v>0</v>
      </c>
      <c r="M279" s="346">
        <v>0</v>
      </c>
      <c r="N279" s="345">
        <v>0</v>
      </c>
      <c r="O279">
        <v>0</v>
      </c>
      <c r="P279">
        <v>0</v>
      </c>
      <c r="Q279" t="e">
        <v>#N/A</v>
      </c>
    </row>
    <row r="280" spans="1:17" x14ac:dyDescent="0.3">
      <c r="A280" t="s">
        <v>1424</v>
      </c>
      <c r="C280" t="s">
        <v>1857</v>
      </c>
      <c r="D280" t="s">
        <v>1855</v>
      </c>
      <c r="E280">
        <v>0</v>
      </c>
      <c r="G280" s="345">
        <v>0</v>
      </c>
      <c r="H280" s="345">
        <v>0</v>
      </c>
      <c r="I280" s="345">
        <v>0</v>
      </c>
      <c r="J280" s="345">
        <v>0</v>
      </c>
      <c r="K280" s="345">
        <v>0</v>
      </c>
      <c r="L280" s="345">
        <v>0</v>
      </c>
      <c r="M280" s="346">
        <v>0</v>
      </c>
      <c r="N280" s="345">
        <v>0</v>
      </c>
      <c r="O280">
        <v>0</v>
      </c>
      <c r="P280">
        <v>0</v>
      </c>
      <c r="Q280" t="e">
        <v>#N/A</v>
      </c>
    </row>
    <row r="281" spans="1:17" x14ac:dyDescent="0.3">
      <c r="A281" t="s">
        <v>1425</v>
      </c>
      <c r="C281">
        <v>0</v>
      </c>
      <c r="D281" t="s">
        <v>1864</v>
      </c>
      <c r="E281">
        <v>0</v>
      </c>
      <c r="G281" s="345">
        <v>0</v>
      </c>
      <c r="H281" s="345">
        <v>0</v>
      </c>
      <c r="I281" s="345">
        <v>0</v>
      </c>
      <c r="J281" s="345">
        <v>0</v>
      </c>
      <c r="K281" s="345">
        <v>0</v>
      </c>
      <c r="L281" s="345">
        <v>0</v>
      </c>
      <c r="M281" s="346">
        <v>0</v>
      </c>
      <c r="N281" s="345">
        <v>0</v>
      </c>
      <c r="O281">
        <v>0</v>
      </c>
      <c r="P281">
        <v>0</v>
      </c>
      <c r="Q281" t="e">
        <v>#N/A</v>
      </c>
    </row>
    <row r="282" spans="1:17" x14ac:dyDescent="0.3">
      <c r="A282" t="s">
        <v>1426</v>
      </c>
      <c r="C282">
        <v>0</v>
      </c>
      <c r="D282" t="s">
        <v>1867</v>
      </c>
      <c r="E282">
        <v>0</v>
      </c>
      <c r="G282" s="345">
        <v>0</v>
      </c>
      <c r="H282" s="345">
        <v>0</v>
      </c>
      <c r="I282" s="345">
        <v>0</v>
      </c>
      <c r="J282" s="345">
        <v>0</v>
      </c>
      <c r="K282" s="345">
        <v>0</v>
      </c>
      <c r="L282" s="345">
        <v>0</v>
      </c>
      <c r="M282" s="346">
        <v>0</v>
      </c>
      <c r="N282" s="345">
        <v>0</v>
      </c>
      <c r="O282">
        <v>0</v>
      </c>
      <c r="P282">
        <v>0</v>
      </c>
      <c r="Q282" t="e">
        <v>#N/A</v>
      </c>
    </row>
    <row r="283" spans="1:17" x14ac:dyDescent="0.3">
      <c r="A283" t="s">
        <v>1324</v>
      </c>
      <c r="C283">
        <v>0</v>
      </c>
      <c r="D283" t="s">
        <v>1325</v>
      </c>
      <c r="E283">
        <v>0</v>
      </c>
      <c r="G283" s="345">
        <v>0</v>
      </c>
      <c r="H283" s="345">
        <v>0</v>
      </c>
      <c r="I283" s="345">
        <v>0</v>
      </c>
      <c r="J283" s="345">
        <v>0</v>
      </c>
      <c r="K283" s="345">
        <v>0</v>
      </c>
      <c r="L283" s="345">
        <v>0</v>
      </c>
      <c r="M283" s="346">
        <v>0</v>
      </c>
      <c r="N283" s="345">
        <v>0</v>
      </c>
      <c r="O283">
        <v>0</v>
      </c>
      <c r="P283">
        <v>0</v>
      </c>
      <c r="Q283" t="e">
        <v>#N/A</v>
      </c>
    </row>
    <row r="284" spans="1:17" x14ac:dyDescent="0.3">
      <c r="A284" t="s">
        <v>1326</v>
      </c>
      <c r="C284">
        <v>0</v>
      </c>
      <c r="D284" t="s">
        <v>210</v>
      </c>
      <c r="E284">
        <v>0</v>
      </c>
      <c r="G284" s="345">
        <v>0</v>
      </c>
      <c r="H284" s="345">
        <v>0</v>
      </c>
      <c r="I284" s="345">
        <v>0</v>
      </c>
      <c r="J284" s="345">
        <v>0</v>
      </c>
      <c r="K284" s="345">
        <v>0</v>
      </c>
      <c r="L284" s="345">
        <v>0</v>
      </c>
      <c r="M284" s="346">
        <v>0</v>
      </c>
      <c r="N284" s="345">
        <v>0</v>
      </c>
      <c r="O284">
        <v>0</v>
      </c>
      <c r="P284">
        <v>0</v>
      </c>
      <c r="Q284" t="e">
        <v>#N/A</v>
      </c>
    </row>
    <row r="285" spans="1:17" x14ac:dyDescent="0.3">
      <c r="A285" t="s">
        <v>1427</v>
      </c>
      <c r="C285">
        <v>0</v>
      </c>
      <c r="D285" t="s">
        <v>1868</v>
      </c>
      <c r="E285">
        <v>0</v>
      </c>
      <c r="G285" s="345">
        <v>0</v>
      </c>
      <c r="H285" s="345">
        <v>0</v>
      </c>
      <c r="I285" s="345">
        <v>0</v>
      </c>
      <c r="J285" s="345">
        <v>0</v>
      </c>
      <c r="K285" s="345">
        <v>0</v>
      </c>
      <c r="L285" s="345">
        <v>0</v>
      </c>
      <c r="M285" s="346">
        <v>0</v>
      </c>
      <c r="N285" s="345">
        <v>0</v>
      </c>
      <c r="O285">
        <v>0</v>
      </c>
      <c r="P285">
        <v>0</v>
      </c>
      <c r="Q285" t="e">
        <v>#N/A</v>
      </c>
    </row>
    <row r="286" spans="1:17" x14ac:dyDescent="0.3">
      <c r="A286" t="s">
        <v>1430</v>
      </c>
      <c r="C286" t="s">
        <v>1677</v>
      </c>
      <c r="D286" t="s">
        <v>1872</v>
      </c>
      <c r="E286">
        <v>0</v>
      </c>
      <c r="G286" s="345">
        <v>0</v>
      </c>
      <c r="H286" s="345">
        <v>0</v>
      </c>
      <c r="I286" s="345">
        <v>0</v>
      </c>
      <c r="J286" s="345">
        <v>0</v>
      </c>
      <c r="K286" s="345">
        <v>0</v>
      </c>
      <c r="L286" s="345">
        <v>0</v>
      </c>
      <c r="M286" s="347">
        <v>0</v>
      </c>
      <c r="N286" s="345">
        <v>0</v>
      </c>
      <c r="O286">
        <v>0</v>
      </c>
      <c r="P286">
        <v>0</v>
      </c>
      <c r="Q286" t="e">
        <v>#N/A</v>
      </c>
    </row>
    <row r="287" spans="1:17" x14ac:dyDescent="0.3">
      <c r="A287" t="s">
        <v>1431</v>
      </c>
      <c r="C287" t="s">
        <v>1875</v>
      </c>
      <c r="D287" t="s">
        <v>1873</v>
      </c>
      <c r="E287">
        <v>0</v>
      </c>
      <c r="G287" s="345">
        <v>0</v>
      </c>
      <c r="H287" s="345">
        <v>0</v>
      </c>
      <c r="I287" s="345">
        <v>0</v>
      </c>
      <c r="J287" s="345">
        <v>0</v>
      </c>
      <c r="K287" s="345">
        <v>0</v>
      </c>
      <c r="L287" s="345">
        <v>0</v>
      </c>
      <c r="M287" s="347">
        <v>0</v>
      </c>
      <c r="N287" s="345">
        <v>0</v>
      </c>
      <c r="O287">
        <v>0</v>
      </c>
      <c r="P287">
        <v>0</v>
      </c>
      <c r="Q287" t="e">
        <v>#N/A</v>
      </c>
    </row>
    <row r="288" spans="1:17" x14ac:dyDescent="0.3">
      <c r="A288" t="s">
        <v>1432</v>
      </c>
      <c r="C288" t="s">
        <v>1878</v>
      </c>
      <c r="D288" t="s">
        <v>1876</v>
      </c>
      <c r="E288">
        <v>0</v>
      </c>
      <c r="G288" s="345">
        <v>0</v>
      </c>
      <c r="H288" s="345">
        <v>0</v>
      </c>
      <c r="I288" s="345">
        <v>0</v>
      </c>
      <c r="J288" s="345">
        <v>0</v>
      </c>
      <c r="K288" s="345">
        <v>0</v>
      </c>
      <c r="L288" s="345">
        <v>0</v>
      </c>
      <c r="M288" s="347">
        <v>0</v>
      </c>
      <c r="N288" s="345">
        <v>0</v>
      </c>
      <c r="O288">
        <v>0</v>
      </c>
      <c r="P288">
        <v>0</v>
      </c>
      <c r="Q288" t="e">
        <v>#N/A</v>
      </c>
    </row>
    <row r="289" spans="1:17" x14ac:dyDescent="0.3">
      <c r="A289" t="s">
        <v>1433</v>
      </c>
      <c r="C289" t="s">
        <v>1881</v>
      </c>
      <c r="D289" t="s">
        <v>1879</v>
      </c>
      <c r="E289">
        <v>0</v>
      </c>
      <c r="G289" s="345">
        <v>0</v>
      </c>
      <c r="H289" s="345">
        <v>0</v>
      </c>
      <c r="I289" s="345">
        <v>0</v>
      </c>
      <c r="J289" s="345">
        <v>0</v>
      </c>
      <c r="K289" s="345">
        <v>0</v>
      </c>
      <c r="L289" s="345">
        <v>0</v>
      </c>
      <c r="M289" s="346">
        <v>0</v>
      </c>
      <c r="N289" s="345">
        <v>0</v>
      </c>
      <c r="O289">
        <v>0</v>
      </c>
      <c r="P289">
        <v>0</v>
      </c>
      <c r="Q289" t="e">
        <v>#N/A</v>
      </c>
    </row>
    <row r="290" spans="1:17" x14ac:dyDescent="0.3">
      <c r="A290" t="s">
        <v>1434</v>
      </c>
      <c r="C290" t="s">
        <v>1881</v>
      </c>
      <c r="D290" t="s">
        <v>1882</v>
      </c>
      <c r="E290">
        <v>0</v>
      </c>
      <c r="G290" s="345">
        <v>0</v>
      </c>
      <c r="H290" s="345">
        <v>0</v>
      </c>
      <c r="I290" s="345">
        <v>0</v>
      </c>
      <c r="J290" s="345">
        <v>0</v>
      </c>
      <c r="K290" s="345">
        <v>0</v>
      </c>
      <c r="L290" s="345">
        <v>0</v>
      </c>
      <c r="M290" s="347">
        <v>0</v>
      </c>
      <c r="N290" s="345">
        <v>0</v>
      </c>
      <c r="O290">
        <v>0</v>
      </c>
      <c r="P290">
        <v>0</v>
      </c>
      <c r="Q290" t="e">
        <v>#N/A</v>
      </c>
    </row>
    <row r="291" spans="1:17" x14ac:dyDescent="0.3">
      <c r="A291" t="s">
        <v>1435</v>
      </c>
      <c r="C291" t="s">
        <v>1881</v>
      </c>
      <c r="D291" t="s">
        <v>1883</v>
      </c>
      <c r="E291">
        <v>0</v>
      </c>
      <c r="G291" s="345">
        <v>0</v>
      </c>
      <c r="H291" s="345">
        <v>0</v>
      </c>
      <c r="I291" s="345">
        <v>0</v>
      </c>
      <c r="J291" s="345">
        <v>0</v>
      </c>
      <c r="K291" s="345">
        <v>0</v>
      </c>
      <c r="L291" s="345">
        <v>0</v>
      </c>
      <c r="M291" s="347">
        <v>0</v>
      </c>
      <c r="N291" s="345">
        <v>0</v>
      </c>
      <c r="O291">
        <v>0</v>
      </c>
      <c r="P291">
        <v>0</v>
      </c>
      <c r="Q291" t="e">
        <v>#N/A</v>
      </c>
    </row>
    <row r="292" spans="1:17" x14ac:dyDescent="0.3">
      <c r="A292" t="s">
        <v>1437</v>
      </c>
      <c r="C292" t="s">
        <v>1888</v>
      </c>
      <c r="D292" t="s">
        <v>1886</v>
      </c>
      <c r="E292">
        <v>0</v>
      </c>
      <c r="G292" s="345">
        <v>0</v>
      </c>
      <c r="H292" s="345">
        <v>0</v>
      </c>
      <c r="I292" s="345">
        <v>0</v>
      </c>
      <c r="J292" s="345">
        <v>0</v>
      </c>
      <c r="K292" s="345">
        <v>0</v>
      </c>
      <c r="L292" s="345">
        <v>0</v>
      </c>
      <c r="M292" s="347">
        <v>0</v>
      </c>
      <c r="N292" s="345">
        <v>0</v>
      </c>
      <c r="O292">
        <v>0</v>
      </c>
      <c r="P292">
        <v>0</v>
      </c>
      <c r="Q292" t="e">
        <v>#N/A</v>
      </c>
    </row>
    <row r="293" spans="1:17" x14ac:dyDescent="0.3">
      <c r="A293" t="s">
        <v>1438</v>
      </c>
      <c r="C293" t="s">
        <v>1891</v>
      </c>
      <c r="D293" t="s">
        <v>1889</v>
      </c>
      <c r="E293">
        <v>0</v>
      </c>
      <c r="G293" s="345">
        <v>0</v>
      </c>
      <c r="H293" s="345">
        <v>0</v>
      </c>
      <c r="I293" s="345">
        <v>0</v>
      </c>
      <c r="J293" s="345">
        <v>0</v>
      </c>
      <c r="K293" s="345">
        <v>0</v>
      </c>
      <c r="L293" s="345">
        <v>0</v>
      </c>
      <c r="M293" s="346">
        <v>0</v>
      </c>
      <c r="N293" s="345">
        <v>0</v>
      </c>
      <c r="O293">
        <v>0</v>
      </c>
      <c r="P293">
        <v>0</v>
      </c>
      <c r="Q293" t="e">
        <v>#N/A</v>
      </c>
    </row>
    <row r="294" spans="1:17" x14ac:dyDescent="0.3">
      <c r="A294" t="s">
        <v>1439</v>
      </c>
      <c r="C294" t="s">
        <v>1894</v>
      </c>
      <c r="D294" t="s">
        <v>1892</v>
      </c>
      <c r="E294">
        <v>0</v>
      </c>
      <c r="G294" s="345">
        <v>0</v>
      </c>
      <c r="H294" s="345">
        <v>0</v>
      </c>
      <c r="I294" s="345">
        <v>0</v>
      </c>
      <c r="J294" s="345">
        <v>0</v>
      </c>
      <c r="K294" s="345">
        <v>0</v>
      </c>
      <c r="L294" s="345">
        <v>0</v>
      </c>
      <c r="M294" s="346">
        <v>0</v>
      </c>
      <c r="N294" s="345">
        <v>0</v>
      </c>
      <c r="O294">
        <v>0</v>
      </c>
      <c r="P294">
        <v>0</v>
      </c>
      <c r="Q294" t="e">
        <v>#N/A</v>
      </c>
    </row>
    <row r="295" spans="1:17" x14ac:dyDescent="0.3">
      <c r="M295" s="348"/>
    </row>
    <row r="296" spans="1:17" x14ac:dyDescent="0.3">
      <c r="M296" s="348"/>
    </row>
    <row r="297" spans="1:17" x14ac:dyDescent="0.3">
      <c r="M297" s="348"/>
    </row>
    <row r="298" spans="1:17" x14ac:dyDescent="0.3">
      <c r="M298" s="348"/>
    </row>
    <row r="299" spans="1:17" x14ac:dyDescent="0.3">
      <c r="M299" s="348"/>
    </row>
    <row r="300" spans="1:17" x14ac:dyDescent="0.3">
      <c r="M300" s="348"/>
    </row>
    <row r="301" spans="1:17" x14ac:dyDescent="0.3">
      <c r="M301" s="348"/>
    </row>
    <row r="302" spans="1:17" x14ac:dyDescent="0.3">
      <c r="M302" s="348"/>
    </row>
    <row r="303" spans="1:17" x14ac:dyDescent="0.3">
      <c r="M303" s="348"/>
    </row>
    <row r="304" spans="1:17" x14ac:dyDescent="0.3">
      <c r="M304" s="348"/>
    </row>
    <row r="305" spans="13:13" x14ac:dyDescent="0.3">
      <c r="M305" s="348"/>
    </row>
    <row r="306" spans="13:13" x14ac:dyDescent="0.3">
      <c r="M306" s="348"/>
    </row>
  </sheetData>
  <conditionalFormatting sqref="A1:A1048576">
    <cfRule type="duplicateValues" dxfId="74"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U359"/>
  <sheetViews>
    <sheetView workbookViewId="0">
      <pane xSplit="3" ySplit="3" topLeftCell="D4" activePane="bottomRight" state="frozen"/>
      <selection activeCell="E2" sqref="E2"/>
      <selection pane="topRight" activeCell="E2" sqref="E2"/>
      <selection pane="bottomLeft" activeCell="E2" sqref="E2"/>
      <selection pane="bottomRight"/>
    </sheetView>
  </sheetViews>
  <sheetFormatPr defaultRowHeight="14.4" x14ac:dyDescent="0.3"/>
  <cols>
    <col min="1" max="1" width="9.109375" customWidth="1"/>
    <col min="2" max="2" width="7" bestFit="1" customWidth="1"/>
    <col min="3" max="3" width="46.33203125" bestFit="1" customWidth="1"/>
    <col min="4" max="4" width="39.44140625" bestFit="1" customWidth="1"/>
    <col min="5" max="5" width="32.44140625" customWidth="1"/>
    <col min="6" max="6" width="22.88671875" style="25" bestFit="1" customWidth="1"/>
    <col min="7" max="17" width="11" style="257" customWidth="1"/>
    <col min="20" max="20" width="11.6640625" customWidth="1"/>
  </cols>
  <sheetData>
    <row r="1" spans="1:21" ht="15.6" x14ac:dyDescent="0.3">
      <c r="A1" s="379" t="s">
        <v>2212</v>
      </c>
      <c r="B1" s="380"/>
      <c r="C1" s="380"/>
      <c r="D1" s="380"/>
    </row>
    <row r="2" spans="1:21" x14ac:dyDescent="0.3">
      <c r="A2" s="3" t="s">
        <v>2203</v>
      </c>
      <c r="D2" s="15"/>
      <c r="E2" s="15"/>
      <c r="F2" s="357"/>
    </row>
    <row r="3" spans="1:21" s="73" customFormat="1" ht="57.6" x14ac:dyDescent="0.3">
      <c r="A3" s="10" t="s">
        <v>1448</v>
      </c>
      <c r="B3" s="10" t="s">
        <v>1412</v>
      </c>
      <c r="C3" s="10" t="s">
        <v>53</v>
      </c>
      <c r="D3" s="10" t="s">
        <v>54</v>
      </c>
      <c r="E3" s="10" t="s">
        <v>569</v>
      </c>
      <c r="F3" s="243" t="s">
        <v>570</v>
      </c>
      <c r="G3" s="250" t="s">
        <v>38</v>
      </c>
      <c r="H3" s="250" t="s">
        <v>39</v>
      </c>
      <c r="I3" s="250" t="s">
        <v>40</v>
      </c>
      <c r="J3" s="250" t="s">
        <v>41</v>
      </c>
      <c r="K3" s="250" t="s">
        <v>35</v>
      </c>
      <c r="L3" s="250" t="s">
        <v>1055</v>
      </c>
      <c r="M3" s="250" t="s">
        <v>1449</v>
      </c>
      <c r="N3" s="250" t="s">
        <v>51</v>
      </c>
      <c r="O3" s="356" t="s">
        <v>415</v>
      </c>
      <c r="P3" s="356" t="s">
        <v>416</v>
      </c>
      <c r="Q3" s="356" t="s">
        <v>417</v>
      </c>
      <c r="R3" s="144" t="s">
        <v>59</v>
      </c>
      <c r="S3" s="144" t="s">
        <v>575</v>
      </c>
      <c r="T3" s="144" t="s">
        <v>576</v>
      </c>
      <c r="U3" s="144" t="s">
        <v>60</v>
      </c>
    </row>
    <row r="4" spans="1:21" x14ac:dyDescent="0.3">
      <c r="A4" t="s">
        <v>749</v>
      </c>
      <c r="B4">
        <v>291</v>
      </c>
      <c r="C4" t="s">
        <v>163</v>
      </c>
      <c r="D4" t="s">
        <v>164</v>
      </c>
      <c r="E4" t="s">
        <v>750</v>
      </c>
      <c r="F4" s="25" t="s">
        <v>4</v>
      </c>
      <c r="G4" s="246">
        <v>141.86500000000004</v>
      </c>
      <c r="H4" s="246">
        <v>0</v>
      </c>
      <c r="I4" s="246">
        <v>0</v>
      </c>
      <c r="J4" s="246">
        <v>371.32000000000005</v>
      </c>
      <c r="K4" s="246">
        <v>0</v>
      </c>
      <c r="L4" s="246">
        <v>0</v>
      </c>
      <c r="M4" s="246">
        <v>0</v>
      </c>
      <c r="N4" s="246">
        <v>0</v>
      </c>
      <c r="O4" s="246">
        <v>18372</v>
      </c>
      <c r="P4" s="246">
        <v>0</v>
      </c>
      <c r="Q4" s="246">
        <v>0</v>
      </c>
      <c r="R4" t="s">
        <v>551</v>
      </c>
      <c r="S4">
        <v>24</v>
      </c>
      <c r="T4" t="s">
        <v>164</v>
      </c>
    </row>
    <row r="5" spans="1:21" x14ac:dyDescent="0.3">
      <c r="A5" t="s">
        <v>815</v>
      </c>
      <c r="B5">
        <v>442</v>
      </c>
      <c r="C5" t="s">
        <v>211</v>
      </c>
      <c r="D5" s="15" t="s">
        <v>212</v>
      </c>
      <c r="E5" s="15" t="s">
        <v>816</v>
      </c>
      <c r="F5" s="25" t="s">
        <v>4</v>
      </c>
      <c r="G5" s="246">
        <v>647.11200000000008</v>
      </c>
      <c r="H5" s="246">
        <v>0</v>
      </c>
      <c r="I5" s="246">
        <v>0</v>
      </c>
      <c r="J5" s="246">
        <v>0</v>
      </c>
      <c r="K5" s="246">
        <v>0</v>
      </c>
      <c r="L5" s="246">
        <v>0</v>
      </c>
      <c r="M5" s="246">
        <v>0</v>
      </c>
      <c r="N5" s="246">
        <v>0</v>
      </c>
      <c r="O5" s="246">
        <v>53694</v>
      </c>
      <c r="P5" s="246">
        <v>0</v>
      </c>
      <c r="Q5" s="246">
        <v>0</v>
      </c>
      <c r="R5" t="s">
        <v>551</v>
      </c>
      <c r="S5">
        <v>12</v>
      </c>
      <c r="T5" t="s">
        <v>212</v>
      </c>
    </row>
    <row r="6" spans="1:21" x14ac:dyDescent="0.3">
      <c r="A6" t="s">
        <v>819</v>
      </c>
      <c r="B6">
        <v>88</v>
      </c>
      <c r="C6" t="s">
        <v>216</v>
      </c>
      <c r="D6" s="15" t="s">
        <v>217</v>
      </c>
      <c r="E6" s="15" t="s">
        <v>820</v>
      </c>
      <c r="F6" s="357" t="s">
        <v>4</v>
      </c>
      <c r="G6" s="246">
        <v>2436.21</v>
      </c>
      <c r="H6" s="246">
        <v>0</v>
      </c>
      <c r="I6" s="246">
        <v>0</v>
      </c>
      <c r="J6" s="246">
        <v>0</v>
      </c>
      <c r="K6" s="246">
        <v>0</v>
      </c>
      <c r="L6" s="246">
        <v>0</v>
      </c>
      <c r="M6" s="246">
        <v>0</v>
      </c>
      <c r="N6" s="246">
        <v>0</v>
      </c>
      <c r="O6" s="246">
        <v>183133</v>
      </c>
      <c r="P6" s="246">
        <v>0</v>
      </c>
      <c r="Q6" s="246">
        <v>0</v>
      </c>
      <c r="R6" t="s">
        <v>551</v>
      </c>
      <c r="S6">
        <v>12</v>
      </c>
      <c r="T6" t="s">
        <v>217</v>
      </c>
    </row>
    <row r="7" spans="1:21" x14ac:dyDescent="0.3">
      <c r="A7" t="s">
        <v>870</v>
      </c>
      <c r="B7">
        <v>289</v>
      </c>
      <c r="C7" t="s">
        <v>253</v>
      </c>
      <c r="D7" t="s">
        <v>254</v>
      </c>
      <c r="E7" t="s">
        <v>871</v>
      </c>
      <c r="F7" s="25" t="s">
        <v>4</v>
      </c>
      <c r="G7" s="246">
        <v>1711.3208412796898</v>
      </c>
      <c r="H7" s="246">
        <v>0</v>
      </c>
      <c r="I7" s="246">
        <v>0</v>
      </c>
      <c r="J7" s="246">
        <v>2760</v>
      </c>
      <c r="K7" s="246">
        <v>0</v>
      </c>
      <c r="L7" s="246">
        <v>0</v>
      </c>
      <c r="M7" s="246">
        <v>0</v>
      </c>
      <c r="N7" s="246">
        <v>0</v>
      </c>
      <c r="O7" s="246">
        <v>121352</v>
      </c>
      <c r="P7" s="246">
        <v>0</v>
      </c>
      <c r="Q7" s="246">
        <v>0</v>
      </c>
      <c r="R7" t="s">
        <v>551</v>
      </c>
      <c r="S7">
        <v>24</v>
      </c>
      <c r="T7" t="s">
        <v>254</v>
      </c>
    </row>
    <row r="8" spans="1:21" x14ac:dyDescent="0.3">
      <c r="A8" t="s">
        <v>934</v>
      </c>
      <c r="B8">
        <v>340</v>
      </c>
      <c r="C8" t="s">
        <v>295</v>
      </c>
      <c r="D8" s="15" t="s">
        <v>296</v>
      </c>
      <c r="E8" s="15" t="s">
        <v>935</v>
      </c>
      <c r="F8" s="357" t="s">
        <v>4</v>
      </c>
      <c r="G8" s="246">
        <v>327.58199999999999</v>
      </c>
      <c r="H8" s="246">
        <v>0</v>
      </c>
      <c r="I8" s="246">
        <v>0</v>
      </c>
      <c r="J8" s="246">
        <v>0</v>
      </c>
      <c r="K8" s="246">
        <v>0</v>
      </c>
      <c r="L8" s="246">
        <v>0</v>
      </c>
      <c r="M8" s="246">
        <v>0</v>
      </c>
      <c r="N8" s="246">
        <v>0</v>
      </c>
      <c r="O8" s="246">
        <v>28230</v>
      </c>
      <c r="P8" s="246">
        <v>0</v>
      </c>
      <c r="Q8" s="246">
        <v>0</v>
      </c>
      <c r="R8" t="s">
        <v>551</v>
      </c>
      <c r="S8">
        <v>12</v>
      </c>
      <c r="T8" t="s">
        <v>296</v>
      </c>
    </row>
    <row r="9" spans="1:21" x14ac:dyDescent="0.3">
      <c r="A9" t="s">
        <v>980</v>
      </c>
      <c r="B9">
        <v>410</v>
      </c>
      <c r="C9" t="s">
        <v>336</v>
      </c>
      <c r="D9" t="s">
        <v>337</v>
      </c>
      <c r="E9" t="s">
        <v>981</v>
      </c>
      <c r="F9" s="25" t="s">
        <v>4</v>
      </c>
      <c r="G9" s="246">
        <v>604.59100000000001</v>
      </c>
      <c r="H9" s="246">
        <v>0</v>
      </c>
      <c r="I9" s="246">
        <v>0</v>
      </c>
      <c r="J9" s="246">
        <v>0</v>
      </c>
      <c r="K9" s="246">
        <v>0</v>
      </c>
      <c r="L9" s="246">
        <v>0</v>
      </c>
      <c r="M9" s="246">
        <v>0</v>
      </c>
      <c r="N9" s="246">
        <v>0</v>
      </c>
      <c r="O9" s="246">
        <v>50156</v>
      </c>
      <c r="P9" s="246">
        <v>0</v>
      </c>
      <c r="Q9" s="246">
        <v>0</v>
      </c>
      <c r="R9" t="s">
        <v>551</v>
      </c>
      <c r="S9">
        <v>12</v>
      </c>
      <c r="T9" t="s">
        <v>337</v>
      </c>
    </row>
    <row r="10" spans="1:21" x14ac:dyDescent="0.3">
      <c r="A10" t="s">
        <v>982</v>
      </c>
      <c r="B10">
        <v>339</v>
      </c>
      <c r="C10" t="s">
        <v>338</v>
      </c>
      <c r="D10" s="15" t="s">
        <v>339</v>
      </c>
      <c r="E10" s="15" t="s">
        <v>983</v>
      </c>
      <c r="F10" s="357" t="s">
        <v>4</v>
      </c>
      <c r="G10" s="246">
        <v>0</v>
      </c>
      <c r="H10" s="246">
        <v>0</v>
      </c>
      <c r="I10" s="246">
        <v>0</v>
      </c>
      <c r="J10" s="246">
        <v>0</v>
      </c>
      <c r="K10" s="246">
        <v>707.20500000000015</v>
      </c>
      <c r="L10" s="246">
        <v>0</v>
      </c>
      <c r="M10" s="246">
        <v>0</v>
      </c>
      <c r="N10" s="246">
        <v>0</v>
      </c>
      <c r="O10" s="246">
        <v>0</v>
      </c>
      <c r="P10" s="246">
        <v>0</v>
      </c>
      <c r="Q10" s="246">
        <v>0</v>
      </c>
      <c r="R10" t="s">
        <v>551</v>
      </c>
      <c r="S10">
        <v>12</v>
      </c>
      <c r="T10" t="s">
        <v>339</v>
      </c>
    </row>
    <row r="11" spans="1:21" x14ac:dyDescent="0.3">
      <c r="A11" t="s">
        <v>1002</v>
      </c>
      <c r="B11">
        <v>684</v>
      </c>
      <c r="C11" t="s">
        <v>357</v>
      </c>
      <c r="D11" s="15" t="s">
        <v>358</v>
      </c>
      <c r="E11" s="15" t="s">
        <v>1003</v>
      </c>
      <c r="F11" s="357" t="s">
        <v>4</v>
      </c>
      <c r="G11" s="246">
        <v>2017.68</v>
      </c>
      <c r="H11" s="246">
        <v>0</v>
      </c>
      <c r="I11" s="246">
        <v>0</v>
      </c>
      <c r="J11" s="246">
        <v>0</v>
      </c>
      <c r="K11" s="246">
        <v>0</v>
      </c>
      <c r="L11" s="246">
        <v>0</v>
      </c>
      <c r="M11" s="246">
        <v>0</v>
      </c>
      <c r="N11" s="246">
        <v>0</v>
      </c>
      <c r="O11" s="246">
        <v>160299</v>
      </c>
      <c r="P11" s="246">
        <v>0</v>
      </c>
      <c r="Q11" s="246">
        <v>0</v>
      </c>
      <c r="R11" t="s">
        <v>551</v>
      </c>
      <c r="S11">
        <v>12</v>
      </c>
      <c r="T11" t="s">
        <v>358</v>
      </c>
    </row>
    <row r="12" spans="1:21" x14ac:dyDescent="0.3">
      <c r="A12" t="s">
        <v>1004</v>
      </c>
      <c r="B12">
        <v>230</v>
      </c>
      <c r="C12" t="s">
        <v>359</v>
      </c>
      <c r="D12" s="15" t="s">
        <v>360</v>
      </c>
      <c r="E12" s="15" t="s">
        <v>1005</v>
      </c>
      <c r="F12" s="357" t="s">
        <v>4</v>
      </c>
      <c r="G12" s="246">
        <v>751.32999999999993</v>
      </c>
      <c r="H12" s="246">
        <v>0</v>
      </c>
      <c r="I12" s="246">
        <v>0</v>
      </c>
      <c r="J12" s="246">
        <v>0</v>
      </c>
      <c r="K12" s="246">
        <v>742.24699999999984</v>
      </c>
      <c r="L12" s="246">
        <v>0</v>
      </c>
      <c r="M12" s="246">
        <v>0</v>
      </c>
      <c r="N12" s="246">
        <v>0</v>
      </c>
      <c r="O12" s="246">
        <v>53866</v>
      </c>
      <c r="P12" s="246">
        <v>0</v>
      </c>
      <c r="Q12" s="246">
        <v>0</v>
      </c>
      <c r="R12" t="s">
        <v>551</v>
      </c>
      <c r="S12">
        <v>12</v>
      </c>
      <c r="T12" t="s">
        <v>360</v>
      </c>
    </row>
    <row r="13" spans="1:21" x14ac:dyDescent="0.3">
      <c r="A13" t="s">
        <v>1029</v>
      </c>
      <c r="B13">
        <v>242</v>
      </c>
      <c r="C13" t="s">
        <v>371</v>
      </c>
      <c r="D13" s="15" t="s">
        <v>372</v>
      </c>
      <c r="E13" s="15" t="s">
        <v>1030</v>
      </c>
      <c r="F13" s="357" t="s">
        <v>4</v>
      </c>
      <c r="G13" s="246">
        <v>201.31</v>
      </c>
      <c r="H13" s="246">
        <v>0</v>
      </c>
      <c r="I13" s="246">
        <v>0</v>
      </c>
      <c r="J13" s="246">
        <v>0</v>
      </c>
      <c r="K13" s="246">
        <v>0</v>
      </c>
      <c r="L13" s="246">
        <v>0</v>
      </c>
      <c r="M13" s="246">
        <v>0</v>
      </c>
      <c r="N13" s="246">
        <v>0</v>
      </c>
      <c r="O13" s="246">
        <v>17056</v>
      </c>
      <c r="P13" s="246">
        <v>0</v>
      </c>
      <c r="Q13" s="246">
        <v>0</v>
      </c>
      <c r="R13" t="s">
        <v>551</v>
      </c>
      <c r="S13">
        <v>12</v>
      </c>
      <c r="T13" t="s">
        <v>372</v>
      </c>
    </row>
    <row r="14" spans="1:21" x14ac:dyDescent="0.3">
      <c r="A14" t="s">
        <v>1033</v>
      </c>
      <c r="B14">
        <v>106</v>
      </c>
      <c r="C14" t="s">
        <v>375</v>
      </c>
      <c r="D14" t="s">
        <v>376</v>
      </c>
      <c r="E14" t="s">
        <v>1034</v>
      </c>
      <c r="F14" s="25" t="s">
        <v>4</v>
      </c>
      <c r="G14" s="246">
        <v>39395</v>
      </c>
      <c r="H14" s="246">
        <v>0</v>
      </c>
      <c r="I14" s="246">
        <v>0</v>
      </c>
      <c r="J14" s="246">
        <v>0</v>
      </c>
      <c r="K14" s="246">
        <v>0</v>
      </c>
      <c r="L14" s="246">
        <v>0</v>
      </c>
      <c r="M14" s="246">
        <v>0</v>
      </c>
      <c r="N14" s="246">
        <v>0</v>
      </c>
      <c r="O14" s="246">
        <v>2608704</v>
      </c>
      <c r="P14" s="246">
        <v>0</v>
      </c>
      <c r="Q14" s="246">
        <v>0</v>
      </c>
      <c r="R14" t="s">
        <v>588</v>
      </c>
      <c r="S14">
        <v>12</v>
      </c>
      <c r="T14" t="s">
        <v>409</v>
      </c>
    </row>
    <row r="15" spans="1:21" x14ac:dyDescent="0.3">
      <c r="A15" t="s">
        <v>1035</v>
      </c>
      <c r="B15">
        <v>106</v>
      </c>
      <c r="C15" t="s">
        <v>375</v>
      </c>
      <c r="D15" t="s">
        <v>377</v>
      </c>
      <c r="E15" t="s">
        <v>1034</v>
      </c>
      <c r="F15" s="25" t="s">
        <v>4</v>
      </c>
      <c r="G15" s="246">
        <v>726</v>
      </c>
      <c r="H15" s="246">
        <v>0</v>
      </c>
      <c r="I15" s="246">
        <v>0</v>
      </c>
      <c r="J15" s="246">
        <v>0</v>
      </c>
      <c r="K15" s="246">
        <v>0</v>
      </c>
      <c r="L15" s="246">
        <v>0</v>
      </c>
      <c r="M15" s="246">
        <v>0</v>
      </c>
      <c r="N15" s="246">
        <v>0</v>
      </c>
      <c r="O15" s="246">
        <v>53760</v>
      </c>
      <c r="P15" s="246">
        <v>0</v>
      </c>
      <c r="Q15" s="246">
        <v>0</v>
      </c>
      <c r="R15" t="s">
        <v>588</v>
      </c>
      <c r="S15">
        <v>12</v>
      </c>
      <c r="T15" t="s">
        <v>409</v>
      </c>
    </row>
    <row r="16" spans="1:21" x14ac:dyDescent="0.3">
      <c r="A16" t="s">
        <v>1038</v>
      </c>
      <c r="B16">
        <v>0</v>
      </c>
      <c r="C16" t="s">
        <v>1039</v>
      </c>
      <c r="D16" t="s">
        <v>1040</v>
      </c>
      <c r="E16" t="s">
        <v>1034</v>
      </c>
      <c r="F16" s="25" t="s">
        <v>4</v>
      </c>
      <c r="G16" s="246">
        <v>26575.321999999996</v>
      </c>
      <c r="H16" s="246">
        <v>0</v>
      </c>
      <c r="I16" s="246">
        <v>0</v>
      </c>
      <c r="J16" s="246">
        <v>0</v>
      </c>
      <c r="K16" s="246">
        <v>0</v>
      </c>
      <c r="L16" s="246">
        <v>0</v>
      </c>
      <c r="M16" s="246">
        <v>0</v>
      </c>
      <c r="N16" s="246">
        <v>4760.6780000000008</v>
      </c>
      <c r="O16" s="246">
        <v>2063544</v>
      </c>
      <c r="P16" s="246">
        <v>0</v>
      </c>
      <c r="Q16" s="246">
        <v>0</v>
      </c>
      <c r="R16" t="s">
        <v>588</v>
      </c>
      <c r="S16">
        <v>24</v>
      </c>
      <c r="T16" t="s">
        <v>409</v>
      </c>
    </row>
    <row r="17" spans="1:20" x14ac:dyDescent="0.3">
      <c r="A17" t="s">
        <v>1046</v>
      </c>
      <c r="B17">
        <v>0</v>
      </c>
      <c r="C17" t="s">
        <v>1047</v>
      </c>
      <c r="D17" s="15" t="s">
        <v>1048</v>
      </c>
      <c r="E17" s="15" t="s">
        <v>1034</v>
      </c>
      <c r="F17" s="357" t="s">
        <v>4</v>
      </c>
      <c r="G17" s="246">
        <v>19096</v>
      </c>
      <c r="H17" s="246">
        <v>0</v>
      </c>
      <c r="I17" s="246">
        <v>0</v>
      </c>
      <c r="J17" s="246">
        <v>0</v>
      </c>
      <c r="K17" s="246">
        <v>0</v>
      </c>
      <c r="L17" s="246">
        <v>0</v>
      </c>
      <c r="M17" s="246">
        <v>0</v>
      </c>
      <c r="N17" s="246">
        <v>0</v>
      </c>
      <c r="O17" s="246">
        <v>1241016</v>
      </c>
      <c r="P17" s="246">
        <v>0</v>
      </c>
      <c r="Q17" s="246">
        <v>0</v>
      </c>
      <c r="R17" t="s">
        <v>588</v>
      </c>
      <c r="S17">
        <v>12</v>
      </c>
      <c r="T17" t="s">
        <v>409</v>
      </c>
    </row>
    <row r="18" spans="1:20" x14ac:dyDescent="0.3">
      <c r="A18" t="s">
        <v>583</v>
      </c>
      <c r="B18">
        <v>293</v>
      </c>
      <c r="C18" t="s">
        <v>67</v>
      </c>
      <c r="D18" s="15" t="s">
        <v>68</v>
      </c>
      <c r="E18" s="15" t="s">
        <v>584</v>
      </c>
      <c r="F18" s="357" t="s">
        <v>4</v>
      </c>
      <c r="G18" s="246">
        <v>285.17199999999997</v>
      </c>
      <c r="H18" s="246">
        <v>0</v>
      </c>
      <c r="I18" s="246">
        <v>0</v>
      </c>
      <c r="J18" s="246">
        <v>2.1419999999999999</v>
      </c>
      <c r="K18" s="246">
        <v>0</v>
      </c>
      <c r="L18" s="246">
        <v>0</v>
      </c>
      <c r="M18" s="246">
        <v>0</v>
      </c>
      <c r="N18" s="246">
        <v>0</v>
      </c>
      <c r="O18" s="246">
        <v>22149</v>
      </c>
      <c r="P18" s="246">
        <v>0</v>
      </c>
      <c r="Q18" s="246">
        <v>0</v>
      </c>
      <c r="R18" t="s">
        <v>551</v>
      </c>
      <c r="S18">
        <v>8</v>
      </c>
      <c r="T18" t="s">
        <v>68</v>
      </c>
    </row>
    <row r="19" spans="1:20" x14ac:dyDescent="0.3">
      <c r="A19" t="s">
        <v>1440</v>
      </c>
      <c r="B19">
        <v>106</v>
      </c>
      <c r="C19" t="s">
        <v>375</v>
      </c>
      <c r="D19" t="s">
        <v>409</v>
      </c>
      <c r="E19" t="s">
        <v>1034</v>
      </c>
      <c r="F19" s="25" t="s">
        <v>4</v>
      </c>
      <c r="G19" s="246">
        <v>0</v>
      </c>
      <c r="H19" s="246">
        <v>0</v>
      </c>
      <c r="I19" s="246">
        <v>0</v>
      </c>
      <c r="J19" s="246">
        <v>0</v>
      </c>
      <c r="K19" s="246">
        <v>0</v>
      </c>
      <c r="L19" s="246">
        <v>0</v>
      </c>
      <c r="M19" s="246">
        <v>0</v>
      </c>
      <c r="N19" s="246">
        <v>0</v>
      </c>
      <c r="O19" s="246">
        <v>0</v>
      </c>
      <c r="P19" s="246">
        <v>0</v>
      </c>
      <c r="Q19" s="246">
        <v>0</v>
      </c>
      <c r="R19">
        <v>0</v>
      </c>
      <c r="S19">
        <v>0</v>
      </c>
      <c r="T19" t="s">
        <v>409</v>
      </c>
    </row>
    <row r="20" spans="1:20" x14ac:dyDescent="0.3">
      <c r="A20" t="s">
        <v>800</v>
      </c>
      <c r="B20">
        <v>383</v>
      </c>
      <c r="C20" t="s">
        <v>399</v>
      </c>
      <c r="D20" s="15" t="s">
        <v>400</v>
      </c>
      <c r="E20" s="15" t="s">
        <v>801</v>
      </c>
      <c r="F20" s="357" t="s">
        <v>5</v>
      </c>
      <c r="G20" s="246">
        <v>0</v>
      </c>
      <c r="H20" s="246">
        <v>0</v>
      </c>
      <c r="I20" s="246">
        <v>0</v>
      </c>
      <c r="J20" s="246">
        <v>0</v>
      </c>
      <c r="K20" s="246">
        <v>0</v>
      </c>
      <c r="L20" s="246">
        <v>0</v>
      </c>
      <c r="M20" s="246">
        <v>0</v>
      </c>
      <c r="N20" s="246">
        <v>0</v>
      </c>
      <c r="O20" s="246">
        <v>0</v>
      </c>
      <c r="P20" s="246">
        <v>0</v>
      </c>
      <c r="Q20" s="246">
        <v>0</v>
      </c>
      <c r="R20">
        <v>0</v>
      </c>
      <c r="S20">
        <v>0</v>
      </c>
      <c r="T20" t="s">
        <v>400</v>
      </c>
    </row>
    <row r="21" spans="1:20" x14ac:dyDescent="0.3">
      <c r="A21" t="s">
        <v>833</v>
      </c>
      <c r="B21">
        <v>373</v>
      </c>
      <c r="C21" t="s">
        <v>224</v>
      </c>
      <c r="D21" s="15" t="s">
        <v>225</v>
      </c>
      <c r="E21" s="15" t="s">
        <v>834</v>
      </c>
      <c r="F21" s="357" t="s">
        <v>5</v>
      </c>
      <c r="G21" s="246">
        <v>941.40800000000002</v>
      </c>
      <c r="H21" s="246">
        <v>0</v>
      </c>
      <c r="I21" s="246">
        <v>0</v>
      </c>
      <c r="J21" s="246">
        <v>0</v>
      </c>
      <c r="K21" s="246">
        <v>0</v>
      </c>
      <c r="L21" s="246">
        <v>0</v>
      </c>
      <c r="M21" s="246">
        <v>0</v>
      </c>
      <c r="N21" s="246">
        <v>0</v>
      </c>
      <c r="O21" s="246">
        <v>68757</v>
      </c>
      <c r="P21" s="246">
        <v>0</v>
      </c>
      <c r="Q21" s="246">
        <v>0</v>
      </c>
      <c r="R21" t="s">
        <v>551</v>
      </c>
      <c r="S21">
        <v>12</v>
      </c>
      <c r="T21" t="s">
        <v>225</v>
      </c>
    </row>
    <row r="22" spans="1:20" x14ac:dyDescent="0.3">
      <c r="A22" t="s">
        <v>940</v>
      </c>
      <c r="B22">
        <v>150</v>
      </c>
      <c r="C22" t="s">
        <v>301</v>
      </c>
      <c r="D22" s="15" t="s">
        <v>302</v>
      </c>
      <c r="E22" s="15" t="s">
        <v>941</v>
      </c>
      <c r="F22" s="357" t="s">
        <v>5</v>
      </c>
      <c r="G22" s="246">
        <v>29764.067000000003</v>
      </c>
      <c r="H22" s="246">
        <v>0</v>
      </c>
      <c r="I22" s="246">
        <v>0</v>
      </c>
      <c r="J22" s="246">
        <v>0</v>
      </c>
      <c r="K22" s="246">
        <v>1813.8009999999999</v>
      </c>
      <c r="L22" s="246">
        <v>0</v>
      </c>
      <c r="M22" s="246">
        <v>0</v>
      </c>
      <c r="N22" s="246">
        <v>0</v>
      </c>
      <c r="O22" s="246">
        <v>1895055</v>
      </c>
      <c r="P22" s="246">
        <v>0</v>
      </c>
      <c r="Q22" s="246">
        <v>0</v>
      </c>
      <c r="R22" t="s">
        <v>551</v>
      </c>
      <c r="S22">
        <v>24</v>
      </c>
      <c r="T22" t="s">
        <v>168</v>
      </c>
    </row>
    <row r="23" spans="1:20" x14ac:dyDescent="0.3">
      <c r="A23" t="s">
        <v>1031</v>
      </c>
      <c r="B23">
        <v>741</v>
      </c>
      <c r="C23" t="s">
        <v>373</v>
      </c>
      <c r="D23" s="15" t="s">
        <v>374</v>
      </c>
      <c r="E23" s="15" t="s">
        <v>1032</v>
      </c>
      <c r="F23" s="357" t="s">
        <v>5</v>
      </c>
      <c r="G23" s="246">
        <v>3634.779</v>
      </c>
      <c r="H23" s="246">
        <v>0</v>
      </c>
      <c r="I23" s="246">
        <v>0</v>
      </c>
      <c r="J23" s="246">
        <v>0</v>
      </c>
      <c r="K23" s="246">
        <v>986.5229999999998</v>
      </c>
      <c r="L23" s="246">
        <v>0</v>
      </c>
      <c r="M23" s="246">
        <v>0</v>
      </c>
      <c r="N23" s="246">
        <v>0</v>
      </c>
      <c r="O23" s="246">
        <v>238674</v>
      </c>
      <c r="P23" s="246">
        <v>0</v>
      </c>
      <c r="Q23" s="246">
        <v>0</v>
      </c>
      <c r="R23" t="s">
        <v>551</v>
      </c>
      <c r="S23">
        <v>24</v>
      </c>
      <c r="T23" t="s">
        <v>374</v>
      </c>
    </row>
    <row r="24" spans="1:20" x14ac:dyDescent="0.3">
      <c r="A24" t="s">
        <v>1049</v>
      </c>
      <c r="B24">
        <v>409</v>
      </c>
      <c r="C24" t="s">
        <v>380</v>
      </c>
      <c r="D24" t="s">
        <v>381</v>
      </c>
      <c r="E24" t="s">
        <v>1284</v>
      </c>
      <c r="F24" s="25" t="s">
        <v>5</v>
      </c>
      <c r="G24" s="246">
        <v>767.3</v>
      </c>
      <c r="H24" s="246">
        <v>0</v>
      </c>
      <c r="I24" s="246">
        <v>0</v>
      </c>
      <c r="J24" s="246">
        <v>0</v>
      </c>
      <c r="K24" s="246">
        <v>0</v>
      </c>
      <c r="L24" s="246">
        <v>0</v>
      </c>
      <c r="M24" s="246">
        <v>0</v>
      </c>
      <c r="N24" s="246">
        <v>0</v>
      </c>
      <c r="O24" s="246">
        <v>60465</v>
      </c>
      <c r="P24" s="246">
        <v>0</v>
      </c>
      <c r="Q24" s="246">
        <v>0</v>
      </c>
      <c r="R24" t="s">
        <v>551</v>
      </c>
      <c r="S24">
        <v>12</v>
      </c>
      <c r="T24">
        <v>0</v>
      </c>
    </row>
    <row r="25" spans="1:20" x14ac:dyDescent="0.3">
      <c r="A25" t="s">
        <v>648</v>
      </c>
      <c r="B25">
        <v>169</v>
      </c>
      <c r="C25" t="s">
        <v>103</v>
      </c>
      <c r="D25" s="15" t="s">
        <v>107</v>
      </c>
      <c r="E25" s="15" t="s">
        <v>649</v>
      </c>
      <c r="F25" s="357" t="s">
        <v>5</v>
      </c>
      <c r="G25" s="246">
        <v>1143.2059999999999</v>
      </c>
      <c r="H25" s="246">
        <v>0</v>
      </c>
      <c r="I25" s="246">
        <v>0</v>
      </c>
      <c r="J25" s="246">
        <v>0</v>
      </c>
      <c r="K25" s="246">
        <v>0</v>
      </c>
      <c r="L25" s="246">
        <v>0</v>
      </c>
      <c r="M25" s="246">
        <v>0</v>
      </c>
      <c r="N25" s="246">
        <v>0</v>
      </c>
      <c r="O25" s="246">
        <v>80068</v>
      </c>
      <c r="P25" s="246">
        <v>0</v>
      </c>
      <c r="Q25" s="246">
        <v>0</v>
      </c>
      <c r="R25" t="s">
        <v>551</v>
      </c>
      <c r="S25">
        <v>12</v>
      </c>
      <c r="T25" t="s">
        <v>107</v>
      </c>
    </row>
    <row r="26" spans="1:20" x14ac:dyDescent="0.3">
      <c r="A26" t="s">
        <v>652</v>
      </c>
      <c r="B26">
        <v>169</v>
      </c>
      <c r="C26" t="s">
        <v>103</v>
      </c>
      <c r="D26" s="15" t="s">
        <v>111</v>
      </c>
      <c r="E26" s="15" t="s">
        <v>653</v>
      </c>
      <c r="F26" s="357" t="s">
        <v>5</v>
      </c>
      <c r="G26" s="246">
        <v>1263.8249999999998</v>
      </c>
      <c r="H26" s="246">
        <v>0</v>
      </c>
      <c r="I26" s="246">
        <v>0</v>
      </c>
      <c r="J26" s="246">
        <v>0</v>
      </c>
      <c r="K26" s="246">
        <v>0</v>
      </c>
      <c r="L26" s="246">
        <v>0</v>
      </c>
      <c r="M26" s="246">
        <v>0</v>
      </c>
      <c r="N26" s="246">
        <v>0</v>
      </c>
      <c r="O26" s="246">
        <v>88554</v>
      </c>
      <c r="P26" s="246">
        <v>0</v>
      </c>
      <c r="Q26" s="246">
        <v>0</v>
      </c>
      <c r="R26" t="s">
        <v>551</v>
      </c>
      <c r="S26">
        <v>12</v>
      </c>
      <c r="T26" t="s">
        <v>111</v>
      </c>
    </row>
    <row r="27" spans="1:20" x14ac:dyDescent="0.3">
      <c r="A27" t="s">
        <v>655</v>
      </c>
      <c r="B27">
        <v>169</v>
      </c>
      <c r="C27" t="s">
        <v>103</v>
      </c>
      <c r="D27" t="s">
        <v>113</v>
      </c>
      <c r="E27" t="s">
        <v>656</v>
      </c>
      <c r="F27" s="25" t="s">
        <v>5</v>
      </c>
      <c r="G27" s="246">
        <v>1415.8040000000001</v>
      </c>
      <c r="H27" s="246">
        <v>0</v>
      </c>
      <c r="I27" s="246">
        <v>0</v>
      </c>
      <c r="J27" s="246">
        <v>0</v>
      </c>
      <c r="K27" s="246">
        <v>535.70500000000004</v>
      </c>
      <c r="L27" s="246">
        <v>0</v>
      </c>
      <c r="M27" s="246">
        <v>0</v>
      </c>
      <c r="N27" s="246">
        <v>0</v>
      </c>
      <c r="O27" s="246">
        <v>104865</v>
      </c>
      <c r="P27" s="246">
        <v>0</v>
      </c>
      <c r="Q27" s="246">
        <v>0</v>
      </c>
      <c r="R27" t="s">
        <v>551</v>
      </c>
      <c r="S27">
        <v>24</v>
      </c>
      <c r="T27" t="s">
        <v>113</v>
      </c>
    </row>
    <row r="28" spans="1:20" x14ac:dyDescent="0.3">
      <c r="A28" t="s">
        <v>667</v>
      </c>
      <c r="B28">
        <v>169</v>
      </c>
      <c r="C28" t="s">
        <v>103</v>
      </c>
      <c r="D28" s="15" t="s">
        <v>124</v>
      </c>
      <c r="E28" s="15" t="s">
        <v>668</v>
      </c>
      <c r="F28" s="357" t="s">
        <v>5</v>
      </c>
      <c r="G28" s="246">
        <v>1252.9859999999999</v>
      </c>
      <c r="H28" s="246">
        <v>0</v>
      </c>
      <c r="I28" s="246">
        <v>0</v>
      </c>
      <c r="J28" s="246">
        <v>0</v>
      </c>
      <c r="K28" s="246">
        <v>0</v>
      </c>
      <c r="L28" s="246">
        <v>0</v>
      </c>
      <c r="M28" s="246">
        <v>0</v>
      </c>
      <c r="N28" s="246">
        <v>0</v>
      </c>
      <c r="O28" s="246">
        <v>85473</v>
      </c>
      <c r="P28" s="246">
        <v>0</v>
      </c>
      <c r="Q28" s="246">
        <v>0</v>
      </c>
      <c r="R28" t="s">
        <v>551</v>
      </c>
      <c r="S28">
        <v>12</v>
      </c>
      <c r="T28" t="s">
        <v>124</v>
      </c>
    </row>
    <row r="29" spans="1:20" x14ac:dyDescent="0.3">
      <c r="A29" t="s">
        <v>686</v>
      </c>
      <c r="B29">
        <v>169</v>
      </c>
      <c r="C29" t="s">
        <v>103</v>
      </c>
      <c r="D29" s="15" t="s">
        <v>141</v>
      </c>
      <c r="E29" s="15" t="s">
        <v>687</v>
      </c>
      <c r="F29" s="357" t="s">
        <v>5</v>
      </c>
      <c r="G29" s="246">
        <v>1920.836</v>
      </c>
      <c r="H29" s="246">
        <v>0</v>
      </c>
      <c r="I29" s="246">
        <v>0</v>
      </c>
      <c r="J29" s="246">
        <v>0</v>
      </c>
      <c r="K29" s="246">
        <v>258.53800000000001</v>
      </c>
      <c r="L29" s="246">
        <v>0</v>
      </c>
      <c r="M29" s="246">
        <v>0</v>
      </c>
      <c r="N29" s="246">
        <v>0</v>
      </c>
      <c r="O29" s="246">
        <v>136269</v>
      </c>
      <c r="P29" s="246">
        <v>0</v>
      </c>
      <c r="Q29" s="246">
        <v>0</v>
      </c>
      <c r="R29" t="s">
        <v>551</v>
      </c>
      <c r="S29">
        <v>22</v>
      </c>
      <c r="T29" t="s">
        <v>141</v>
      </c>
    </row>
    <row r="30" spans="1:20" x14ac:dyDescent="0.3">
      <c r="A30" t="s">
        <v>692</v>
      </c>
      <c r="B30">
        <v>169</v>
      </c>
      <c r="C30" t="s">
        <v>103</v>
      </c>
      <c r="D30" t="s">
        <v>146</v>
      </c>
      <c r="E30" t="s">
        <v>693</v>
      </c>
      <c r="F30" s="357" t="s">
        <v>5</v>
      </c>
      <c r="G30" s="246">
        <v>1671.3360000000002</v>
      </c>
      <c r="H30" s="246">
        <v>0</v>
      </c>
      <c r="I30" s="246">
        <v>0</v>
      </c>
      <c r="J30" s="246">
        <v>0</v>
      </c>
      <c r="K30" s="246">
        <v>0</v>
      </c>
      <c r="L30" s="246">
        <v>0</v>
      </c>
      <c r="M30" s="246">
        <v>0</v>
      </c>
      <c r="N30" s="246">
        <v>0</v>
      </c>
      <c r="O30" s="246">
        <v>116922</v>
      </c>
      <c r="P30" s="246">
        <v>0</v>
      </c>
      <c r="Q30" s="246">
        <v>0</v>
      </c>
      <c r="R30" t="s">
        <v>551</v>
      </c>
      <c r="S30">
        <v>12</v>
      </c>
      <c r="T30" t="s">
        <v>146</v>
      </c>
    </row>
    <row r="31" spans="1:20" x14ac:dyDescent="0.3">
      <c r="A31" t="s">
        <v>697</v>
      </c>
      <c r="B31">
        <v>169</v>
      </c>
      <c r="C31" t="s">
        <v>103</v>
      </c>
      <c r="D31" t="s">
        <v>148</v>
      </c>
      <c r="E31" t="s">
        <v>698</v>
      </c>
      <c r="F31" s="25" t="s">
        <v>5</v>
      </c>
      <c r="G31" s="246">
        <v>2219.982</v>
      </c>
      <c r="H31" s="246">
        <v>0</v>
      </c>
      <c r="I31" s="246">
        <v>0</v>
      </c>
      <c r="J31" s="246">
        <v>0</v>
      </c>
      <c r="K31" s="246">
        <v>0</v>
      </c>
      <c r="L31" s="246">
        <v>0</v>
      </c>
      <c r="M31" s="246">
        <v>0</v>
      </c>
      <c r="N31" s="246">
        <v>0</v>
      </c>
      <c r="O31" s="246">
        <v>140518</v>
      </c>
      <c r="P31" s="246">
        <v>0</v>
      </c>
      <c r="Q31" s="246">
        <v>0</v>
      </c>
      <c r="R31" t="s">
        <v>551</v>
      </c>
      <c r="S31">
        <v>12</v>
      </c>
      <c r="T31" t="s">
        <v>148</v>
      </c>
    </row>
    <row r="32" spans="1:20" x14ac:dyDescent="0.3">
      <c r="A32" t="s">
        <v>733</v>
      </c>
      <c r="B32">
        <v>169</v>
      </c>
      <c r="C32" t="s">
        <v>103</v>
      </c>
      <c r="D32" t="s">
        <v>145</v>
      </c>
      <c r="E32" t="s">
        <v>734</v>
      </c>
      <c r="F32" s="25" t="s">
        <v>5</v>
      </c>
      <c r="G32" s="246">
        <v>794.51</v>
      </c>
      <c r="H32" s="246">
        <v>0</v>
      </c>
      <c r="I32" s="246">
        <v>0</v>
      </c>
      <c r="J32" s="246">
        <v>0</v>
      </c>
      <c r="K32" s="246">
        <v>329.26900000000001</v>
      </c>
      <c r="L32" s="246">
        <v>0</v>
      </c>
      <c r="M32" s="246">
        <v>0</v>
      </c>
      <c r="N32" s="246">
        <v>0</v>
      </c>
      <c r="O32" s="246">
        <v>59501</v>
      </c>
      <c r="P32" s="246">
        <v>0</v>
      </c>
      <c r="Q32" s="246">
        <v>0</v>
      </c>
      <c r="R32" t="s">
        <v>551</v>
      </c>
      <c r="S32">
        <v>24</v>
      </c>
      <c r="T32" t="s">
        <v>145</v>
      </c>
    </row>
    <row r="33" spans="1:20" x14ac:dyDescent="0.3">
      <c r="A33" t="s">
        <v>735</v>
      </c>
      <c r="B33">
        <v>169</v>
      </c>
      <c r="C33" t="s">
        <v>103</v>
      </c>
      <c r="D33" t="s">
        <v>149</v>
      </c>
      <c r="E33" t="s">
        <v>736</v>
      </c>
      <c r="F33" s="25" t="s">
        <v>5</v>
      </c>
      <c r="G33" s="246">
        <v>851.04700000000003</v>
      </c>
      <c r="H33" s="246">
        <v>0</v>
      </c>
      <c r="I33" s="246">
        <v>0</v>
      </c>
      <c r="J33" s="246">
        <v>0</v>
      </c>
      <c r="K33" s="246">
        <v>0</v>
      </c>
      <c r="L33" s="246">
        <v>0</v>
      </c>
      <c r="M33" s="246">
        <v>0</v>
      </c>
      <c r="N33" s="246">
        <v>0</v>
      </c>
      <c r="O33" s="246">
        <v>71475</v>
      </c>
      <c r="P33" s="246">
        <v>0</v>
      </c>
      <c r="Q33" s="246">
        <v>0</v>
      </c>
      <c r="R33" t="s">
        <v>551</v>
      </c>
      <c r="S33">
        <v>12</v>
      </c>
      <c r="T33" t="s">
        <v>149</v>
      </c>
    </row>
    <row r="34" spans="1:20" x14ac:dyDescent="0.3">
      <c r="A34" t="s">
        <v>737</v>
      </c>
      <c r="B34">
        <v>169</v>
      </c>
      <c r="C34" t="s">
        <v>103</v>
      </c>
      <c r="D34" t="s">
        <v>153</v>
      </c>
      <c r="E34" t="s">
        <v>738</v>
      </c>
      <c r="F34" s="25" t="s">
        <v>5</v>
      </c>
      <c r="G34" s="246">
        <v>622.39099999999996</v>
      </c>
      <c r="H34" s="246">
        <v>0</v>
      </c>
      <c r="I34" s="246">
        <v>0</v>
      </c>
      <c r="J34" s="246">
        <v>0</v>
      </c>
      <c r="K34" s="246">
        <v>0</v>
      </c>
      <c r="L34" s="246">
        <v>0</v>
      </c>
      <c r="M34" s="246">
        <v>0</v>
      </c>
      <c r="N34" s="246">
        <v>0</v>
      </c>
      <c r="O34" s="246">
        <v>47428</v>
      </c>
      <c r="P34" s="246">
        <v>0</v>
      </c>
      <c r="Q34" s="246">
        <v>0</v>
      </c>
      <c r="R34" t="s">
        <v>551</v>
      </c>
      <c r="S34">
        <v>12</v>
      </c>
      <c r="T34" t="s">
        <v>153</v>
      </c>
    </row>
    <row r="35" spans="1:20" x14ac:dyDescent="0.3">
      <c r="A35" t="s">
        <v>1339</v>
      </c>
      <c r="B35">
        <v>169</v>
      </c>
      <c r="C35" t="s">
        <v>103</v>
      </c>
      <c r="D35" t="s">
        <v>140</v>
      </c>
      <c r="E35" t="s">
        <v>2129</v>
      </c>
      <c r="F35" s="25" t="s">
        <v>5</v>
      </c>
      <c r="G35" s="246">
        <v>1130.4499999999998</v>
      </c>
      <c r="H35" s="246">
        <v>0</v>
      </c>
      <c r="I35" s="246">
        <v>0</v>
      </c>
      <c r="J35" s="246">
        <v>0</v>
      </c>
      <c r="K35" s="246">
        <v>0</v>
      </c>
      <c r="L35" s="246">
        <v>0</v>
      </c>
      <c r="M35" s="246">
        <v>0</v>
      </c>
      <c r="N35" s="246">
        <v>0</v>
      </c>
      <c r="O35" s="246">
        <v>77538</v>
      </c>
      <c r="P35" s="246">
        <v>0</v>
      </c>
      <c r="Q35" s="246">
        <v>0</v>
      </c>
      <c r="R35" t="s">
        <v>551</v>
      </c>
      <c r="S35">
        <v>8</v>
      </c>
      <c r="T35" t="s">
        <v>140</v>
      </c>
    </row>
    <row r="36" spans="1:20" x14ac:dyDescent="0.3">
      <c r="A36" t="s">
        <v>769</v>
      </c>
      <c r="B36">
        <v>658</v>
      </c>
      <c r="C36" t="s">
        <v>183</v>
      </c>
      <c r="D36" s="15" t="s">
        <v>184</v>
      </c>
      <c r="E36" s="15" t="s">
        <v>770</v>
      </c>
      <c r="F36" s="357" t="s">
        <v>6</v>
      </c>
      <c r="G36" s="246">
        <v>80.819000000000003</v>
      </c>
      <c r="H36" s="246">
        <v>0</v>
      </c>
      <c r="I36" s="246">
        <v>0</v>
      </c>
      <c r="J36" s="246">
        <v>561.99400000000003</v>
      </c>
      <c r="K36" s="246">
        <v>0</v>
      </c>
      <c r="L36" s="246">
        <v>0</v>
      </c>
      <c r="M36" s="246">
        <v>0</v>
      </c>
      <c r="N36" s="246">
        <v>0</v>
      </c>
      <c r="O36" s="246">
        <v>13963</v>
      </c>
      <c r="P36" s="246">
        <v>0</v>
      </c>
      <c r="Q36" s="246">
        <v>0</v>
      </c>
      <c r="R36" t="s">
        <v>551</v>
      </c>
      <c r="S36">
        <v>20</v>
      </c>
      <c r="T36" t="s">
        <v>184</v>
      </c>
    </row>
    <row r="37" spans="1:20" x14ac:dyDescent="0.3">
      <c r="A37" t="s">
        <v>771</v>
      </c>
      <c r="B37">
        <v>437</v>
      </c>
      <c r="C37" t="s">
        <v>185</v>
      </c>
      <c r="D37" s="15" t="s">
        <v>186</v>
      </c>
      <c r="E37" s="15" t="s">
        <v>772</v>
      </c>
      <c r="F37" s="357" t="s">
        <v>6</v>
      </c>
      <c r="G37" s="246">
        <v>370.63599999999997</v>
      </c>
      <c r="H37" s="246">
        <v>0</v>
      </c>
      <c r="I37" s="246">
        <v>0</v>
      </c>
      <c r="J37" s="246">
        <v>0</v>
      </c>
      <c r="K37" s="246">
        <v>0</v>
      </c>
      <c r="L37" s="246">
        <v>0</v>
      </c>
      <c r="M37" s="246">
        <v>0</v>
      </c>
      <c r="N37" s="246">
        <v>0</v>
      </c>
      <c r="O37" s="246">
        <v>30570</v>
      </c>
      <c r="P37" s="246">
        <v>0</v>
      </c>
      <c r="Q37" s="246">
        <v>0</v>
      </c>
      <c r="R37" t="s">
        <v>551</v>
      </c>
      <c r="S37">
        <v>12</v>
      </c>
      <c r="T37" t="s">
        <v>186</v>
      </c>
    </row>
    <row r="38" spans="1:20" x14ac:dyDescent="0.3">
      <c r="A38" t="s">
        <v>773</v>
      </c>
      <c r="B38">
        <v>297</v>
      </c>
      <c r="C38" t="s">
        <v>181</v>
      </c>
      <c r="D38" t="s">
        <v>182</v>
      </c>
      <c r="E38" t="s">
        <v>774</v>
      </c>
      <c r="F38" s="357" t="s">
        <v>6</v>
      </c>
      <c r="G38" s="246">
        <v>898.57</v>
      </c>
      <c r="H38" s="246">
        <v>0</v>
      </c>
      <c r="I38" s="246">
        <v>0</v>
      </c>
      <c r="J38" s="246">
        <v>0</v>
      </c>
      <c r="K38" s="246">
        <v>0</v>
      </c>
      <c r="L38" s="246">
        <v>0</v>
      </c>
      <c r="M38" s="246">
        <v>0</v>
      </c>
      <c r="N38" s="246">
        <v>0</v>
      </c>
      <c r="O38" s="246">
        <v>67174</v>
      </c>
      <c r="P38" s="246">
        <v>0</v>
      </c>
      <c r="Q38" s="246">
        <v>0</v>
      </c>
      <c r="R38" t="s">
        <v>551</v>
      </c>
      <c r="S38">
        <v>12</v>
      </c>
      <c r="T38" t="s">
        <v>182</v>
      </c>
    </row>
    <row r="39" spans="1:20" x14ac:dyDescent="0.3">
      <c r="A39" t="s">
        <v>785</v>
      </c>
      <c r="B39">
        <v>360</v>
      </c>
      <c r="C39" t="s">
        <v>195</v>
      </c>
      <c r="D39" s="15" t="s">
        <v>196</v>
      </c>
      <c r="E39" s="15" t="s">
        <v>786</v>
      </c>
      <c r="F39" s="357" t="s">
        <v>6</v>
      </c>
      <c r="G39" s="246">
        <v>249.43999999999997</v>
      </c>
      <c r="H39" s="246">
        <v>0</v>
      </c>
      <c r="I39" s="246">
        <v>0</v>
      </c>
      <c r="J39" s="246">
        <v>0</v>
      </c>
      <c r="K39" s="246">
        <v>0</v>
      </c>
      <c r="L39" s="246">
        <v>0</v>
      </c>
      <c r="M39" s="246">
        <v>0</v>
      </c>
      <c r="N39" s="246">
        <v>0</v>
      </c>
      <c r="O39" s="246">
        <v>33066</v>
      </c>
      <c r="P39" s="246">
        <v>0</v>
      </c>
      <c r="Q39" s="246">
        <v>0</v>
      </c>
      <c r="R39" t="s">
        <v>551</v>
      </c>
      <c r="S39">
        <v>12</v>
      </c>
      <c r="T39" t="s">
        <v>196</v>
      </c>
    </row>
    <row r="40" spans="1:20" x14ac:dyDescent="0.3">
      <c r="A40" t="s">
        <v>811</v>
      </c>
      <c r="B40">
        <v>320</v>
      </c>
      <c r="C40" t="s">
        <v>206</v>
      </c>
      <c r="D40" t="s">
        <v>207</v>
      </c>
      <c r="E40" t="s">
        <v>812</v>
      </c>
      <c r="F40" s="25" t="s">
        <v>6</v>
      </c>
      <c r="G40" s="246">
        <v>642.31100000000004</v>
      </c>
      <c r="H40" s="246">
        <v>0</v>
      </c>
      <c r="I40" s="246">
        <v>0</v>
      </c>
      <c r="J40" s="246">
        <v>0</v>
      </c>
      <c r="K40" s="246">
        <v>0</v>
      </c>
      <c r="L40" s="246">
        <v>0</v>
      </c>
      <c r="M40" s="246">
        <v>0</v>
      </c>
      <c r="N40" s="246">
        <v>0</v>
      </c>
      <c r="O40" s="246">
        <v>53542</v>
      </c>
      <c r="P40" s="246">
        <v>0</v>
      </c>
      <c r="Q40" s="246">
        <v>0</v>
      </c>
      <c r="R40" t="s">
        <v>551</v>
      </c>
      <c r="S40">
        <v>12</v>
      </c>
      <c r="T40" t="s">
        <v>207</v>
      </c>
    </row>
    <row r="41" spans="1:20" x14ac:dyDescent="0.3">
      <c r="A41" t="s">
        <v>849</v>
      </c>
      <c r="B41">
        <v>681</v>
      </c>
      <c r="C41" t="s">
        <v>236</v>
      </c>
      <c r="D41" t="s">
        <v>237</v>
      </c>
      <c r="E41" t="s">
        <v>850</v>
      </c>
      <c r="F41" s="25" t="s">
        <v>6</v>
      </c>
      <c r="G41" s="246">
        <v>349.16700000000003</v>
      </c>
      <c r="H41" s="246">
        <v>0</v>
      </c>
      <c r="I41" s="246">
        <v>0</v>
      </c>
      <c r="J41" s="246">
        <v>0</v>
      </c>
      <c r="K41" s="246">
        <v>0</v>
      </c>
      <c r="L41" s="246">
        <v>0</v>
      </c>
      <c r="M41" s="246">
        <v>0</v>
      </c>
      <c r="N41" s="246">
        <v>0</v>
      </c>
      <c r="O41" s="246">
        <v>29134</v>
      </c>
      <c r="P41" s="246">
        <v>0</v>
      </c>
      <c r="Q41" s="246">
        <v>0</v>
      </c>
      <c r="R41" t="s">
        <v>551</v>
      </c>
      <c r="S41">
        <v>12</v>
      </c>
      <c r="T41" t="s">
        <v>237</v>
      </c>
    </row>
    <row r="42" spans="1:20" x14ac:dyDescent="0.3">
      <c r="A42" t="s">
        <v>851</v>
      </c>
      <c r="B42">
        <v>280</v>
      </c>
      <c r="C42" t="s">
        <v>238</v>
      </c>
      <c r="D42" t="s">
        <v>239</v>
      </c>
      <c r="E42" t="s">
        <v>852</v>
      </c>
      <c r="F42" s="357" t="s">
        <v>6</v>
      </c>
      <c r="G42" s="246">
        <v>34.375999999999998</v>
      </c>
      <c r="H42" s="246">
        <v>0</v>
      </c>
      <c r="I42" s="246">
        <v>0</v>
      </c>
      <c r="J42" s="246">
        <v>3746.9960000000005</v>
      </c>
      <c r="K42" s="246">
        <v>0</v>
      </c>
      <c r="L42" s="246">
        <v>0</v>
      </c>
      <c r="M42" s="246">
        <v>0</v>
      </c>
      <c r="N42" s="246">
        <v>0</v>
      </c>
      <c r="O42" s="246">
        <v>2641</v>
      </c>
      <c r="P42" s="246">
        <v>0</v>
      </c>
      <c r="Q42" s="246">
        <v>0</v>
      </c>
      <c r="R42" t="s">
        <v>551</v>
      </c>
      <c r="S42">
        <v>20</v>
      </c>
      <c r="T42" t="s">
        <v>853</v>
      </c>
    </row>
    <row r="43" spans="1:20" x14ac:dyDescent="0.3">
      <c r="A43" t="s">
        <v>890</v>
      </c>
      <c r="B43">
        <v>660</v>
      </c>
      <c r="C43" t="s">
        <v>258</v>
      </c>
      <c r="D43" t="s">
        <v>259</v>
      </c>
      <c r="E43" t="s">
        <v>891</v>
      </c>
      <c r="F43" s="25" t="s">
        <v>6</v>
      </c>
      <c r="G43" s="246">
        <v>420</v>
      </c>
      <c r="H43" s="246">
        <v>0</v>
      </c>
      <c r="I43" s="246">
        <v>0</v>
      </c>
      <c r="J43" s="246">
        <v>0</v>
      </c>
      <c r="K43" s="246">
        <v>0</v>
      </c>
      <c r="L43" s="246">
        <v>0</v>
      </c>
      <c r="M43" s="246">
        <v>0</v>
      </c>
      <c r="N43" s="246">
        <v>0</v>
      </c>
      <c r="O43" s="246">
        <v>35241</v>
      </c>
      <c r="P43" s="246">
        <v>0</v>
      </c>
      <c r="Q43" s="246">
        <v>0</v>
      </c>
      <c r="R43" t="s">
        <v>551</v>
      </c>
      <c r="S43">
        <v>12</v>
      </c>
      <c r="T43" t="s">
        <v>259</v>
      </c>
    </row>
    <row r="44" spans="1:20" x14ac:dyDescent="0.3">
      <c r="A44" t="s">
        <v>902</v>
      </c>
      <c r="B44">
        <v>330</v>
      </c>
      <c r="C44" t="s">
        <v>270</v>
      </c>
      <c r="D44" t="s">
        <v>271</v>
      </c>
      <c r="E44" t="s">
        <v>903</v>
      </c>
      <c r="F44" s="25" t="s">
        <v>6</v>
      </c>
      <c r="G44" s="246">
        <v>475.61900000000003</v>
      </c>
      <c r="H44" s="246">
        <v>0</v>
      </c>
      <c r="I44" s="246">
        <v>0</v>
      </c>
      <c r="J44" s="246">
        <v>0</v>
      </c>
      <c r="K44" s="246">
        <v>0</v>
      </c>
      <c r="L44" s="246">
        <v>0</v>
      </c>
      <c r="M44" s="246">
        <v>0</v>
      </c>
      <c r="N44" s="246">
        <v>0</v>
      </c>
      <c r="O44" s="246">
        <v>40632</v>
      </c>
      <c r="P44" s="246">
        <v>0</v>
      </c>
      <c r="Q44" s="246">
        <v>0</v>
      </c>
      <c r="R44" t="s">
        <v>551</v>
      </c>
      <c r="S44">
        <v>12</v>
      </c>
      <c r="T44" t="s">
        <v>271</v>
      </c>
    </row>
    <row r="45" spans="1:20" x14ac:dyDescent="0.3">
      <c r="A45" t="s">
        <v>906</v>
      </c>
      <c r="B45">
        <v>321</v>
      </c>
      <c r="C45" t="s">
        <v>272</v>
      </c>
      <c r="D45" s="15" t="s">
        <v>273</v>
      </c>
      <c r="E45" s="15" t="s">
        <v>907</v>
      </c>
      <c r="F45" s="357" t="s">
        <v>6</v>
      </c>
      <c r="G45" s="246">
        <v>1488.1423278994848</v>
      </c>
      <c r="H45" s="246">
        <v>0</v>
      </c>
      <c r="I45" s="246">
        <v>0</v>
      </c>
      <c r="J45" s="246">
        <v>0</v>
      </c>
      <c r="K45" s="246">
        <v>0</v>
      </c>
      <c r="L45" s="246">
        <v>0</v>
      </c>
      <c r="M45" s="246">
        <v>0</v>
      </c>
      <c r="N45" s="246">
        <v>0</v>
      </c>
      <c r="O45" s="246">
        <v>111901</v>
      </c>
      <c r="P45" s="246">
        <v>0</v>
      </c>
      <c r="Q45" s="246">
        <v>0</v>
      </c>
      <c r="R45" t="s">
        <v>551</v>
      </c>
      <c r="S45">
        <v>12</v>
      </c>
      <c r="T45" t="s">
        <v>273</v>
      </c>
    </row>
    <row r="46" spans="1:20" x14ac:dyDescent="0.3">
      <c r="A46" t="s">
        <v>927</v>
      </c>
      <c r="B46">
        <v>22</v>
      </c>
      <c r="C46" t="s">
        <v>287</v>
      </c>
      <c r="D46" t="s">
        <v>288</v>
      </c>
      <c r="E46" t="s">
        <v>928</v>
      </c>
      <c r="F46" s="25" t="s">
        <v>6</v>
      </c>
      <c r="G46" s="246">
        <v>22412.982</v>
      </c>
      <c r="H46" s="246">
        <v>0</v>
      </c>
      <c r="I46" s="246">
        <v>0</v>
      </c>
      <c r="J46" s="246">
        <v>0</v>
      </c>
      <c r="K46" s="246">
        <v>0</v>
      </c>
      <c r="L46" s="246">
        <v>0</v>
      </c>
      <c r="M46" s="246">
        <v>0</v>
      </c>
      <c r="N46" s="246">
        <v>0</v>
      </c>
      <c r="O46" s="246">
        <v>1469969</v>
      </c>
      <c r="P46" s="246">
        <v>0</v>
      </c>
      <c r="Q46" s="246">
        <v>0</v>
      </c>
      <c r="R46" t="s">
        <v>551</v>
      </c>
      <c r="S46">
        <v>12</v>
      </c>
      <c r="T46" t="s">
        <v>929</v>
      </c>
    </row>
    <row r="47" spans="1:20" x14ac:dyDescent="0.3">
      <c r="A47" t="s">
        <v>936</v>
      </c>
      <c r="B47">
        <v>661</v>
      </c>
      <c r="C47" t="s">
        <v>297</v>
      </c>
      <c r="D47" t="s">
        <v>298</v>
      </c>
      <c r="E47" t="s">
        <v>937</v>
      </c>
      <c r="F47" s="25" t="s">
        <v>6</v>
      </c>
      <c r="G47" s="246">
        <v>747.38900000000001</v>
      </c>
      <c r="H47" s="246">
        <v>0</v>
      </c>
      <c r="I47" s="246">
        <v>0</v>
      </c>
      <c r="J47" s="246">
        <v>0</v>
      </c>
      <c r="K47" s="246">
        <v>0</v>
      </c>
      <c r="L47" s="246">
        <v>0</v>
      </c>
      <c r="M47" s="246">
        <v>0</v>
      </c>
      <c r="N47" s="246">
        <v>0</v>
      </c>
      <c r="O47" s="246">
        <v>68411</v>
      </c>
      <c r="P47" s="246">
        <v>0</v>
      </c>
      <c r="Q47" s="246">
        <v>0</v>
      </c>
      <c r="R47" t="s">
        <v>551</v>
      </c>
      <c r="S47">
        <v>12</v>
      </c>
      <c r="T47" t="s">
        <v>298</v>
      </c>
    </row>
    <row r="48" spans="1:20" x14ac:dyDescent="0.3">
      <c r="A48" t="s">
        <v>958</v>
      </c>
      <c r="B48">
        <v>45</v>
      </c>
      <c r="C48" t="s">
        <v>313</v>
      </c>
      <c r="D48" t="s">
        <v>314</v>
      </c>
      <c r="E48" t="s">
        <v>959</v>
      </c>
      <c r="F48" s="25" t="s">
        <v>6</v>
      </c>
      <c r="G48" s="246">
        <v>18511.599999999995</v>
      </c>
      <c r="H48" s="246">
        <v>0</v>
      </c>
      <c r="I48" s="246">
        <v>0</v>
      </c>
      <c r="J48" s="246">
        <v>0</v>
      </c>
      <c r="K48" s="246">
        <v>0</v>
      </c>
      <c r="L48" s="246">
        <v>0</v>
      </c>
      <c r="M48" s="246">
        <v>0</v>
      </c>
      <c r="N48" s="246">
        <v>0</v>
      </c>
      <c r="O48" s="246">
        <v>1253319</v>
      </c>
      <c r="P48" s="246">
        <v>0</v>
      </c>
      <c r="Q48" s="246">
        <v>0</v>
      </c>
      <c r="R48" t="s">
        <v>551</v>
      </c>
      <c r="S48">
        <v>12</v>
      </c>
      <c r="T48" t="s">
        <v>960</v>
      </c>
    </row>
    <row r="49" spans="1:20" x14ac:dyDescent="0.3">
      <c r="A49" t="s">
        <v>963</v>
      </c>
      <c r="B49">
        <v>662</v>
      </c>
      <c r="C49" t="s">
        <v>317</v>
      </c>
      <c r="D49" t="s">
        <v>318</v>
      </c>
      <c r="E49" t="s">
        <v>964</v>
      </c>
      <c r="F49" s="25" t="s">
        <v>6</v>
      </c>
      <c r="G49" s="246">
        <v>194.16000000000003</v>
      </c>
      <c r="H49" s="246">
        <v>0</v>
      </c>
      <c r="I49" s="246">
        <v>0</v>
      </c>
      <c r="J49" s="246">
        <v>0</v>
      </c>
      <c r="K49" s="246">
        <v>0</v>
      </c>
      <c r="L49" s="246">
        <v>0</v>
      </c>
      <c r="M49" s="246">
        <v>0</v>
      </c>
      <c r="N49" s="246">
        <v>0</v>
      </c>
      <c r="O49" s="246">
        <v>18783</v>
      </c>
      <c r="P49" s="246">
        <v>0</v>
      </c>
      <c r="Q49" s="246">
        <v>0</v>
      </c>
      <c r="R49" t="s">
        <v>551</v>
      </c>
      <c r="S49">
        <v>12</v>
      </c>
      <c r="T49" t="s">
        <v>318</v>
      </c>
    </row>
    <row r="50" spans="1:20" x14ac:dyDescent="0.3">
      <c r="A50" t="s">
        <v>970</v>
      </c>
      <c r="B50">
        <v>425</v>
      </c>
      <c r="C50" t="s">
        <v>324</v>
      </c>
      <c r="D50" t="s">
        <v>325</v>
      </c>
      <c r="E50" t="s">
        <v>971</v>
      </c>
      <c r="F50" s="25" t="s">
        <v>6</v>
      </c>
      <c r="G50" s="246">
        <v>435.68800000000005</v>
      </c>
      <c r="H50" s="246">
        <v>0</v>
      </c>
      <c r="I50" s="246">
        <v>0</v>
      </c>
      <c r="J50" s="246">
        <v>0</v>
      </c>
      <c r="K50" s="246">
        <v>0</v>
      </c>
      <c r="L50" s="246">
        <v>0</v>
      </c>
      <c r="M50" s="246">
        <v>0</v>
      </c>
      <c r="N50" s="246">
        <v>0</v>
      </c>
      <c r="O50" s="246">
        <v>41088</v>
      </c>
      <c r="P50" s="246">
        <v>0</v>
      </c>
      <c r="Q50" s="246">
        <v>0</v>
      </c>
      <c r="R50" t="s">
        <v>551</v>
      </c>
      <c r="S50">
        <v>12</v>
      </c>
      <c r="T50" t="s">
        <v>325</v>
      </c>
    </row>
    <row r="51" spans="1:20" x14ac:dyDescent="0.3">
      <c r="A51" t="s">
        <v>972</v>
      </c>
      <c r="B51">
        <v>399</v>
      </c>
      <c r="C51" t="s">
        <v>328</v>
      </c>
      <c r="D51" s="15" t="s">
        <v>329</v>
      </c>
      <c r="E51" s="15" t="s">
        <v>973</v>
      </c>
      <c r="F51" s="357" t="s">
        <v>6</v>
      </c>
      <c r="G51" s="246">
        <v>576.53850804187311</v>
      </c>
      <c r="H51" s="246">
        <v>0</v>
      </c>
      <c r="I51" s="246">
        <v>0</v>
      </c>
      <c r="J51" s="246">
        <v>0</v>
      </c>
      <c r="K51" s="246">
        <v>0</v>
      </c>
      <c r="L51" s="246">
        <v>0</v>
      </c>
      <c r="M51" s="246">
        <v>0</v>
      </c>
      <c r="N51" s="246">
        <v>0</v>
      </c>
      <c r="O51" s="246">
        <v>55588</v>
      </c>
      <c r="P51" s="246">
        <v>0</v>
      </c>
      <c r="Q51" s="246">
        <v>0</v>
      </c>
      <c r="R51" t="s">
        <v>551</v>
      </c>
      <c r="S51">
        <v>12</v>
      </c>
      <c r="T51" t="s">
        <v>329</v>
      </c>
    </row>
    <row r="52" spans="1:20" x14ac:dyDescent="0.3">
      <c r="A52" t="s">
        <v>996</v>
      </c>
      <c r="B52">
        <v>447</v>
      </c>
      <c r="C52" t="s">
        <v>351</v>
      </c>
      <c r="D52" s="15" t="s">
        <v>352</v>
      </c>
      <c r="E52" s="15" t="s">
        <v>997</v>
      </c>
      <c r="F52" s="357" t="s">
        <v>6</v>
      </c>
      <c r="G52" s="246">
        <v>882.19299999999998</v>
      </c>
      <c r="H52" s="246">
        <v>0</v>
      </c>
      <c r="I52" s="246">
        <v>0</v>
      </c>
      <c r="J52" s="246">
        <v>0</v>
      </c>
      <c r="K52" s="246">
        <v>0</v>
      </c>
      <c r="L52" s="246">
        <v>0</v>
      </c>
      <c r="M52" s="246">
        <v>0</v>
      </c>
      <c r="N52" s="246">
        <v>0</v>
      </c>
      <c r="O52" s="246">
        <v>70807</v>
      </c>
      <c r="P52" s="246">
        <v>0</v>
      </c>
      <c r="Q52" s="246">
        <v>0</v>
      </c>
      <c r="R52" t="s">
        <v>551</v>
      </c>
      <c r="S52">
        <v>12</v>
      </c>
      <c r="T52" t="s">
        <v>352</v>
      </c>
    </row>
    <row r="53" spans="1:20" x14ac:dyDescent="0.3">
      <c r="A53" t="s">
        <v>673</v>
      </c>
      <c r="B53">
        <v>169</v>
      </c>
      <c r="C53" t="s">
        <v>103</v>
      </c>
      <c r="D53" t="s">
        <v>129</v>
      </c>
      <c r="E53" t="s">
        <v>674</v>
      </c>
      <c r="F53" s="25" t="s">
        <v>6</v>
      </c>
      <c r="G53" s="246">
        <v>1384.6519999999998</v>
      </c>
      <c r="H53" s="246">
        <v>0</v>
      </c>
      <c r="I53" s="246">
        <v>0</v>
      </c>
      <c r="J53" s="246">
        <v>0</v>
      </c>
      <c r="K53" s="246">
        <v>0</v>
      </c>
      <c r="L53" s="246">
        <v>0</v>
      </c>
      <c r="M53" s="246">
        <v>0</v>
      </c>
      <c r="N53" s="246">
        <v>0</v>
      </c>
      <c r="O53" s="246">
        <v>103035</v>
      </c>
      <c r="P53" s="246">
        <v>0</v>
      </c>
      <c r="Q53" s="246">
        <v>0</v>
      </c>
      <c r="R53" t="s">
        <v>551</v>
      </c>
      <c r="S53">
        <v>12</v>
      </c>
      <c r="T53" t="s">
        <v>129</v>
      </c>
    </row>
    <row r="54" spans="1:20" x14ac:dyDescent="0.3">
      <c r="A54" t="s">
        <v>699</v>
      </c>
      <c r="B54">
        <v>169</v>
      </c>
      <c r="C54" t="s">
        <v>103</v>
      </c>
      <c r="D54" s="15" t="s">
        <v>150</v>
      </c>
      <c r="E54" s="15" t="s">
        <v>700</v>
      </c>
      <c r="F54" s="357" t="s">
        <v>6</v>
      </c>
      <c r="G54" s="246">
        <v>3002.2019999999998</v>
      </c>
      <c r="H54" s="246">
        <v>0</v>
      </c>
      <c r="I54" s="246">
        <v>0</v>
      </c>
      <c r="J54" s="246">
        <v>0</v>
      </c>
      <c r="K54" s="246">
        <v>0</v>
      </c>
      <c r="L54" s="246">
        <v>0</v>
      </c>
      <c r="M54" s="246">
        <v>0</v>
      </c>
      <c r="N54" s="246">
        <v>0</v>
      </c>
      <c r="O54" s="246">
        <v>221023</v>
      </c>
      <c r="P54" s="246">
        <v>0</v>
      </c>
      <c r="Q54" s="246">
        <v>0</v>
      </c>
      <c r="R54" t="s">
        <v>551</v>
      </c>
      <c r="S54">
        <v>12</v>
      </c>
      <c r="T54" t="s">
        <v>150</v>
      </c>
    </row>
    <row r="55" spans="1:20" x14ac:dyDescent="0.3">
      <c r="A55" t="s">
        <v>1052</v>
      </c>
      <c r="B55">
        <v>659</v>
      </c>
      <c r="C55" t="s">
        <v>293</v>
      </c>
      <c r="D55" t="s">
        <v>294</v>
      </c>
      <c r="E55" t="s">
        <v>1053</v>
      </c>
      <c r="F55" s="25" t="s">
        <v>6</v>
      </c>
      <c r="G55" s="246">
        <v>254.09199999999996</v>
      </c>
      <c r="H55" s="246">
        <v>0</v>
      </c>
      <c r="I55" s="246">
        <v>0</v>
      </c>
      <c r="J55" s="246">
        <v>0</v>
      </c>
      <c r="K55" s="246">
        <v>7.1679999999999993</v>
      </c>
      <c r="L55" s="246">
        <v>0.30600000000000005</v>
      </c>
      <c r="M55" s="246">
        <v>0</v>
      </c>
      <c r="N55" s="246">
        <v>0</v>
      </c>
      <c r="O55" s="246">
        <v>10332</v>
      </c>
      <c r="P55" s="246">
        <v>0</v>
      </c>
      <c r="Q55" s="246">
        <v>0</v>
      </c>
      <c r="R55" t="s">
        <v>551</v>
      </c>
      <c r="S55">
        <v>14</v>
      </c>
      <c r="T55" t="s">
        <v>294</v>
      </c>
    </row>
    <row r="56" spans="1:20" x14ac:dyDescent="0.3">
      <c r="A56" t="s">
        <v>767</v>
      </c>
      <c r="B56">
        <v>686</v>
      </c>
      <c r="C56" t="s">
        <v>179</v>
      </c>
      <c r="D56" t="s">
        <v>180</v>
      </c>
      <c r="E56" t="s">
        <v>768</v>
      </c>
      <c r="F56" s="25" t="s">
        <v>7</v>
      </c>
      <c r="G56" s="246">
        <v>247.922</v>
      </c>
      <c r="H56" s="246">
        <v>0</v>
      </c>
      <c r="I56" s="246">
        <v>0</v>
      </c>
      <c r="J56" s="246">
        <v>0</v>
      </c>
      <c r="K56" s="246">
        <v>0</v>
      </c>
      <c r="L56" s="246">
        <v>0</v>
      </c>
      <c r="M56" s="246">
        <v>0</v>
      </c>
      <c r="N56" s="246">
        <v>0</v>
      </c>
      <c r="O56" s="246">
        <v>21106</v>
      </c>
      <c r="P56" s="246">
        <v>0</v>
      </c>
      <c r="Q56" s="246">
        <v>0</v>
      </c>
      <c r="R56" t="s">
        <v>551</v>
      </c>
      <c r="S56">
        <v>12</v>
      </c>
      <c r="T56" t="s">
        <v>180</v>
      </c>
    </row>
    <row r="57" spans="1:20" x14ac:dyDescent="0.3">
      <c r="A57" t="s">
        <v>775</v>
      </c>
      <c r="B57">
        <v>368</v>
      </c>
      <c r="C57" t="s">
        <v>187</v>
      </c>
      <c r="D57" t="s">
        <v>188</v>
      </c>
      <c r="E57" t="s">
        <v>776</v>
      </c>
      <c r="F57" s="25" t="s">
        <v>7</v>
      </c>
      <c r="G57" s="246">
        <v>468.762</v>
      </c>
      <c r="H57" s="246">
        <v>0</v>
      </c>
      <c r="I57" s="246">
        <v>0</v>
      </c>
      <c r="J57" s="246">
        <v>0</v>
      </c>
      <c r="K57" s="246">
        <v>0</v>
      </c>
      <c r="L57" s="246">
        <v>0</v>
      </c>
      <c r="M57" s="246">
        <v>0</v>
      </c>
      <c r="N57" s="246">
        <v>0</v>
      </c>
      <c r="O57" s="246">
        <v>37805</v>
      </c>
      <c r="P57" s="246">
        <v>0</v>
      </c>
      <c r="Q57" s="246">
        <v>0</v>
      </c>
      <c r="R57" t="s">
        <v>551</v>
      </c>
      <c r="S57">
        <v>12</v>
      </c>
      <c r="T57" t="s">
        <v>188</v>
      </c>
    </row>
    <row r="58" spans="1:20" x14ac:dyDescent="0.3">
      <c r="A58" t="s">
        <v>787</v>
      </c>
      <c r="B58">
        <v>10</v>
      </c>
      <c r="C58" t="s">
        <v>197</v>
      </c>
      <c r="D58" s="15" t="s">
        <v>789</v>
      </c>
      <c r="E58" s="15" t="s">
        <v>790</v>
      </c>
      <c r="F58" s="357" t="s">
        <v>7</v>
      </c>
      <c r="G58" s="246">
        <v>0</v>
      </c>
      <c r="H58" s="246">
        <v>0</v>
      </c>
      <c r="I58" s="246">
        <v>0</v>
      </c>
      <c r="J58" s="246">
        <v>0</v>
      </c>
      <c r="K58" s="246">
        <v>0</v>
      </c>
      <c r="L58" s="246">
        <v>0</v>
      </c>
      <c r="M58" s="246">
        <v>0</v>
      </c>
      <c r="N58" s="246">
        <v>0</v>
      </c>
      <c r="O58" s="246">
        <v>0</v>
      </c>
      <c r="P58" s="246">
        <v>0</v>
      </c>
      <c r="Q58" s="246">
        <v>0</v>
      </c>
      <c r="R58">
        <v>0</v>
      </c>
      <c r="S58">
        <v>0</v>
      </c>
      <c r="T58">
        <v>0</v>
      </c>
    </row>
    <row r="59" spans="1:20" x14ac:dyDescent="0.3">
      <c r="A59" t="s">
        <v>791</v>
      </c>
      <c r="B59">
        <v>10</v>
      </c>
      <c r="C59" t="s">
        <v>788</v>
      </c>
      <c r="D59" t="s">
        <v>198</v>
      </c>
      <c r="E59" t="s">
        <v>790</v>
      </c>
      <c r="F59" s="25" t="s">
        <v>7</v>
      </c>
      <c r="G59" s="246">
        <v>8630</v>
      </c>
      <c r="H59" s="246">
        <v>0</v>
      </c>
      <c r="I59" s="246">
        <v>0</v>
      </c>
      <c r="J59" s="246">
        <v>0</v>
      </c>
      <c r="K59" s="246">
        <v>0</v>
      </c>
      <c r="L59" s="246">
        <v>0</v>
      </c>
      <c r="M59" s="246">
        <v>0</v>
      </c>
      <c r="N59" s="246">
        <v>0</v>
      </c>
      <c r="O59" s="246">
        <v>624834</v>
      </c>
      <c r="P59" s="246">
        <v>0</v>
      </c>
      <c r="Q59" s="246">
        <v>0</v>
      </c>
      <c r="R59" t="s">
        <v>588</v>
      </c>
      <c r="S59">
        <v>12</v>
      </c>
      <c r="T59">
        <v>0</v>
      </c>
    </row>
    <row r="60" spans="1:20" x14ac:dyDescent="0.3">
      <c r="A60" t="s">
        <v>792</v>
      </c>
      <c r="B60">
        <v>10</v>
      </c>
      <c r="C60" t="s">
        <v>788</v>
      </c>
      <c r="D60" s="15" t="s">
        <v>199</v>
      </c>
      <c r="E60" s="15" t="s">
        <v>790</v>
      </c>
      <c r="F60" s="357" t="s">
        <v>7</v>
      </c>
      <c r="G60" s="246">
        <v>0</v>
      </c>
      <c r="H60" s="246">
        <v>0</v>
      </c>
      <c r="I60" s="246">
        <v>0</v>
      </c>
      <c r="J60" s="246">
        <v>55982</v>
      </c>
      <c r="K60" s="246">
        <v>0</v>
      </c>
      <c r="L60" s="246">
        <v>0</v>
      </c>
      <c r="M60" s="246">
        <v>0</v>
      </c>
      <c r="N60" s="246">
        <v>0</v>
      </c>
      <c r="O60" s="246">
        <v>0</v>
      </c>
      <c r="P60" s="246">
        <v>0</v>
      </c>
      <c r="Q60" s="246">
        <v>0</v>
      </c>
      <c r="R60" t="s">
        <v>588</v>
      </c>
      <c r="S60">
        <v>12</v>
      </c>
      <c r="T60">
        <v>0</v>
      </c>
    </row>
    <row r="61" spans="1:20" x14ac:dyDescent="0.3">
      <c r="A61" t="s">
        <v>793</v>
      </c>
      <c r="B61">
        <v>10</v>
      </c>
      <c r="C61" t="s">
        <v>788</v>
      </c>
      <c r="D61" t="s">
        <v>200</v>
      </c>
      <c r="E61" t="s">
        <v>790</v>
      </c>
      <c r="F61" s="25" t="s">
        <v>7</v>
      </c>
      <c r="G61" s="246">
        <v>2233.0000000000005</v>
      </c>
      <c r="H61" s="246">
        <v>0</v>
      </c>
      <c r="I61" s="246">
        <v>0</v>
      </c>
      <c r="J61" s="246">
        <v>0</v>
      </c>
      <c r="K61" s="246">
        <v>0</v>
      </c>
      <c r="L61" s="246">
        <v>0</v>
      </c>
      <c r="M61" s="246">
        <v>0</v>
      </c>
      <c r="N61" s="246">
        <v>0</v>
      </c>
      <c r="O61" s="246">
        <v>212478</v>
      </c>
      <c r="P61" s="246">
        <v>0</v>
      </c>
      <c r="Q61" s="246">
        <v>0</v>
      </c>
      <c r="R61" t="s">
        <v>588</v>
      </c>
      <c r="S61">
        <v>24</v>
      </c>
      <c r="T61">
        <v>0</v>
      </c>
    </row>
    <row r="62" spans="1:20" x14ac:dyDescent="0.3">
      <c r="A62" t="s">
        <v>794</v>
      </c>
      <c r="B62">
        <v>10</v>
      </c>
      <c r="C62" t="s">
        <v>788</v>
      </c>
      <c r="D62" t="s">
        <v>201</v>
      </c>
      <c r="E62" t="s">
        <v>790</v>
      </c>
      <c r="F62" s="25" t="s">
        <v>7</v>
      </c>
      <c r="G62" s="246">
        <v>21316</v>
      </c>
      <c r="H62" s="246">
        <v>0</v>
      </c>
      <c r="I62" s="246">
        <v>0</v>
      </c>
      <c r="J62" s="246">
        <v>0</v>
      </c>
      <c r="K62" s="246">
        <v>0</v>
      </c>
      <c r="L62" s="246">
        <v>0</v>
      </c>
      <c r="M62" s="246">
        <v>0</v>
      </c>
      <c r="N62" s="246">
        <v>0</v>
      </c>
      <c r="O62" s="246">
        <v>0</v>
      </c>
      <c r="P62" s="246">
        <v>0</v>
      </c>
      <c r="Q62" s="246">
        <v>0</v>
      </c>
      <c r="R62" t="s">
        <v>588</v>
      </c>
      <c r="S62">
        <v>24</v>
      </c>
      <c r="T62">
        <v>0</v>
      </c>
    </row>
    <row r="63" spans="1:20" x14ac:dyDescent="0.3">
      <c r="A63" t="s">
        <v>1352</v>
      </c>
      <c r="B63">
        <v>160</v>
      </c>
      <c r="C63" t="s">
        <v>202</v>
      </c>
      <c r="D63" s="15" t="s">
        <v>1353</v>
      </c>
      <c r="E63" s="15" t="s">
        <v>796</v>
      </c>
      <c r="F63" s="357" t="s">
        <v>7</v>
      </c>
      <c r="G63" s="246">
        <v>0</v>
      </c>
      <c r="H63" s="246">
        <v>0</v>
      </c>
      <c r="I63" s="246">
        <v>0</v>
      </c>
      <c r="J63" s="246">
        <v>0</v>
      </c>
      <c r="K63" s="246">
        <v>0</v>
      </c>
      <c r="L63" s="246">
        <v>0</v>
      </c>
      <c r="M63" s="246">
        <v>0</v>
      </c>
      <c r="N63" s="246">
        <v>0</v>
      </c>
      <c r="O63" s="246">
        <v>0</v>
      </c>
      <c r="P63" s="246">
        <v>0</v>
      </c>
      <c r="Q63" s="246">
        <v>0</v>
      </c>
      <c r="R63">
        <v>0</v>
      </c>
      <c r="S63">
        <v>0</v>
      </c>
      <c r="T63" t="s">
        <v>797</v>
      </c>
    </row>
    <row r="64" spans="1:20" x14ac:dyDescent="0.3">
      <c r="A64" t="s">
        <v>795</v>
      </c>
      <c r="B64">
        <v>160</v>
      </c>
      <c r="C64" t="s">
        <v>202</v>
      </c>
      <c r="D64" s="15" t="s">
        <v>203</v>
      </c>
      <c r="E64" s="15" t="s">
        <v>796</v>
      </c>
      <c r="F64" s="357" t="s">
        <v>7</v>
      </c>
      <c r="G64" s="246">
        <v>0</v>
      </c>
      <c r="H64" s="246">
        <v>0</v>
      </c>
      <c r="I64" s="246">
        <v>0</v>
      </c>
      <c r="J64" s="246">
        <v>3050.9999999999995</v>
      </c>
      <c r="K64" s="246">
        <v>0</v>
      </c>
      <c r="L64" s="246">
        <v>0</v>
      </c>
      <c r="M64" s="246">
        <v>0</v>
      </c>
      <c r="N64" s="246">
        <v>0</v>
      </c>
      <c r="O64" s="246">
        <v>0</v>
      </c>
      <c r="P64" s="246">
        <v>0</v>
      </c>
      <c r="Q64" s="246">
        <v>0</v>
      </c>
      <c r="R64" t="s">
        <v>588</v>
      </c>
      <c r="S64">
        <v>12</v>
      </c>
      <c r="T64" t="s">
        <v>797</v>
      </c>
    </row>
    <row r="65" spans="1:20" x14ac:dyDescent="0.3">
      <c r="A65" t="s">
        <v>798</v>
      </c>
      <c r="B65">
        <v>160</v>
      </c>
      <c r="C65" t="s">
        <v>202</v>
      </c>
      <c r="D65" s="15" t="s">
        <v>204</v>
      </c>
      <c r="E65" s="15" t="s">
        <v>796</v>
      </c>
      <c r="F65" s="357" t="s">
        <v>7</v>
      </c>
      <c r="G65" s="246">
        <v>7739</v>
      </c>
      <c r="H65" s="246">
        <v>0</v>
      </c>
      <c r="I65" s="246">
        <v>0</v>
      </c>
      <c r="J65" s="246">
        <v>0</v>
      </c>
      <c r="K65" s="246">
        <v>0</v>
      </c>
      <c r="L65" s="246">
        <v>0</v>
      </c>
      <c r="M65" s="246">
        <v>0</v>
      </c>
      <c r="N65" s="246">
        <v>0</v>
      </c>
      <c r="O65" s="246">
        <v>589008</v>
      </c>
      <c r="P65" s="246">
        <v>0</v>
      </c>
      <c r="Q65" s="246">
        <v>0</v>
      </c>
      <c r="R65" t="s">
        <v>588</v>
      </c>
      <c r="S65">
        <v>12</v>
      </c>
      <c r="T65" t="s">
        <v>797</v>
      </c>
    </row>
    <row r="66" spans="1:20" x14ac:dyDescent="0.3">
      <c r="A66" t="s">
        <v>799</v>
      </c>
      <c r="B66">
        <v>160</v>
      </c>
      <c r="C66" t="s">
        <v>202</v>
      </c>
      <c r="D66" s="15" t="s">
        <v>205</v>
      </c>
      <c r="E66" s="15" t="s">
        <v>796</v>
      </c>
      <c r="F66" s="357" t="s">
        <v>7</v>
      </c>
      <c r="G66" s="246">
        <v>0</v>
      </c>
      <c r="H66" s="246">
        <v>0</v>
      </c>
      <c r="I66" s="246">
        <v>0</v>
      </c>
      <c r="J66" s="246">
        <v>17811</v>
      </c>
      <c r="K66" s="246">
        <v>0</v>
      </c>
      <c r="L66" s="246">
        <v>0</v>
      </c>
      <c r="M66" s="246">
        <v>0</v>
      </c>
      <c r="N66" s="246">
        <v>0</v>
      </c>
      <c r="O66" s="246">
        <v>0</v>
      </c>
      <c r="P66" s="246">
        <v>0</v>
      </c>
      <c r="Q66" s="246">
        <v>0</v>
      </c>
      <c r="R66" t="s">
        <v>588</v>
      </c>
      <c r="S66">
        <v>12</v>
      </c>
      <c r="T66" t="s">
        <v>797</v>
      </c>
    </row>
    <row r="67" spans="1:20" x14ac:dyDescent="0.3">
      <c r="A67" t="s">
        <v>1000</v>
      </c>
      <c r="B67">
        <v>586</v>
      </c>
      <c r="C67" t="s">
        <v>355</v>
      </c>
      <c r="D67" t="s">
        <v>356</v>
      </c>
      <c r="E67" t="s">
        <v>1001</v>
      </c>
      <c r="F67" s="25" t="s">
        <v>7</v>
      </c>
      <c r="G67" s="246">
        <v>440.84491186546478</v>
      </c>
      <c r="H67" s="246">
        <v>0</v>
      </c>
      <c r="I67" s="246">
        <v>0</v>
      </c>
      <c r="J67" s="246">
        <v>0</v>
      </c>
      <c r="K67" s="246">
        <v>0</v>
      </c>
      <c r="L67" s="246">
        <v>0</v>
      </c>
      <c r="M67" s="246">
        <v>0</v>
      </c>
      <c r="N67" s="246">
        <v>0</v>
      </c>
      <c r="O67" s="246">
        <v>37428</v>
      </c>
      <c r="P67" s="246">
        <v>0</v>
      </c>
      <c r="Q67" s="246">
        <v>0</v>
      </c>
      <c r="R67" t="s">
        <v>551</v>
      </c>
      <c r="S67">
        <v>12</v>
      </c>
      <c r="T67" t="s">
        <v>356</v>
      </c>
    </row>
    <row r="68" spans="1:20" x14ac:dyDescent="0.3">
      <c r="A68" t="s">
        <v>1441</v>
      </c>
      <c r="B68">
        <v>160</v>
      </c>
      <c r="C68" t="s">
        <v>202</v>
      </c>
      <c r="D68" s="15" t="s">
        <v>797</v>
      </c>
      <c r="E68" s="15" t="s">
        <v>796</v>
      </c>
      <c r="F68" s="25" t="s">
        <v>7</v>
      </c>
      <c r="G68" s="246">
        <v>0</v>
      </c>
      <c r="H68" s="246">
        <v>0</v>
      </c>
      <c r="I68" s="246">
        <v>0</v>
      </c>
      <c r="J68" s="246">
        <v>0</v>
      </c>
      <c r="K68" s="246">
        <v>0</v>
      </c>
      <c r="L68" s="246">
        <v>0</v>
      </c>
      <c r="M68" s="246">
        <v>0</v>
      </c>
      <c r="N68" s="246">
        <v>0</v>
      </c>
      <c r="O68" s="246">
        <v>0</v>
      </c>
      <c r="P68" s="246">
        <v>0</v>
      </c>
      <c r="Q68" s="246">
        <v>0</v>
      </c>
      <c r="R68">
        <v>0</v>
      </c>
      <c r="S68">
        <v>0</v>
      </c>
      <c r="T68" t="s">
        <v>797</v>
      </c>
    </row>
    <row r="69" spans="1:20" x14ac:dyDescent="0.3">
      <c r="A69" t="s">
        <v>622</v>
      </c>
      <c r="B69">
        <v>2</v>
      </c>
      <c r="C69" t="s">
        <v>80</v>
      </c>
      <c r="D69" t="s">
        <v>96</v>
      </c>
      <c r="E69" t="s">
        <v>623</v>
      </c>
      <c r="F69" s="25" t="s">
        <v>7</v>
      </c>
      <c r="G69" s="246">
        <v>1171.2</v>
      </c>
      <c r="H69" s="246">
        <v>0</v>
      </c>
      <c r="I69" s="246">
        <v>0</v>
      </c>
      <c r="J69" s="246">
        <v>0</v>
      </c>
      <c r="K69" s="246">
        <v>0</v>
      </c>
      <c r="L69" s="246">
        <v>0</v>
      </c>
      <c r="M69" s="246">
        <v>0</v>
      </c>
      <c r="N69" s="246">
        <v>0</v>
      </c>
      <c r="O69" s="246">
        <v>90830</v>
      </c>
      <c r="P69" s="246">
        <v>0</v>
      </c>
      <c r="Q69" s="246">
        <v>0</v>
      </c>
      <c r="R69" t="s">
        <v>551</v>
      </c>
      <c r="S69">
        <v>12</v>
      </c>
      <c r="T69" t="s">
        <v>96</v>
      </c>
    </row>
    <row r="70" spans="1:20" x14ac:dyDescent="0.3">
      <c r="A70" t="s">
        <v>1330</v>
      </c>
      <c r="B70">
        <v>2</v>
      </c>
      <c r="C70" t="s">
        <v>80</v>
      </c>
      <c r="D70" t="s">
        <v>85</v>
      </c>
      <c r="E70" t="s">
        <v>623</v>
      </c>
      <c r="F70" s="25" t="s">
        <v>7</v>
      </c>
      <c r="G70" s="246">
        <v>179.34</v>
      </c>
      <c r="H70" s="246">
        <v>0</v>
      </c>
      <c r="I70" s="246">
        <v>0</v>
      </c>
      <c r="J70" s="246">
        <v>0</v>
      </c>
      <c r="K70" s="246">
        <v>0</v>
      </c>
      <c r="L70" s="246">
        <v>0</v>
      </c>
      <c r="M70" s="246">
        <v>0</v>
      </c>
      <c r="N70" s="246">
        <v>0</v>
      </c>
      <c r="O70" s="246">
        <v>14163</v>
      </c>
      <c r="P70" s="246">
        <v>0</v>
      </c>
      <c r="Q70" s="246">
        <v>0</v>
      </c>
      <c r="R70" t="s">
        <v>551</v>
      </c>
      <c r="S70">
        <v>8</v>
      </c>
      <c r="T70" t="s">
        <v>96</v>
      </c>
    </row>
    <row r="71" spans="1:20" x14ac:dyDescent="0.3">
      <c r="A71" t="s">
        <v>1442</v>
      </c>
      <c r="B71">
        <v>2</v>
      </c>
      <c r="C71" t="s">
        <v>80</v>
      </c>
      <c r="D71" s="15" t="s">
        <v>394</v>
      </c>
      <c r="E71" s="15" t="s">
        <v>623</v>
      </c>
      <c r="F71" s="357" t="s">
        <v>7</v>
      </c>
      <c r="G71" s="246">
        <v>0</v>
      </c>
      <c r="H71" s="246">
        <v>0</v>
      </c>
      <c r="I71" s="246">
        <v>0</v>
      </c>
      <c r="J71" s="246">
        <v>0</v>
      </c>
      <c r="K71" s="246">
        <v>0</v>
      </c>
      <c r="L71" s="246">
        <v>0</v>
      </c>
      <c r="M71" s="246">
        <v>0</v>
      </c>
      <c r="N71" s="246">
        <v>0</v>
      </c>
      <c r="O71" s="246">
        <v>0</v>
      </c>
      <c r="P71" s="246">
        <v>0</v>
      </c>
      <c r="Q71" s="246">
        <v>0</v>
      </c>
      <c r="R71">
        <v>0</v>
      </c>
      <c r="S71">
        <v>0</v>
      </c>
      <c r="T71" t="s">
        <v>96</v>
      </c>
    </row>
    <row r="72" spans="1:20" x14ac:dyDescent="0.3">
      <c r="A72" t="s">
        <v>739</v>
      </c>
      <c r="B72">
        <v>683</v>
      </c>
      <c r="C72" t="s">
        <v>154</v>
      </c>
      <c r="D72" s="15" t="s">
        <v>155</v>
      </c>
      <c r="E72" s="15" t="s">
        <v>740</v>
      </c>
      <c r="F72" s="25" t="s">
        <v>8</v>
      </c>
      <c r="G72" s="246">
        <v>208.07099999999997</v>
      </c>
      <c r="H72" s="246">
        <v>0</v>
      </c>
      <c r="I72" s="246">
        <v>0</v>
      </c>
      <c r="J72" s="246">
        <v>0</v>
      </c>
      <c r="K72" s="246">
        <v>0</v>
      </c>
      <c r="L72" s="246">
        <v>0</v>
      </c>
      <c r="M72" s="246">
        <v>0</v>
      </c>
      <c r="N72" s="246">
        <v>0</v>
      </c>
      <c r="O72" s="246">
        <v>19158</v>
      </c>
      <c r="P72" s="246">
        <v>0</v>
      </c>
      <c r="Q72" s="246">
        <v>0</v>
      </c>
      <c r="R72" t="s">
        <v>551</v>
      </c>
      <c r="S72">
        <v>12</v>
      </c>
      <c r="T72" t="s">
        <v>155</v>
      </c>
    </row>
    <row r="73" spans="1:20" x14ac:dyDescent="0.3">
      <c r="A73" t="s">
        <v>874</v>
      </c>
      <c r="B73">
        <v>16</v>
      </c>
      <c r="C73" t="s">
        <v>257</v>
      </c>
      <c r="D73" t="s">
        <v>875</v>
      </c>
      <c r="E73" t="s">
        <v>876</v>
      </c>
      <c r="F73" s="25" t="s">
        <v>8</v>
      </c>
      <c r="G73" s="246">
        <v>0</v>
      </c>
      <c r="H73" s="246">
        <v>0</v>
      </c>
      <c r="I73" s="246">
        <v>0</v>
      </c>
      <c r="J73" s="246">
        <v>0</v>
      </c>
      <c r="K73" s="246">
        <v>0</v>
      </c>
      <c r="L73" s="246">
        <v>0</v>
      </c>
      <c r="M73" s="246">
        <v>0</v>
      </c>
      <c r="N73" s="246">
        <v>0</v>
      </c>
      <c r="O73" s="246">
        <v>0</v>
      </c>
      <c r="P73" s="246">
        <v>0</v>
      </c>
      <c r="Q73" s="246">
        <v>0</v>
      </c>
      <c r="R73">
        <v>0</v>
      </c>
      <c r="S73">
        <v>0</v>
      </c>
      <c r="T73" t="s">
        <v>877</v>
      </c>
    </row>
    <row r="74" spans="1:20" x14ac:dyDescent="0.3">
      <c r="A74" t="s">
        <v>878</v>
      </c>
      <c r="B74">
        <v>16</v>
      </c>
      <c r="C74" t="s">
        <v>257</v>
      </c>
      <c r="D74" s="15" t="s">
        <v>879</v>
      </c>
      <c r="E74" s="15" t="s">
        <v>876</v>
      </c>
      <c r="F74" s="357" t="s">
        <v>8</v>
      </c>
      <c r="G74" s="246">
        <v>0</v>
      </c>
      <c r="H74" s="246">
        <v>0</v>
      </c>
      <c r="I74" s="246">
        <v>0</v>
      </c>
      <c r="J74" s="246">
        <v>0</v>
      </c>
      <c r="K74" s="246">
        <v>0</v>
      </c>
      <c r="L74" s="246">
        <v>0</v>
      </c>
      <c r="M74" s="246">
        <v>0</v>
      </c>
      <c r="N74" s="246">
        <v>0</v>
      </c>
      <c r="O74" s="246">
        <v>0</v>
      </c>
      <c r="P74" s="246">
        <v>0</v>
      </c>
      <c r="Q74" s="246">
        <v>0</v>
      </c>
      <c r="R74">
        <v>0</v>
      </c>
      <c r="S74">
        <v>0</v>
      </c>
      <c r="T74" t="s">
        <v>877</v>
      </c>
    </row>
    <row r="75" spans="1:20" x14ac:dyDescent="0.3">
      <c r="A75" t="s">
        <v>880</v>
      </c>
      <c r="B75">
        <v>16</v>
      </c>
      <c r="C75" t="s">
        <v>257</v>
      </c>
      <c r="D75" t="s">
        <v>881</v>
      </c>
      <c r="E75" t="s">
        <v>876</v>
      </c>
      <c r="F75" s="25" t="s">
        <v>8</v>
      </c>
      <c r="G75" s="246">
        <v>0</v>
      </c>
      <c r="H75" s="246">
        <v>0</v>
      </c>
      <c r="I75" s="246">
        <v>0</v>
      </c>
      <c r="J75" s="246">
        <v>0</v>
      </c>
      <c r="K75" s="246">
        <v>0</v>
      </c>
      <c r="L75" s="246">
        <v>0</v>
      </c>
      <c r="M75" s="246">
        <v>0</v>
      </c>
      <c r="N75" s="246">
        <v>0</v>
      </c>
      <c r="O75" s="246">
        <v>14238</v>
      </c>
      <c r="P75" s="246">
        <v>0</v>
      </c>
      <c r="Q75" s="246">
        <v>0</v>
      </c>
      <c r="R75" t="s">
        <v>588</v>
      </c>
      <c r="S75">
        <v>12</v>
      </c>
      <c r="T75" t="s">
        <v>877</v>
      </c>
    </row>
    <row r="76" spans="1:20" x14ac:dyDescent="0.3">
      <c r="A76" t="s">
        <v>882</v>
      </c>
      <c r="B76">
        <v>16</v>
      </c>
      <c r="C76" t="s">
        <v>257</v>
      </c>
      <c r="D76" s="15" t="s">
        <v>883</v>
      </c>
      <c r="E76" s="15" t="s">
        <v>876</v>
      </c>
      <c r="F76" s="357" t="s">
        <v>8</v>
      </c>
      <c r="G76" s="246">
        <v>0</v>
      </c>
      <c r="H76" s="246">
        <v>0</v>
      </c>
      <c r="I76" s="246">
        <v>0</v>
      </c>
      <c r="J76" s="246">
        <v>0</v>
      </c>
      <c r="K76" s="246">
        <v>0</v>
      </c>
      <c r="L76" s="246">
        <v>0</v>
      </c>
      <c r="M76" s="246">
        <v>0</v>
      </c>
      <c r="N76" s="246">
        <v>0</v>
      </c>
      <c r="O76" s="246">
        <v>2436</v>
      </c>
      <c r="P76" s="246">
        <v>0</v>
      </c>
      <c r="Q76" s="246">
        <v>0</v>
      </c>
      <c r="R76" t="s">
        <v>588</v>
      </c>
      <c r="S76">
        <v>12</v>
      </c>
      <c r="T76" t="s">
        <v>877</v>
      </c>
    </row>
    <row r="77" spans="1:20" x14ac:dyDescent="0.3">
      <c r="A77" t="s">
        <v>884</v>
      </c>
      <c r="B77">
        <v>16</v>
      </c>
      <c r="C77" t="s">
        <v>257</v>
      </c>
      <c r="D77" s="15" t="s">
        <v>885</v>
      </c>
      <c r="E77" s="15" t="s">
        <v>876</v>
      </c>
      <c r="F77" s="357" t="s">
        <v>8</v>
      </c>
      <c r="G77" s="246">
        <v>0</v>
      </c>
      <c r="H77" s="246">
        <v>0</v>
      </c>
      <c r="I77" s="246">
        <v>0</v>
      </c>
      <c r="J77" s="246">
        <v>0</v>
      </c>
      <c r="K77" s="246">
        <v>29106.999999999996</v>
      </c>
      <c r="L77" s="246">
        <v>0</v>
      </c>
      <c r="M77" s="246">
        <v>0</v>
      </c>
      <c r="N77" s="246">
        <v>0</v>
      </c>
      <c r="O77" s="246">
        <v>0</v>
      </c>
      <c r="P77" s="246">
        <v>0</v>
      </c>
      <c r="Q77" s="246">
        <v>0</v>
      </c>
      <c r="R77" t="s">
        <v>588</v>
      </c>
      <c r="S77">
        <v>12</v>
      </c>
      <c r="T77" t="s">
        <v>877</v>
      </c>
    </row>
    <row r="78" spans="1:20" x14ac:dyDescent="0.3">
      <c r="A78" t="s">
        <v>886</v>
      </c>
      <c r="B78">
        <v>16</v>
      </c>
      <c r="C78" t="s">
        <v>257</v>
      </c>
      <c r="D78" t="s">
        <v>887</v>
      </c>
      <c r="E78" t="s">
        <v>876</v>
      </c>
      <c r="F78" s="25" t="s">
        <v>8</v>
      </c>
      <c r="G78" s="246">
        <v>0</v>
      </c>
      <c r="H78" s="246">
        <v>0</v>
      </c>
      <c r="I78" s="246">
        <v>0</v>
      </c>
      <c r="J78" s="246">
        <v>0</v>
      </c>
      <c r="K78" s="246">
        <v>0</v>
      </c>
      <c r="L78" s="246">
        <v>0</v>
      </c>
      <c r="M78" s="246">
        <v>0</v>
      </c>
      <c r="N78" s="246">
        <v>0</v>
      </c>
      <c r="O78" s="246">
        <v>6762</v>
      </c>
      <c r="P78" s="246">
        <v>0</v>
      </c>
      <c r="Q78" s="246">
        <v>0</v>
      </c>
      <c r="R78" t="s">
        <v>588</v>
      </c>
      <c r="S78">
        <v>12</v>
      </c>
      <c r="T78" t="s">
        <v>877</v>
      </c>
    </row>
    <row r="79" spans="1:20" x14ac:dyDescent="0.3">
      <c r="A79" t="s">
        <v>888</v>
      </c>
      <c r="B79">
        <v>16</v>
      </c>
      <c r="C79" t="s">
        <v>257</v>
      </c>
      <c r="D79" t="s">
        <v>889</v>
      </c>
      <c r="E79" t="s">
        <v>876</v>
      </c>
      <c r="F79" s="25" t="s">
        <v>8</v>
      </c>
      <c r="G79" s="246">
        <v>0</v>
      </c>
      <c r="H79" s="246">
        <v>0</v>
      </c>
      <c r="I79" s="246">
        <v>0</v>
      </c>
      <c r="J79" s="246">
        <v>128893.00000000001</v>
      </c>
      <c r="K79" s="246">
        <v>0</v>
      </c>
      <c r="L79" s="246">
        <v>0</v>
      </c>
      <c r="M79" s="246">
        <v>0</v>
      </c>
      <c r="N79" s="246">
        <v>0</v>
      </c>
      <c r="O79" s="246">
        <v>0</v>
      </c>
      <c r="P79" s="246">
        <v>0</v>
      </c>
      <c r="Q79" s="246">
        <v>0</v>
      </c>
      <c r="R79" t="s">
        <v>588</v>
      </c>
      <c r="S79">
        <v>12</v>
      </c>
      <c r="T79" t="s">
        <v>877</v>
      </c>
    </row>
    <row r="80" spans="1:20" x14ac:dyDescent="0.3">
      <c r="A80" t="s">
        <v>577</v>
      </c>
      <c r="B80">
        <v>449</v>
      </c>
      <c r="C80" t="s">
        <v>61</v>
      </c>
      <c r="D80" s="15" t="s">
        <v>62</v>
      </c>
      <c r="E80" s="15" t="s">
        <v>578</v>
      </c>
      <c r="F80" s="357" t="s">
        <v>8</v>
      </c>
      <c r="G80" s="246">
        <v>257.11099999999999</v>
      </c>
      <c r="H80" s="246">
        <v>0</v>
      </c>
      <c r="I80" s="246">
        <v>0</v>
      </c>
      <c r="J80" s="246">
        <v>0</v>
      </c>
      <c r="K80" s="246">
        <v>0</v>
      </c>
      <c r="L80" s="246">
        <v>0</v>
      </c>
      <c r="M80" s="246">
        <v>0</v>
      </c>
      <c r="N80" s="246">
        <v>0</v>
      </c>
      <c r="O80" s="246">
        <v>31888</v>
      </c>
      <c r="P80" s="246">
        <v>0</v>
      </c>
      <c r="Q80" s="246">
        <v>0</v>
      </c>
      <c r="R80" t="s">
        <v>551</v>
      </c>
      <c r="S80">
        <v>11</v>
      </c>
      <c r="T80" t="s">
        <v>62</v>
      </c>
    </row>
    <row r="81" spans="1:20" x14ac:dyDescent="0.3">
      <c r="A81" t="s">
        <v>961</v>
      </c>
      <c r="B81">
        <v>357</v>
      </c>
      <c r="C81" t="s">
        <v>315</v>
      </c>
      <c r="D81" s="15" t="s">
        <v>316</v>
      </c>
      <c r="E81" s="15" t="s">
        <v>962</v>
      </c>
      <c r="F81" s="357" t="s">
        <v>8</v>
      </c>
      <c r="G81" s="246">
        <v>366.09090000000003</v>
      </c>
      <c r="H81" s="246">
        <v>0</v>
      </c>
      <c r="I81" s="246">
        <v>0</v>
      </c>
      <c r="J81" s="246">
        <v>401.25599999999991</v>
      </c>
      <c r="K81" s="246">
        <v>0</v>
      </c>
      <c r="L81" s="246">
        <v>0</v>
      </c>
      <c r="M81" s="246">
        <v>0</v>
      </c>
      <c r="N81" s="246">
        <v>0</v>
      </c>
      <c r="O81" s="246">
        <v>30176</v>
      </c>
      <c r="P81" s="246">
        <v>0</v>
      </c>
      <c r="Q81" s="246">
        <v>0</v>
      </c>
      <c r="R81" t="s">
        <v>551</v>
      </c>
      <c r="S81">
        <v>23</v>
      </c>
      <c r="T81" t="s">
        <v>316</v>
      </c>
    </row>
    <row r="82" spans="1:20" x14ac:dyDescent="0.3">
      <c r="A82" t="s">
        <v>727</v>
      </c>
      <c r="B82">
        <v>169</v>
      </c>
      <c r="C82" t="s">
        <v>103</v>
      </c>
      <c r="D82" s="15" t="s">
        <v>135</v>
      </c>
      <c r="E82" s="15" t="s">
        <v>728</v>
      </c>
      <c r="F82" s="357" t="s">
        <v>8</v>
      </c>
      <c r="G82" s="246">
        <v>835.28200000000004</v>
      </c>
      <c r="H82" s="246">
        <v>0</v>
      </c>
      <c r="I82" s="246">
        <v>0</v>
      </c>
      <c r="J82" s="246">
        <v>0</v>
      </c>
      <c r="K82" s="246">
        <v>0</v>
      </c>
      <c r="L82" s="246">
        <v>0</v>
      </c>
      <c r="M82" s="246">
        <v>0</v>
      </c>
      <c r="N82" s="246">
        <v>0</v>
      </c>
      <c r="O82" s="246">
        <v>55562</v>
      </c>
      <c r="P82" s="246">
        <v>0</v>
      </c>
      <c r="Q82" s="246">
        <v>0</v>
      </c>
      <c r="R82" t="s">
        <v>551</v>
      </c>
      <c r="S82">
        <v>12</v>
      </c>
      <c r="T82" t="s">
        <v>135</v>
      </c>
    </row>
    <row r="83" spans="1:20" x14ac:dyDescent="0.3">
      <c r="A83" t="s">
        <v>1312</v>
      </c>
      <c r="B83">
        <v>16</v>
      </c>
      <c r="C83" t="s">
        <v>257</v>
      </c>
      <c r="D83" s="15" t="s">
        <v>1350</v>
      </c>
      <c r="E83" s="15" t="s">
        <v>876</v>
      </c>
      <c r="F83" s="357" t="s">
        <v>8</v>
      </c>
      <c r="G83" s="246">
        <v>0</v>
      </c>
      <c r="H83" s="246">
        <v>0</v>
      </c>
      <c r="I83" s="246">
        <v>0</v>
      </c>
      <c r="J83" s="246">
        <v>0</v>
      </c>
      <c r="K83" s="246">
        <v>0</v>
      </c>
      <c r="L83" s="246">
        <v>0</v>
      </c>
      <c r="M83" s="246">
        <v>0</v>
      </c>
      <c r="N83" s="246">
        <v>0</v>
      </c>
      <c r="O83" s="246">
        <v>0</v>
      </c>
      <c r="P83" s="246">
        <v>0</v>
      </c>
      <c r="Q83" s="246">
        <v>0</v>
      </c>
      <c r="R83" t="s">
        <v>588</v>
      </c>
      <c r="S83">
        <v>12</v>
      </c>
      <c r="T83" t="s">
        <v>877</v>
      </c>
    </row>
    <row r="84" spans="1:20" x14ac:dyDescent="0.3">
      <c r="A84" t="s">
        <v>900</v>
      </c>
      <c r="B84">
        <v>353</v>
      </c>
      <c r="C84" t="s">
        <v>268</v>
      </c>
      <c r="D84" t="s">
        <v>269</v>
      </c>
      <c r="E84" t="s">
        <v>901</v>
      </c>
      <c r="F84" s="25" t="s">
        <v>8</v>
      </c>
      <c r="G84" s="246">
        <v>5.8121680273089122</v>
      </c>
      <c r="H84" s="246">
        <v>0</v>
      </c>
      <c r="I84" s="246">
        <v>0</v>
      </c>
      <c r="J84" s="246">
        <v>484.86199999999997</v>
      </c>
      <c r="K84" s="246">
        <v>0</v>
      </c>
      <c r="L84" s="246">
        <v>0</v>
      </c>
      <c r="M84" s="246">
        <v>0</v>
      </c>
      <c r="N84" s="246">
        <v>0</v>
      </c>
      <c r="O84" s="246">
        <v>493</v>
      </c>
      <c r="P84" s="246">
        <v>0</v>
      </c>
      <c r="Q84" s="246">
        <v>0</v>
      </c>
      <c r="R84" t="s">
        <v>551</v>
      </c>
      <c r="S84">
        <v>10</v>
      </c>
      <c r="T84" t="s">
        <v>269</v>
      </c>
    </row>
    <row r="85" spans="1:20" x14ac:dyDescent="0.3">
      <c r="A85" t="s">
        <v>745</v>
      </c>
      <c r="B85">
        <v>5</v>
      </c>
      <c r="C85" t="s">
        <v>159</v>
      </c>
      <c r="D85" s="15" t="s">
        <v>160</v>
      </c>
      <c r="E85" s="15" t="s">
        <v>746</v>
      </c>
      <c r="F85" s="357" t="s">
        <v>9</v>
      </c>
      <c r="G85" s="246">
        <v>2673.7999999999997</v>
      </c>
      <c r="H85" s="246">
        <v>0</v>
      </c>
      <c r="I85" s="246">
        <v>0</v>
      </c>
      <c r="J85" s="246">
        <v>0</v>
      </c>
      <c r="K85" s="246">
        <v>0</v>
      </c>
      <c r="L85" s="246">
        <v>0</v>
      </c>
      <c r="M85" s="246">
        <v>0</v>
      </c>
      <c r="N85" s="246">
        <v>0</v>
      </c>
      <c r="O85" s="246">
        <v>206755</v>
      </c>
      <c r="P85" s="246">
        <v>0</v>
      </c>
      <c r="Q85" s="246">
        <v>0</v>
      </c>
      <c r="R85" t="s">
        <v>551</v>
      </c>
      <c r="S85">
        <v>12</v>
      </c>
      <c r="T85" t="s">
        <v>160</v>
      </c>
    </row>
    <row r="86" spans="1:20" x14ac:dyDescent="0.3">
      <c r="A86" t="s">
        <v>751</v>
      </c>
      <c r="B86">
        <v>337</v>
      </c>
      <c r="C86" t="s">
        <v>165</v>
      </c>
      <c r="D86" s="15" t="s">
        <v>166</v>
      </c>
      <c r="E86" s="15" t="s">
        <v>752</v>
      </c>
      <c r="F86" s="357" t="s">
        <v>9</v>
      </c>
      <c r="G86" s="246">
        <v>692.75070935027463</v>
      </c>
      <c r="H86" s="246">
        <v>0</v>
      </c>
      <c r="I86" s="246">
        <v>0</v>
      </c>
      <c r="J86" s="246">
        <v>0</v>
      </c>
      <c r="K86" s="246">
        <v>0</v>
      </c>
      <c r="L86" s="246">
        <v>0</v>
      </c>
      <c r="M86" s="246">
        <v>0</v>
      </c>
      <c r="N86" s="246">
        <v>0</v>
      </c>
      <c r="O86" s="246">
        <v>49101</v>
      </c>
      <c r="P86" s="246">
        <v>0</v>
      </c>
      <c r="Q86" s="246">
        <v>0</v>
      </c>
      <c r="R86" t="s">
        <v>551</v>
      </c>
      <c r="S86">
        <v>12</v>
      </c>
      <c r="T86" t="s">
        <v>166</v>
      </c>
    </row>
    <row r="87" spans="1:20" x14ac:dyDescent="0.3">
      <c r="A87" t="s">
        <v>872</v>
      </c>
      <c r="B87">
        <v>446</v>
      </c>
      <c r="C87" t="s">
        <v>402</v>
      </c>
      <c r="D87" s="15" t="s">
        <v>403</v>
      </c>
      <c r="E87" s="15" t="s">
        <v>873</v>
      </c>
      <c r="F87" s="357" t="s">
        <v>9</v>
      </c>
      <c r="G87" s="246">
        <v>1883.748</v>
      </c>
      <c r="H87" s="246">
        <v>0</v>
      </c>
      <c r="I87" s="246">
        <v>0</v>
      </c>
      <c r="J87" s="246">
        <v>0</v>
      </c>
      <c r="K87" s="246">
        <v>0</v>
      </c>
      <c r="L87" s="246">
        <v>0</v>
      </c>
      <c r="M87" s="246">
        <v>0</v>
      </c>
      <c r="N87" s="246">
        <v>0</v>
      </c>
      <c r="O87" s="246">
        <v>153246</v>
      </c>
      <c r="P87" s="246">
        <v>0</v>
      </c>
      <c r="Q87" s="246">
        <v>0</v>
      </c>
      <c r="R87" t="s">
        <v>551</v>
      </c>
      <c r="S87">
        <v>12</v>
      </c>
      <c r="T87" t="s">
        <v>403</v>
      </c>
    </row>
    <row r="88" spans="1:20" x14ac:dyDescent="0.3">
      <c r="A88" t="s">
        <v>896</v>
      </c>
      <c r="B88">
        <v>281</v>
      </c>
      <c r="C88" t="s">
        <v>264</v>
      </c>
      <c r="D88" s="15" t="s">
        <v>265</v>
      </c>
      <c r="E88" s="15" t="s">
        <v>897</v>
      </c>
      <c r="F88" s="25" t="s">
        <v>9</v>
      </c>
      <c r="G88" s="246">
        <v>1620.721</v>
      </c>
      <c r="H88" s="246">
        <v>0</v>
      </c>
      <c r="I88" s="246">
        <v>0</v>
      </c>
      <c r="J88" s="246">
        <v>0</v>
      </c>
      <c r="K88" s="246">
        <v>0</v>
      </c>
      <c r="L88" s="246">
        <v>0</v>
      </c>
      <c r="M88" s="246">
        <v>0</v>
      </c>
      <c r="N88" s="246">
        <v>0</v>
      </c>
      <c r="O88" s="246">
        <v>117916</v>
      </c>
      <c r="P88" s="246">
        <v>0</v>
      </c>
      <c r="Q88" s="246">
        <v>0</v>
      </c>
      <c r="R88" t="s">
        <v>551</v>
      </c>
      <c r="S88">
        <v>12</v>
      </c>
      <c r="T88" t="s">
        <v>265</v>
      </c>
    </row>
    <row r="89" spans="1:20" x14ac:dyDescent="0.3">
      <c r="A89" t="s">
        <v>898</v>
      </c>
      <c r="B89">
        <v>376</v>
      </c>
      <c r="C89" t="s">
        <v>266</v>
      </c>
      <c r="D89" s="15" t="s">
        <v>267</v>
      </c>
      <c r="E89" s="15" t="s">
        <v>899</v>
      </c>
      <c r="F89" s="25" t="s">
        <v>9</v>
      </c>
      <c r="G89" s="246">
        <v>914.45667427069668</v>
      </c>
      <c r="H89" s="246">
        <v>0</v>
      </c>
      <c r="I89" s="246">
        <v>0</v>
      </c>
      <c r="J89" s="246">
        <v>0</v>
      </c>
      <c r="K89" s="246">
        <v>519.73699999999997</v>
      </c>
      <c r="L89" s="246">
        <v>0</v>
      </c>
      <c r="M89" s="246">
        <v>0</v>
      </c>
      <c r="N89" s="246">
        <v>0</v>
      </c>
      <c r="O89" s="246">
        <v>71237</v>
      </c>
      <c r="P89" s="246">
        <v>0</v>
      </c>
      <c r="Q89" s="246">
        <v>0</v>
      </c>
      <c r="R89" t="s">
        <v>551</v>
      </c>
      <c r="S89">
        <v>21</v>
      </c>
      <c r="T89" t="s">
        <v>267</v>
      </c>
    </row>
    <row r="90" spans="1:20" x14ac:dyDescent="0.3">
      <c r="A90" t="s">
        <v>904</v>
      </c>
      <c r="B90">
        <v>570</v>
      </c>
      <c r="C90" t="s">
        <v>404</v>
      </c>
      <c r="D90" t="s">
        <v>405</v>
      </c>
      <c r="E90" t="s">
        <v>905</v>
      </c>
      <c r="F90" s="25" t="s">
        <v>9</v>
      </c>
      <c r="G90" s="246">
        <v>79.428000000000011</v>
      </c>
      <c r="H90" s="246">
        <v>0</v>
      </c>
      <c r="I90" s="246">
        <v>0</v>
      </c>
      <c r="J90" s="246">
        <v>0</v>
      </c>
      <c r="K90" s="246">
        <v>0</v>
      </c>
      <c r="L90" s="246">
        <v>0</v>
      </c>
      <c r="M90" s="246">
        <v>0</v>
      </c>
      <c r="N90" s="246">
        <v>0</v>
      </c>
      <c r="O90" s="246">
        <v>8186</v>
      </c>
      <c r="P90" s="246">
        <v>0</v>
      </c>
      <c r="Q90" s="246">
        <v>0</v>
      </c>
      <c r="R90" t="s">
        <v>551</v>
      </c>
      <c r="S90">
        <v>12</v>
      </c>
      <c r="T90" t="s">
        <v>405</v>
      </c>
    </row>
    <row r="91" spans="1:20" x14ac:dyDescent="0.3">
      <c r="A91" t="s">
        <v>917</v>
      </c>
      <c r="B91">
        <v>343</v>
      </c>
      <c r="C91" t="s">
        <v>281</v>
      </c>
      <c r="D91" t="s">
        <v>282</v>
      </c>
      <c r="E91" t="s">
        <v>918</v>
      </c>
      <c r="F91" s="25" t="s">
        <v>9</v>
      </c>
      <c r="G91" s="246">
        <v>278.16199999999998</v>
      </c>
      <c r="H91" s="246">
        <v>0</v>
      </c>
      <c r="I91" s="246">
        <v>0</v>
      </c>
      <c r="J91" s="246">
        <v>0</v>
      </c>
      <c r="K91" s="246">
        <v>0</v>
      </c>
      <c r="L91" s="246">
        <v>0</v>
      </c>
      <c r="M91" s="246">
        <v>0</v>
      </c>
      <c r="N91" s="246">
        <v>0</v>
      </c>
      <c r="O91" s="246">
        <v>24282</v>
      </c>
      <c r="P91" s="246">
        <v>0</v>
      </c>
      <c r="Q91" s="246">
        <v>0</v>
      </c>
      <c r="R91" t="s">
        <v>551</v>
      </c>
      <c r="S91">
        <v>12</v>
      </c>
      <c r="T91" t="s">
        <v>282</v>
      </c>
    </row>
    <row r="92" spans="1:20" x14ac:dyDescent="0.3">
      <c r="A92" t="s">
        <v>919</v>
      </c>
      <c r="B92">
        <v>343</v>
      </c>
      <c r="C92" t="s">
        <v>281</v>
      </c>
      <c r="D92" t="s">
        <v>283</v>
      </c>
      <c r="E92" t="s">
        <v>920</v>
      </c>
      <c r="F92" s="25" t="s">
        <v>9</v>
      </c>
      <c r="G92" s="246">
        <v>241.17399999999998</v>
      </c>
      <c r="H92" s="246">
        <v>0</v>
      </c>
      <c r="I92" s="246">
        <v>0</v>
      </c>
      <c r="J92" s="246">
        <v>0</v>
      </c>
      <c r="K92" s="246">
        <v>0</v>
      </c>
      <c r="L92" s="246">
        <v>0</v>
      </c>
      <c r="M92" s="246">
        <v>0</v>
      </c>
      <c r="N92" s="246">
        <v>0</v>
      </c>
      <c r="O92" s="246">
        <v>22311</v>
      </c>
      <c r="P92" s="246">
        <v>0</v>
      </c>
      <c r="Q92" s="246">
        <v>0</v>
      </c>
      <c r="R92" t="s">
        <v>551</v>
      </c>
      <c r="S92">
        <v>12</v>
      </c>
      <c r="T92" t="s">
        <v>283</v>
      </c>
    </row>
    <row r="93" spans="1:20" x14ac:dyDescent="0.3">
      <c r="A93" t="s">
        <v>921</v>
      </c>
      <c r="B93">
        <v>343</v>
      </c>
      <c r="C93" t="s">
        <v>281</v>
      </c>
      <c r="D93" s="15" t="s">
        <v>284</v>
      </c>
      <c r="E93" s="15" t="s">
        <v>922</v>
      </c>
      <c r="F93" s="357" t="s">
        <v>9</v>
      </c>
      <c r="G93" s="246">
        <v>67.426000000000002</v>
      </c>
      <c r="H93" s="246">
        <v>0</v>
      </c>
      <c r="I93" s="246">
        <v>0</v>
      </c>
      <c r="J93" s="246">
        <v>0</v>
      </c>
      <c r="K93" s="246">
        <v>0</v>
      </c>
      <c r="L93" s="246">
        <v>0</v>
      </c>
      <c r="M93" s="246">
        <v>0</v>
      </c>
      <c r="N93" s="246">
        <v>0</v>
      </c>
      <c r="O93" s="246">
        <v>10223</v>
      </c>
      <c r="P93" s="246">
        <v>0</v>
      </c>
      <c r="Q93" s="246">
        <v>0</v>
      </c>
      <c r="R93" t="s">
        <v>551</v>
      </c>
      <c r="S93">
        <v>12</v>
      </c>
      <c r="T93" t="s">
        <v>284</v>
      </c>
    </row>
    <row r="94" spans="1:20" x14ac:dyDescent="0.3">
      <c r="A94" t="s">
        <v>923</v>
      </c>
      <c r="B94">
        <v>343</v>
      </c>
      <c r="C94" t="s">
        <v>281</v>
      </c>
      <c r="D94" t="s">
        <v>285</v>
      </c>
      <c r="E94" t="s">
        <v>924</v>
      </c>
      <c r="F94" s="25" t="s">
        <v>9</v>
      </c>
      <c r="G94" s="246">
        <v>260.82870886470914</v>
      </c>
      <c r="H94" s="246">
        <v>0</v>
      </c>
      <c r="I94" s="246">
        <v>0</v>
      </c>
      <c r="J94" s="246">
        <v>0</v>
      </c>
      <c r="K94" s="246">
        <v>0</v>
      </c>
      <c r="L94" s="246">
        <v>0</v>
      </c>
      <c r="M94" s="246">
        <v>0</v>
      </c>
      <c r="N94" s="246">
        <v>0</v>
      </c>
      <c r="O94" s="246">
        <v>26663</v>
      </c>
      <c r="P94" s="246">
        <v>0</v>
      </c>
      <c r="Q94" s="246">
        <v>0</v>
      </c>
      <c r="R94" t="s">
        <v>551</v>
      </c>
      <c r="S94">
        <v>12</v>
      </c>
      <c r="T94" t="s">
        <v>285</v>
      </c>
    </row>
    <row r="95" spans="1:20" x14ac:dyDescent="0.3">
      <c r="A95" t="s">
        <v>925</v>
      </c>
      <c r="B95">
        <v>343</v>
      </c>
      <c r="C95" t="s">
        <v>281</v>
      </c>
      <c r="D95" t="s">
        <v>286</v>
      </c>
      <c r="E95" t="s">
        <v>926</v>
      </c>
      <c r="F95" s="25" t="s">
        <v>9</v>
      </c>
      <c r="G95" s="246">
        <v>118.67714276615555</v>
      </c>
      <c r="H95" s="246">
        <v>0</v>
      </c>
      <c r="I95" s="246">
        <v>0</v>
      </c>
      <c r="J95" s="246">
        <v>0</v>
      </c>
      <c r="K95" s="246">
        <v>0</v>
      </c>
      <c r="L95" s="246">
        <v>0</v>
      </c>
      <c r="M95" s="246">
        <v>0</v>
      </c>
      <c r="N95" s="246">
        <v>0</v>
      </c>
      <c r="O95" s="246">
        <v>13294</v>
      </c>
      <c r="P95" s="246">
        <v>0</v>
      </c>
      <c r="Q95" s="246">
        <v>0</v>
      </c>
      <c r="R95" t="s">
        <v>551</v>
      </c>
      <c r="S95">
        <v>12</v>
      </c>
      <c r="T95" t="s">
        <v>286</v>
      </c>
    </row>
    <row r="96" spans="1:20" x14ac:dyDescent="0.3">
      <c r="A96" t="s">
        <v>930</v>
      </c>
      <c r="B96">
        <v>625</v>
      </c>
      <c r="C96" t="s">
        <v>407</v>
      </c>
      <c r="D96" s="15" t="s">
        <v>408</v>
      </c>
      <c r="E96" s="15" t="s">
        <v>931</v>
      </c>
      <c r="F96" s="357" t="s">
        <v>9</v>
      </c>
      <c r="G96" s="246">
        <v>982.83699999999988</v>
      </c>
      <c r="H96" s="246">
        <v>0</v>
      </c>
      <c r="I96" s="246">
        <v>0</v>
      </c>
      <c r="J96" s="246">
        <v>0</v>
      </c>
      <c r="K96" s="246">
        <v>0</v>
      </c>
      <c r="L96" s="246">
        <v>0</v>
      </c>
      <c r="M96" s="246">
        <v>0</v>
      </c>
      <c r="N96" s="246">
        <v>0</v>
      </c>
      <c r="O96" s="246">
        <v>70776</v>
      </c>
      <c r="P96" s="246">
        <v>0</v>
      </c>
      <c r="Q96" s="246">
        <v>0</v>
      </c>
      <c r="R96" t="s">
        <v>551</v>
      </c>
      <c r="S96">
        <v>11</v>
      </c>
      <c r="T96" t="s">
        <v>408</v>
      </c>
    </row>
    <row r="97" spans="1:20" x14ac:dyDescent="0.3">
      <c r="A97" t="s">
        <v>932</v>
      </c>
      <c r="B97">
        <v>365</v>
      </c>
      <c r="C97" t="s">
        <v>291</v>
      </c>
      <c r="D97" s="15" t="s">
        <v>292</v>
      </c>
      <c r="E97" s="15" t="s">
        <v>933</v>
      </c>
      <c r="F97" s="357" t="s">
        <v>9</v>
      </c>
      <c r="G97" s="246">
        <v>1593.556</v>
      </c>
      <c r="H97" s="246">
        <v>0</v>
      </c>
      <c r="I97" s="246">
        <v>0</v>
      </c>
      <c r="J97" s="246">
        <v>0</v>
      </c>
      <c r="K97" s="246">
        <v>0</v>
      </c>
      <c r="L97" s="246">
        <v>0</v>
      </c>
      <c r="M97" s="246">
        <v>0</v>
      </c>
      <c r="N97" s="246">
        <v>0</v>
      </c>
      <c r="O97" s="246">
        <v>117135</v>
      </c>
      <c r="P97" s="246">
        <v>0</v>
      </c>
      <c r="Q97" s="246">
        <v>0</v>
      </c>
      <c r="R97" t="s">
        <v>551</v>
      </c>
      <c r="S97">
        <v>12</v>
      </c>
      <c r="T97" t="s">
        <v>292</v>
      </c>
    </row>
    <row r="98" spans="1:20" x14ac:dyDescent="0.3">
      <c r="A98" t="s">
        <v>956</v>
      </c>
      <c r="B98">
        <v>408</v>
      </c>
      <c r="C98" t="s">
        <v>311</v>
      </c>
      <c r="D98" t="s">
        <v>312</v>
      </c>
      <c r="E98" t="s">
        <v>957</v>
      </c>
      <c r="F98" s="25" t="s">
        <v>9</v>
      </c>
      <c r="G98" s="246">
        <v>885.86599999999999</v>
      </c>
      <c r="H98" s="246">
        <v>0</v>
      </c>
      <c r="I98" s="246">
        <v>0</v>
      </c>
      <c r="J98" s="246">
        <v>0</v>
      </c>
      <c r="K98" s="246">
        <v>0</v>
      </c>
      <c r="L98" s="246">
        <v>0</v>
      </c>
      <c r="M98" s="246">
        <v>0</v>
      </c>
      <c r="N98" s="246">
        <v>0</v>
      </c>
      <c r="O98" s="246">
        <v>69985</v>
      </c>
      <c r="P98" s="246">
        <v>0</v>
      </c>
      <c r="Q98" s="246">
        <v>0</v>
      </c>
      <c r="R98" t="s">
        <v>551</v>
      </c>
      <c r="S98">
        <v>12</v>
      </c>
      <c r="T98" t="s">
        <v>312</v>
      </c>
    </row>
    <row r="99" spans="1:20" x14ac:dyDescent="0.3">
      <c r="A99" t="s">
        <v>974</v>
      </c>
      <c r="B99">
        <v>395</v>
      </c>
      <c r="C99" t="s">
        <v>330</v>
      </c>
      <c r="D99" s="15" t="s">
        <v>331</v>
      </c>
      <c r="E99" s="15" t="s">
        <v>975</v>
      </c>
      <c r="F99" s="357" t="s">
        <v>9</v>
      </c>
      <c r="G99" s="246">
        <v>301.5202507457941</v>
      </c>
      <c r="H99" s="246">
        <v>0</v>
      </c>
      <c r="I99" s="246">
        <v>0</v>
      </c>
      <c r="J99" s="246">
        <v>0</v>
      </c>
      <c r="K99" s="246">
        <v>231.35700000000003</v>
      </c>
      <c r="L99" s="246">
        <v>0</v>
      </c>
      <c r="M99" s="246">
        <v>0</v>
      </c>
      <c r="N99" s="246">
        <v>0</v>
      </c>
      <c r="O99" s="246">
        <v>23417</v>
      </c>
      <c r="P99" s="246">
        <v>0</v>
      </c>
      <c r="Q99" s="246">
        <v>0</v>
      </c>
      <c r="R99" t="s">
        <v>551</v>
      </c>
      <c r="S99">
        <v>16</v>
      </c>
      <c r="T99" t="s">
        <v>331</v>
      </c>
    </row>
    <row r="100" spans="1:20" x14ac:dyDescent="0.3">
      <c r="A100" t="s">
        <v>1022</v>
      </c>
      <c r="B100">
        <v>344</v>
      </c>
      <c r="C100" t="s">
        <v>367</v>
      </c>
      <c r="D100" t="s">
        <v>368</v>
      </c>
      <c r="E100" t="s">
        <v>1023</v>
      </c>
      <c r="F100" s="25" t="s">
        <v>9</v>
      </c>
      <c r="G100" s="246">
        <v>0</v>
      </c>
      <c r="H100" s="246">
        <v>0</v>
      </c>
      <c r="I100" s="246">
        <v>0</v>
      </c>
      <c r="J100" s="246">
        <v>0</v>
      </c>
      <c r="K100" s="246">
        <v>67.743000000000009</v>
      </c>
      <c r="L100" s="246">
        <v>0</v>
      </c>
      <c r="M100" s="246">
        <v>0</v>
      </c>
      <c r="N100" s="246">
        <v>0</v>
      </c>
      <c r="O100" s="246">
        <v>0</v>
      </c>
      <c r="P100" s="246">
        <v>0</v>
      </c>
      <c r="Q100" s="246">
        <v>0</v>
      </c>
      <c r="R100" t="s">
        <v>551</v>
      </c>
      <c r="S100">
        <v>12</v>
      </c>
      <c r="T100" t="s">
        <v>368</v>
      </c>
    </row>
    <row r="101" spans="1:20" x14ac:dyDescent="0.3">
      <c r="A101" t="s">
        <v>1036</v>
      </c>
      <c r="B101">
        <v>375</v>
      </c>
      <c r="C101" t="s">
        <v>410</v>
      </c>
      <c r="D101" s="15" t="s">
        <v>411</v>
      </c>
      <c r="E101" s="15" t="s">
        <v>1037</v>
      </c>
      <c r="F101" s="357" t="s">
        <v>9</v>
      </c>
      <c r="G101" s="246">
        <v>443.60569999999996</v>
      </c>
      <c r="H101" s="246">
        <v>0</v>
      </c>
      <c r="I101" s="246">
        <v>0</v>
      </c>
      <c r="J101" s="246">
        <v>0</v>
      </c>
      <c r="K101" s="246">
        <v>0</v>
      </c>
      <c r="L101" s="246">
        <v>0</v>
      </c>
      <c r="M101" s="246">
        <v>0</v>
      </c>
      <c r="N101" s="246">
        <v>0</v>
      </c>
      <c r="O101" s="246">
        <v>44254</v>
      </c>
      <c r="P101" s="246">
        <v>0</v>
      </c>
      <c r="Q101" s="246">
        <v>0</v>
      </c>
      <c r="R101" t="s">
        <v>551</v>
      </c>
      <c r="S101">
        <v>12</v>
      </c>
      <c r="T101" t="s">
        <v>411</v>
      </c>
    </row>
    <row r="102" spans="1:20" x14ac:dyDescent="0.3">
      <c r="A102" t="s">
        <v>579</v>
      </c>
      <c r="B102">
        <v>412</v>
      </c>
      <c r="C102" t="s">
        <v>63</v>
      </c>
      <c r="D102" s="15" t="s">
        <v>64</v>
      </c>
      <c r="E102" s="15" t="s">
        <v>580</v>
      </c>
      <c r="F102" s="357" t="s">
        <v>9</v>
      </c>
      <c r="G102" s="246">
        <v>1951.9080000000001</v>
      </c>
      <c r="H102" s="246">
        <v>0</v>
      </c>
      <c r="I102" s="246">
        <v>0</v>
      </c>
      <c r="J102" s="246">
        <v>0</v>
      </c>
      <c r="K102" s="246">
        <v>0</v>
      </c>
      <c r="L102" s="246">
        <v>0</v>
      </c>
      <c r="M102" s="246">
        <v>0</v>
      </c>
      <c r="N102" s="246">
        <v>0</v>
      </c>
      <c r="O102" s="246">
        <v>137276</v>
      </c>
      <c r="P102" s="246">
        <v>0</v>
      </c>
      <c r="Q102" s="246">
        <v>0</v>
      </c>
      <c r="R102" t="s">
        <v>551</v>
      </c>
      <c r="S102">
        <v>12</v>
      </c>
      <c r="T102" t="s">
        <v>64</v>
      </c>
    </row>
    <row r="103" spans="1:20" x14ac:dyDescent="0.3">
      <c r="A103" t="s">
        <v>581</v>
      </c>
      <c r="B103">
        <v>635</v>
      </c>
      <c r="C103" t="s">
        <v>65</v>
      </c>
      <c r="D103" s="15" t="s">
        <v>66</v>
      </c>
      <c r="E103" s="15" t="s">
        <v>582</v>
      </c>
      <c r="F103" s="357" t="s">
        <v>9</v>
      </c>
      <c r="G103" s="246">
        <v>1067.3109999999999</v>
      </c>
      <c r="H103" s="246">
        <v>0</v>
      </c>
      <c r="I103" s="246">
        <v>0</v>
      </c>
      <c r="J103" s="246">
        <v>0</v>
      </c>
      <c r="K103" s="246">
        <v>0</v>
      </c>
      <c r="L103" s="246">
        <v>0</v>
      </c>
      <c r="M103" s="246">
        <v>0</v>
      </c>
      <c r="N103" s="246">
        <v>0</v>
      </c>
      <c r="O103" s="246">
        <v>82534</v>
      </c>
      <c r="P103" s="246">
        <v>0</v>
      </c>
      <c r="Q103" s="246">
        <v>0</v>
      </c>
      <c r="R103" t="s">
        <v>551</v>
      </c>
      <c r="S103">
        <v>12</v>
      </c>
      <c r="T103" t="s">
        <v>66</v>
      </c>
    </row>
    <row r="104" spans="1:20" x14ac:dyDescent="0.3">
      <c r="A104" t="s">
        <v>641</v>
      </c>
      <c r="B104">
        <v>169</v>
      </c>
      <c r="C104" t="s">
        <v>103</v>
      </c>
      <c r="D104" s="15" t="s">
        <v>104</v>
      </c>
      <c r="E104" s="15" t="s">
        <v>1337</v>
      </c>
      <c r="F104" s="357" t="s">
        <v>9</v>
      </c>
      <c r="G104" s="246">
        <v>2161.0150000000003</v>
      </c>
      <c r="H104" s="246">
        <v>0</v>
      </c>
      <c r="I104" s="246">
        <v>0</v>
      </c>
      <c r="J104" s="246">
        <v>0</v>
      </c>
      <c r="K104" s="246">
        <v>0</v>
      </c>
      <c r="L104" s="246">
        <v>0</v>
      </c>
      <c r="M104" s="246">
        <v>0</v>
      </c>
      <c r="N104" s="246">
        <v>0</v>
      </c>
      <c r="O104" s="246">
        <v>161838</v>
      </c>
      <c r="P104" s="246">
        <v>0</v>
      </c>
      <c r="Q104" s="246">
        <v>0</v>
      </c>
      <c r="R104" t="s">
        <v>551</v>
      </c>
      <c r="S104">
        <v>12</v>
      </c>
      <c r="T104" t="s">
        <v>104</v>
      </c>
    </row>
    <row r="105" spans="1:20" x14ac:dyDescent="0.3">
      <c r="A105" t="s">
        <v>645</v>
      </c>
      <c r="B105">
        <v>169</v>
      </c>
      <c r="C105" t="s">
        <v>103</v>
      </c>
      <c r="D105" t="s">
        <v>173</v>
      </c>
      <c r="E105" t="s">
        <v>646</v>
      </c>
      <c r="F105" s="25" t="s">
        <v>9</v>
      </c>
      <c r="G105" s="246">
        <v>42481.8</v>
      </c>
      <c r="H105" s="246">
        <v>0</v>
      </c>
      <c r="I105" s="246">
        <v>0</v>
      </c>
      <c r="J105" s="246">
        <v>0</v>
      </c>
      <c r="K105" s="246">
        <v>0</v>
      </c>
      <c r="L105" s="246">
        <v>0</v>
      </c>
      <c r="M105" s="246">
        <v>0</v>
      </c>
      <c r="N105" s="246">
        <v>0</v>
      </c>
      <c r="O105" s="246">
        <v>3005828</v>
      </c>
      <c r="P105" s="246">
        <v>0</v>
      </c>
      <c r="Q105" s="246">
        <v>0</v>
      </c>
      <c r="R105" t="s">
        <v>551</v>
      </c>
      <c r="S105">
        <v>12</v>
      </c>
      <c r="T105" t="s">
        <v>647</v>
      </c>
    </row>
    <row r="106" spans="1:20" x14ac:dyDescent="0.3">
      <c r="A106" t="s">
        <v>650</v>
      </c>
      <c r="B106">
        <v>169</v>
      </c>
      <c r="C106" t="s">
        <v>103</v>
      </c>
      <c r="D106" t="s">
        <v>108</v>
      </c>
      <c r="E106" t="s">
        <v>651</v>
      </c>
      <c r="F106" s="25" t="s">
        <v>9</v>
      </c>
      <c r="G106" s="246">
        <v>1653.5949999999998</v>
      </c>
      <c r="H106" s="246">
        <v>0</v>
      </c>
      <c r="I106" s="246">
        <v>0</v>
      </c>
      <c r="J106" s="246">
        <v>0</v>
      </c>
      <c r="K106" s="246">
        <v>922.65900000000011</v>
      </c>
      <c r="L106" s="246">
        <v>0</v>
      </c>
      <c r="M106" s="246">
        <v>0</v>
      </c>
      <c r="N106" s="246">
        <v>0</v>
      </c>
      <c r="O106" s="246">
        <v>133731</v>
      </c>
      <c r="P106" s="246">
        <v>0</v>
      </c>
      <c r="Q106" s="246">
        <v>0</v>
      </c>
      <c r="R106" t="s">
        <v>551</v>
      </c>
      <c r="S106">
        <v>24</v>
      </c>
      <c r="T106" t="s">
        <v>108</v>
      </c>
    </row>
    <row r="107" spans="1:20" x14ac:dyDescent="0.3">
      <c r="A107" t="s">
        <v>654</v>
      </c>
      <c r="B107">
        <v>169</v>
      </c>
      <c r="C107" t="s">
        <v>103</v>
      </c>
      <c r="D107" s="15" t="s">
        <v>112</v>
      </c>
      <c r="E107" s="15" t="s">
        <v>642</v>
      </c>
      <c r="F107" s="357" t="s">
        <v>9</v>
      </c>
      <c r="G107" s="246">
        <v>3580.1759999999999</v>
      </c>
      <c r="H107" s="246">
        <v>0</v>
      </c>
      <c r="I107" s="246">
        <v>0</v>
      </c>
      <c r="J107" s="246">
        <v>0</v>
      </c>
      <c r="K107" s="246">
        <v>337.661</v>
      </c>
      <c r="L107" s="246">
        <v>0</v>
      </c>
      <c r="M107" s="246">
        <v>0</v>
      </c>
      <c r="N107" s="246">
        <v>0</v>
      </c>
      <c r="O107" s="246">
        <v>263923</v>
      </c>
      <c r="P107" s="246">
        <v>0</v>
      </c>
      <c r="Q107" s="246">
        <v>0</v>
      </c>
      <c r="R107" t="s">
        <v>551</v>
      </c>
      <c r="S107">
        <v>21</v>
      </c>
      <c r="T107" t="s">
        <v>112</v>
      </c>
    </row>
    <row r="108" spans="1:20" x14ac:dyDescent="0.3">
      <c r="A108" t="s">
        <v>657</v>
      </c>
      <c r="B108">
        <v>169</v>
      </c>
      <c r="C108" t="s">
        <v>103</v>
      </c>
      <c r="D108" t="s">
        <v>117</v>
      </c>
      <c r="E108" t="s">
        <v>658</v>
      </c>
      <c r="F108" s="25" t="s">
        <v>9</v>
      </c>
      <c r="G108" s="246">
        <v>2789.9670000000001</v>
      </c>
      <c r="H108" s="246">
        <v>0</v>
      </c>
      <c r="I108" s="246">
        <v>0</v>
      </c>
      <c r="J108" s="246">
        <v>0</v>
      </c>
      <c r="K108" s="246">
        <v>499.90599999999989</v>
      </c>
      <c r="L108" s="246">
        <v>0</v>
      </c>
      <c r="M108" s="246">
        <v>0</v>
      </c>
      <c r="N108" s="246">
        <v>0</v>
      </c>
      <c r="O108" s="246">
        <v>201312</v>
      </c>
      <c r="P108" s="246">
        <v>0</v>
      </c>
      <c r="Q108" s="246">
        <v>0</v>
      </c>
      <c r="R108" t="s">
        <v>551</v>
      </c>
      <c r="S108">
        <v>24</v>
      </c>
      <c r="T108" t="s">
        <v>117</v>
      </c>
    </row>
    <row r="109" spans="1:20" x14ac:dyDescent="0.3">
      <c r="A109" t="s">
        <v>659</v>
      </c>
      <c r="B109">
        <v>169</v>
      </c>
      <c r="C109" t="s">
        <v>103</v>
      </c>
      <c r="D109" s="15" t="s">
        <v>120</v>
      </c>
      <c r="E109" s="15" t="s">
        <v>660</v>
      </c>
      <c r="F109" s="357" t="s">
        <v>9</v>
      </c>
      <c r="G109" s="246">
        <v>2749.2190000000005</v>
      </c>
      <c r="H109" s="246">
        <v>0</v>
      </c>
      <c r="I109" s="246">
        <v>0</v>
      </c>
      <c r="J109" s="246">
        <v>0</v>
      </c>
      <c r="K109" s="246">
        <v>378.78399999999999</v>
      </c>
      <c r="L109" s="246">
        <v>0</v>
      </c>
      <c r="M109" s="246">
        <v>0</v>
      </c>
      <c r="N109" s="246">
        <v>0</v>
      </c>
      <c r="O109" s="246">
        <v>194623</v>
      </c>
      <c r="P109" s="246">
        <v>0</v>
      </c>
      <c r="Q109" s="246">
        <v>0</v>
      </c>
      <c r="R109" t="s">
        <v>551</v>
      </c>
      <c r="S109">
        <v>24</v>
      </c>
      <c r="T109" t="s">
        <v>120</v>
      </c>
    </row>
    <row r="110" spans="1:20" x14ac:dyDescent="0.3">
      <c r="A110" t="s">
        <v>665</v>
      </c>
      <c r="B110">
        <v>169</v>
      </c>
      <c r="C110" t="s">
        <v>103</v>
      </c>
      <c r="D110" s="15" t="s">
        <v>123</v>
      </c>
      <c r="E110" s="15" t="s">
        <v>666</v>
      </c>
      <c r="F110" s="25" t="s">
        <v>9</v>
      </c>
      <c r="G110" s="246">
        <v>2010.883</v>
      </c>
      <c r="H110" s="246">
        <v>0</v>
      </c>
      <c r="I110" s="246">
        <v>0</v>
      </c>
      <c r="J110" s="246">
        <v>0</v>
      </c>
      <c r="K110" s="246">
        <v>0</v>
      </c>
      <c r="L110" s="246">
        <v>0</v>
      </c>
      <c r="M110" s="246">
        <v>0</v>
      </c>
      <c r="N110" s="246">
        <v>0</v>
      </c>
      <c r="O110" s="246">
        <v>139080</v>
      </c>
      <c r="P110" s="246">
        <v>0</v>
      </c>
      <c r="Q110" s="246">
        <v>0</v>
      </c>
      <c r="R110" t="s">
        <v>551</v>
      </c>
      <c r="S110">
        <v>12</v>
      </c>
      <c r="T110" t="s">
        <v>123</v>
      </c>
    </row>
    <row r="111" spans="1:20" x14ac:dyDescent="0.3">
      <c r="A111" t="s">
        <v>669</v>
      </c>
      <c r="B111">
        <v>169</v>
      </c>
      <c r="C111" t="s">
        <v>103</v>
      </c>
      <c r="D111" t="s">
        <v>125</v>
      </c>
      <c r="E111" t="s">
        <v>670</v>
      </c>
      <c r="F111" s="25" t="s">
        <v>9</v>
      </c>
      <c r="G111" s="246">
        <v>1506.366</v>
      </c>
      <c r="H111" s="246">
        <v>0</v>
      </c>
      <c r="I111" s="246">
        <v>0</v>
      </c>
      <c r="J111" s="246">
        <v>0</v>
      </c>
      <c r="K111" s="246">
        <v>0</v>
      </c>
      <c r="L111" s="246">
        <v>0</v>
      </c>
      <c r="M111" s="246">
        <v>0</v>
      </c>
      <c r="N111" s="246">
        <v>0</v>
      </c>
      <c r="O111" s="246">
        <v>109263</v>
      </c>
      <c r="P111" s="246">
        <v>0</v>
      </c>
      <c r="Q111" s="246">
        <v>0</v>
      </c>
      <c r="R111" t="s">
        <v>551</v>
      </c>
      <c r="S111">
        <v>12</v>
      </c>
      <c r="T111" t="s">
        <v>125</v>
      </c>
    </row>
    <row r="112" spans="1:20" x14ac:dyDescent="0.3">
      <c r="A112" t="s">
        <v>679</v>
      </c>
      <c r="B112">
        <v>169</v>
      </c>
      <c r="C112" t="s">
        <v>103</v>
      </c>
      <c r="D112" s="15" t="s">
        <v>136</v>
      </c>
      <c r="E112" s="15" t="s">
        <v>680</v>
      </c>
      <c r="F112" s="357" t="s">
        <v>9</v>
      </c>
      <c r="G112" s="246">
        <v>1809.6410000000001</v>
      </c>
      <c r="H112" s="246">
        <v>0</v>
      </c>
      <c r="I112" s="246">
        <v>0</v>
      </c>
      <c r="J112" s="246">
        <v>0</v>
      </c>
      <c r="K112" s="246">
        <v>0</v>
      </c>
      <c r="L112" s="246">
        <v>0</v>
      </c>
      <c r="M112" s="246">
        <v>0</v>
      </c>
      <c r="N112" s="246">
        <v>0</v>
      </c>
      <c r="O112" s="246">
        <v>137351</v>
      </c>
      <c r="P112" s="246">
        <v>0</v>
      </c>
      <c r="Q112" s="246">
        <v>0</v>
      </c>
      <c r="R112" t="s">
        <v>551</v>
      </c>
      <c r="S112">
        <v>12</v>
      </c>
      <c r="T112" t="s">
        <v>136</v>
      </c>
    </row>
    <row r="113" spans="1:20" x14ac:dyDescent="0.3">
      <c r="A113" t="s">
        <v>681</v>
      </c>
      <c r="B113">
        <v>169</v>
      </c>
      <c r="C113" t="s">
        <v>103</v>
      </c>
      <c r="D113" s="15" t="s">
        <v>137</v>
      </c>
      <c r="E113" s="15" t="s">
        <v>682</v>
      </c>
      <c r="F113" s="357" t="s">
        <v>9</v>
      </c>
      <c r="G113" s="246">
        <v>1754.1339999999998</v>
      </c>
      <c r="H113" s="246">
        <v>0</v>
      </c>
      <c r="I113" s="246">
        <v>0</v>
      </c>
      <c r="J113" s="246">
        <v>0</v>
      </c>
      <c r="K113" s="246">
        <v>485.17499999999995</v>
      </c>
      <c r="L113" s="246">
        <v>0</v>
      </c>
      <c r="M113" s="246">
        <v>0</v>
      </c>
      <c r="N113" s="246">
        <v>0</v>
      </c>
      <c r="O113" s="246">
        <v>121200</v>
      </c>
      <c r="P113" s="246">
        <v>0</v>
      </c>
      <c r="Q113" s="246">
        <v>0</v>
      </c>
      <c r="R113" t="s">
        <v>551</v>
      </c>
      <c r="S113">
        <v>24</v>
      </c>
      <c r="T113" t="s">
        <v>137</v>
      </c>
    </row>
    <row r="114" spans="1:20" x14ac:dyDescent="0.3">
      <c r="A114" t="s">
        <v>683</v>
      </c>
      <c r="B114">
        <v>169</v>
      </c>
      <c r="C114" t="s">
        <v>103</v>
      </c>
      <c r="D114" s="15" t="s">
        <v>139</v>
      </c>
      <c r="E114" s="15" t="s">
        <v>684</v>
      </c>
      <c r="F114" s="357" t="s">
        <v>9</v>
      </c>
      <c r="G114" s="246">
        <v>3070.3990000000003</v>
      </c>
      <c r="H114" s="246">
        <v>0</v>
      </c>
      <c r="I114" s="246">
        <v>0</v>
      </c>
      <c r="J114" s="246">
        <v>0</v>
      </c>
      <c r="K114" s="246">
        <v>0</v>
      </c>
      <c r="L114" s="246">
        <v>0</v>
      </c>
      <c r="M114" s="246">
        <v>0</v>
      </c>
      <c r="N114" s="246">
        <v>0</v>
      </c>
      <c r="O114" s="246">
        <v>234786</v>
      </c>
      <c r="P114" s="246">
        <v>0</v>
      </c>
      <c r="Q114" s="246">
        <v>0</v>
      </c>
      <c r="R114" t="s">
        <v>551</v>
      </c>
      <c r="S114">
        <v>12</v>
      </c>
      <c r="T114" t="s">
        <v>685</v>
      </c>
    </row>
    <row r="115" spans="1:20" x14ac:dyDescent="0.3">
      <c r="A115" t="s">
        <v>688</v>
      </c>
      <c r="B115">
        <v>169</v>
      </c>
      <c r="C115" t="s">
        <v>103</v>
      </c>
      <c r="D115" t="s">
        <v>142</v>
      </c>
      <c r="E115" t="s">
        <v>689</v>
      </c>
      <c r="F115" s="25" t="s">
        <v>9</v>
      </c>
      <c r="G115" s="246">
        <v>1671.0540000000003</v>
      </c>
      <c r="H115" s="246">
        <v>0</v>
      </c>
      <c r="I115" s="246">
        <v>0</v>
      </c>
      <c r="J115" s="246">
        <v>0</v>
      </c>
      <c r="K115" s="246">
        <v>0</v>
      </c>
      <c r="L115" s="246">
        <v>0</v>
      </c>
      <c r="M115" s="246">
        <v>0</v>
      </c>
      <c r="N115" s="246">
        <v>0</v>
      </c>
      <c r="O115" s="246">
        <v>123846</v>
      </c>
      <c r="P115" s="246">
        <v>0</v>
      </c>
      <c r="Q115" s="246">
        <v>0</v>
      </c>
      <c r="R115" t="s">
        <v>551</v>
      </c>
      <c r="S115">
        <v>12</v>
      </c>
      <c r="T115" t="s">
        <v>142</v>
      </c>
    </row>
    <row r="116" spans="1:20" x14ac:dyDescent="0.3">
      <c r="A116" t="s">
        <v>701</v>
      </c>
      <c r="B116">
        <v>169</v>
      </c>
      <c r="C116" t="s">
        <v>103</v>
      </c>
      <c r="D116" s="15" t="s">
        <v>151</v>
      </c>
      <c r="E116" s="15" t="s">
        <v>702</v>
      </c>
      <c r="F116" s="357" t="s">
        <v>9</v>
      </c>
      <c r="G116" s="246">
        <v>2871.1469999999999</v>
      </c>
      <c r="H116" s="246">
        <v>0</v>
      </c>
      <c r="I116" s="246">
        <v>0</v>
      </c>
      <c r="J116" s="246">
        <v>0</v>
      </c>
      <c r="K116" s="246">
        <v>729.03700000000003</v>
      </c>
      <c r="L116" s="246">
        <v>0</v>
      </c>
      <c r="M116" s="246">
        <v>0</v>
      </c>
      <c r="N116" s="246">
        <v>0</v>
      </c>
      <c r="O116" s="246">
        <v>208458</v>
      </c>
      <c r="P116" s="246">
        <v>0</v>
      </c>
      <c r="Q116" s="246">
        <v>0</v>
      </c>
      <c r="R116" t="s">
        <v>551</v>
      </c>
      <c r="S116">
        <v>24</v>
      </c>
      <c r="T116" t="s">
        <v>151</v>
      </c>
    </row>
    <row r="117" spans="1:20" x14ac:dyDescent="0.3">
      <c r="A117" t="s">
        <v>703</v>
      </c>
      <c r="B117">
        <v>169</v>
      </c>
      <c r="C117" t="s">
        <v>103</v>
      </c>
      <c r="D117" t="s">
        <v>396</v>
      </c>
      <c r="E117" t="s">
        <v>704</v>
      </c>
      <c r="F117" s="25" t="s">
        <v>9</v>
      </c>
      <c r="G117" s="246">
        <v>1393.6350000000002</v>
      </c>
      <c r="H117" s="246">
        <v>0</v>
      </c>
      <c r="I117" s="246">
        <v>0</v>
      </c>
      <c r="J117" s="246">
        <v>0</v>
      </c>
      <c r="K117" s="246">
        <v>0</v>
      </c>
      <c r="L117" s="246">
        <v>0</v>
      </c>
      <c r="M117" s="246">
        <v>0</v>
      </c>
      <c r="N117" s="246">
        <v>0</v>
      </c>
      <c r="O117" s="246">
        <v>100016</v>
      </c>
      <c r="P117" s="246">
        <v>0</v>
      </c>
      <c r="Q117" s="246">
        <v>0</v>
      </c>
      <c r="R117" t="s">
        <v>551</v>
      </c>
      <c r="S117">
        <v>12</v>
      </c>
      <c r="T117" t="s">
        <v>396</v>
      </c>
    </row>
    <row r="118" spans="1:20" x14ac:dyDescent="0.3">
      <c r="A118" t="s">
        <v>709</v>
      </c>
      <c r="B118">
        <v>169</v>
      </c>
      <c r="C118" t="s">
        <v>103</v>
      </c>
      <c r="D118" t="s">
        <v>109</v>
      </c>
      <c r="E118" t="s">
        <v>710</v>
      </c>
      <c r="F118" s="25" t="s">
        <v>9</v>
      </c>
      <c r="G118" s="246">
        <v>879.54</v>
      </c>
      <c r="H118" s="246">
        <v>0</v>
      </c>
      <c r="I118" s="246">
        <v>0</v>
      </c>
      <c r="J118" s="246">
        <v>0</v>
      </c>
      <c r="K118" s="246">
        <v>0</v>
      </c>
      <c r="L118" s="246">
        <v>0</v>
      </c>
      <c r="M118" s="246">
        <v>0</v>
      </c>
      <c r="N118" s="246">
        <v>0</v>
      </c>
      <c r="O118" s="246">
        <v>61459</v>
      </c>
      <c r="P118" s="246">
        <v>0</v>
      </c>
      <c r="Q118" s="246">
        <v>0</v>
      </c>
      <c r="R118" t="s">
        <v>551</v>
      </c>
      <c r="S118">
        <v>12</v>
      </c>
      <c r="T118" t="s">
        <v>109</v>
      </c>
    </row>
    <row r="119" spans="1:20" x14ac:dyDescent="0.3">
      <c r="A119" t="s">
        <v>711</v>
      </c>
      <c r="B119">
        <v>169</v>
      </c>
      <c r="C119" t="s">
        <v>103</v>
      </c>
      <c r="D119" t="s">
        <v>114</v>
      </c>
      <c r="E119" t="s">
        <v>712</v>
      </c>
      <c r="F119" s="25" t="s">
        <v>9</v>
      </c>
      <c r="G119" s="246">
        <v>680.65000000000009</v>
      </c>
      <c r="H119" s="246">
        <v>0</v>
      </c>
      <c r="I119" s="246">
        <v>0</v>
      </c>
      <c r="J119" s="246">
        <v>0</v>
      </c>
      <c r="K119" s="246">
        <v>0</v>
      </c>
      <c r="L119" s="246">
        <v>0</v>
      </c>
      <c r="M119" s="246">
        <v>0</v>
      </c>
      <c r="N119" s="246">
        <v>0</v>
      </c>
      <c r="O119" s="246">
        <v>51182</v>
      </c>
      <c r="P119" s="246">
        <v>0</v>
      </c>
      <c r="Q119" s="246">
        <v>0</v>
      </c>
      <c r="R119" t="s">
        <v>551</v>
      </c>
      <c r="S119">
        <v>12</v>
      </c>
      <c r="T119" t="s">
        <v>114</v>
      </c>
    </row>
    <row r="120" spans="1:20" x14ac:dyDescent="0.3">
      <c r="A120" t="s">
        <v>721</v>
      </c>
      <c r="B120">
        <v>169</v>
      </c>
      <c r="C120" t="s">
        <v>103</v>
      </c>
      <c r="D120" s="15" t="s">
        <v>126</v>
      </c>
      <c r="E120" s="15" t="s">
        <v>722</v>
      </c>
      <c r="F120" s="357" t="s">
        <v>9</v>
      </c>
      <c r="G120" s="246">
        <v>753.95</v>
      </c>
      <c r="H120" s="246">
        <v>0</v>
      </c>
      <c r="I120" s="246">
        <v>0</v>
      </c>
      <c r="J120" s="246">
        <v>0</v>
      </c>
      <c r="K120" s="246">
        <v>199.02100000000002</v>
      </c>
      <c r="L120" s="246">
        <v>0</v>
      </c>
      <c r="M120" s="246">
        <v>0</v>
      </c>
      <c r="N120" s="246">
        <v>0</v>
      </c>
      <c r="O120" s="246">
        <v>55020</v>
      </c>
      <c r="P120" s="246">
        <v>0</v>
      </c>
      <c r="Q120" s="246">
        <v>0</v>
      </c>
      <c r="R120" t="s">
        <v>551</v>
      </c>
      <c r="S120">
        <v>24</v>
      </c>
      <c r="T120" t="s">
        <v>126</v>
      </c>
    </row>
    <row r="121" spans="1:20" x14ac:dyDescent="0.3">
      <c r="A121" t="s">
        <v>729</v>
      </c>
      <c r="B121">
        <v>169</v>
      </c>
      <c r="C121" t="s">
        <v>103</v>
      </c>
      <c r="D121" t="s">
        <v>138</v>
      </c>
      <c r="E121" t="s">
        <v>730</v>
      </c>
      <c r="F121" s="25" t="s">
        <v>9</v>
      </c>
      <c r="G121" s="246">
        <v>997.38099999999986</v>
      </c>
      <c r="H121" s="246">
        <v>0</v>
      </c>
      <c r="I121" s="246">
        <v>0</v>
      </c>
      <c r="J121" s="246">
        <v>0</v>
      </c>
      <c r="K121" s="246">
        <v>0</v>
      </c>
      <c r="L121" s="246">
        <v>0</v>
      </c>
      <c r="M121" s="246">
        <v>0</v>
      </c>
      <c r="N121" s="246">
        <v>0</v>
      </c>
      <c r="O121" s="246">
        <v>69683</v>
      </c>
      <c r="P121" s="246">
        <v>0</v>
      </c>
      <c r="Q121" s="246">
        <v>0</v>
      </c>
      <c r="R121" t="s">
        <v>551</v>
      </c>
      <c r="S121">
        <v>12</v>
      </c>
      <c r="T121" t="s">
        <v>138</v>
      </c>
    </row>
    <row r="122" spans="1:20" x14ac:dyDescent="0.3">
      <c r="A122" t="s">
        <v>1313</v>
      </c>
      <c r="B122">
        <v>319</v>
      </c>
      <c r="C122" t="s">
        <v>289</v>
      </c>
      <c r="D122" s="15" t="s">
        <v>290</v>
      </c>
      <c r="E122" s="15" t="s">
        <v>646</v>
      </c>
      <c r="F122" s="357" t="s">
        <v>9</v>
      </c>
      <c r="G122" s="246">
        <v>0</v>
      </c>
      <c r="H122" s="246">
        <v>0</v>
      </c>
      <c r="I122" s="246">
        <v>0</v>
      </c>
      <c r="J122" s="246">
        <v>0</v>
      </c>
      <c r="K122" s="246">
        <v>0</v>
      </c>
      <c r="L122" s="246">
        <v>0</v>
      </c>
      <c r="M122" s="246">
        <v>0</v>
      </c>
      <c r="N122" s="246">
        <v>0</v>
      </c>
      <c r="O122" s="246">
        <v>0</v>
      </c>
      <c r="P122" s="246">
        <v>0</v>
      </c>
      <c r="Q122" s="246">
        <v>0</v>
      </c>
      <c r="R122">
        <v>0</v>
      </c>
      <c r="S122">
        <v>0</v>
      </c>
      <c r="T122" t="s">
        <v>647</v>
      </c>
    </row>
    <row r="123" spans="1:20" x14ac:dyDescent="0.3">
      <c r="A123" t="s">
        <v>1314</v>
      </c>
      <c r="B123">
        <v>0</v>
      </c>
      <c r="C123" t="s">
        <v>326</v>
      </c>
      <c r="D123" t="s">
        <v>327</v>
      </c>
      <c r="E123" t="s">
        <v>1315</v>
      </c>
      <c r="F123" s="25" t="s">
        <v>9</v>
      </c>
      <c r="G123" s="246">
        <v>0</v>
      </c>
      <c r="H123" s="246">
        <v>0</v>
      </c>
      <c r="I123" s="246">
        <v>0</v>
      </c>
      <c r="J123" s="246">
        <v>0</v>
      </c>
      <c r="K123" s="246">
        <v>0</v>
      </c>
      <c r="L123" s="246">
        <v>0</v>
      </c>
      <c r="M123" s="246">
        <v>0</v>
      </c>
      <c r="N123" s="246">
        <v>0</v>
      </c>
      <c r="O123" s="246">
        <v>0</v>
      </c>
      <c r="P123" s="246">
        <v>0</v>
      </c>
      <c r="Q123" s="246">
        <v>0</v>
      </c>
      <c r="R123">
        <v>0</v>
      </c>
      <c r="S123">
        <v>0</v>
      </c>
      <c r="T123" t="s">
        <v>327</v>
      </c>
    </row>
    <row r="124" spans="1:20" x14ac:dyDescent="0.3">
      <c r="A124" t="s">
        <v>671</v>
      </c>
      <c r="B124">
        <v>169</v>
      </c>
      <c r="C124" t="s">
        <v>103</v>
      </c>
      <c r="D124" t="s">
        <v>128</v>
      </c>
      <c r="E124" t="s">
        <v>672</v>
      </c>
      <c r="F124" s="25" t="s">
        <v>9</v>
      </c>
      <c r="G124" s="246">
        <v>2884.9240000000004</v>
      </c>
      <c r="H124" s="246">
        <v>0</v>
      </c>
      <c r="I124" s="246">
        <v>0</v>
      </c>
      <c r="J124" s="246">
        <v>0</v>
      </c>
      <c r="K124" s="246">
        <v>0</v>
      </c>
      <c r="L124" s="246">
        <v>0</v>
      </c>
      <c r="M124" s="246">
        <v>0</v>
      </c>
      <c r="N124" s="246">
        <v>0</v>
      </c>
      <c r="O124" s="246">
        <v>195663</v>
      </c>
      <c r="P124" s="246">
        <v>0</v>
      </c>
      <c r="Q124" s="246">
        <v>0</v>
      </c>
      <c r="R124" t="s">
        <v>551</v>
      </c>
      <c r="S124">
        <v>12</v>
      </c>
      <c r="T124" t="s">
        <v>128</v>
      </c>
    </row>
    <row r="125" spans="1:20" x14ac:dyDescent="0.3">
      <c r="A125" t="s">
        <v>1338</v>
      </c>
      <c r="B125">
        <v>169</v>
      </c>
      <c r="C125" t="s">
        <v>103</v>
      </c>
      <c r="D125" t="s">
        <v>134</v>
      </c>
      <c r="E125" t="s">
        <v>660</v>
      </c>
      <c r="F125" s="25" t="s">
        <v>9</v>
      </c>
      <c r="G125" s="246">
        <v>-14.999999999999998</v>
      </c>
      <c r="H125" s="246">
        <v>0</v>
      </c>
      <c r="I125" s="246">
        <v>0</v>
      </c>
      <c r="J125" s="246">
        <v>0</v>
      </c>
      <c r="K125" s="246">
        <v>0</v>
      </c>
      <c r="L125" s="246">
        <v>0</v>
      </c>
      <c r="M125" s="246">
        <v>0</v>
      </c>
      <c r="N125" s="246">
        <v>0</v>
      </c>
      <c r="O125" s="246">
        <v>1008</v>
      </c>
      <c r="P125" s="246">
        <v>0</v>
      </c>
      <c r="Q125" s="246">
        <v>0</v>
      </c>
      <c r="R125" t="s">
        <v>588</v>
      </c>
      <c r="S125">
        <v>12</v>
      </c>
      <c r="T125" t="s">
        <v>120</v>
      </c>
    </row>
    <row r="126" spans="1:20" x14ac:dyDescent="0.3">
      <c r="A126" t="s">
        <v>1342</v>
      </c>
      <c r="B126">
        <v>169</v>
      </c>
      <c r="C126" t="s">
        <v>103</v>
      </c>
      <c r="D126" t="s">
        <v>130</v>
      </c>
      <c r="E126" t="s">
        <v>702</v>
      </c>
      <c r="F126" s="25" t="s">
        <v>9</v>
      </c>
      <c r="G126" s="246">
        <v>0</v>
      </c>
      <c r="H126" s="246">
        <v>0</v>
      </c>
      <c r="I126" s="246">
        <v>0</v>
      </c>
      <c r="J126" s="246">
        <v>0</v>
      </c>
      <c r="K126" s="246">
        <v>0</v>
      </c>
      <c r="L126" s="246">
        <v>0</v>
      </c>
      <c r="M126" s="246">
        <v>0</v>
      </c>
      <c r="N126" s="246">
        <v>0</v>
      </c>
      <c r="O126" s="246">
        <v>0</v>
      </c>
      <c r="P126" s="246">
        <v>0</v>
      </c>
      <c r="Q126" s="246">
        <v>0</v>
      </c>
      <c r="R126">
        <v>0</v>
      </c>
      <c r="S126">
        <v>0</v>
      </c>
      <c r="T126" t="s">
        <v>151</v>
      </c>
    </row>
    <row r="127" spans="1:20" x14ac:dyDescent="0.3">
      <c r="A127" t="s">
        <v>1446</v>
      </c>
      <c r="B127">
        <v>169</v>
      </c>
      <c r="C127" t="s">
        <v>103</v>
      </c>
      <c r="D127" t="s">
        <v>398</v>
      </c>
      <c r="E127" t="s">
        <v>684</v>
      </c>
      <c r="F127" s="25" t="s">
        <v>9</v>
      </c>
      <c r="G127" s="246">
        <v>0</v>
      </c>
      <c r="H127" s="246">
        <v>0</v>
      </c>
      <c r="I127" s="246">
        <v>0</v>
      </c>
      <c r="J127" s="246">
        <v>0</v>
      </c>
      <c r="K127" s="246">
        <v>0</v>
      </c>
      <c r="L127" s="246">
        <v>0</v>
      </c>
      <c r="M127" s="246">
        <v>0</v>
      </c>
      <c r="N127" s="246">
        <v>0</v>
      </c>
      <c r="O127" s="246">
        <v>0</v>
      </c>
      <c r="P127" s="246">
        <v>0</v>
      </c>
      <c r="Q127" s="246">
        <v>0</v>
      </c>
      <c r="R127">
        <v>0</v>
      </c>
      <c r="S127">
        <v>0</v>
      </c>
      <c r="T127" t="s">
        <v>685</v>
      </c>
    </row>
    <row r="128" spans="1:20" x14ac:dyDescent="0.3">
      <c r="A128" t="s">
        <v>1343</v>
      </c>
      <c r="B128">
        <v>169</v>
      </c>
      <c r="C128" t="s">
        <v>103</v>
      </c>
      <c r="D128" t="s">
        <v>152</v>
      </c>
      <c r="E128" t="s">
        <v>702</v>
      </c>
      <c r="F128" s="25" t="s">
        <v>9</v>
      </c>
      <c r="G128" s="246">
        <v>0</v>
      </c>
      <c r="H128" s="246">
        <v>0</v>
      </c>
      <c r="I128" s="246">
        <v>0</v>
      </c>
      <c r="J128" s="246">
        <v>0</v>
      </c>
      <c r="K128" s="246">
        <v>0</v>
      </c>
      <c r="L128" s="246">
        <v>0</v>
      </c>
      <c r="M128" s="246">
        <v>0</v>
      </c>
      <c r="N128" s="246">
        <v>0</v>
      </c>
      <c r="O128" s="246">
        <v>0</v>
      </c>
      <c r="P128" s="246">
        <v>0</v>
      </c>
      <c r="Q128" s="246">
        <v>0</v>
      </c>
      <c r="R128">
        <v>0</v>
      </c>
      <c r="S128">
        <v>0</v>
      </c>
      <c r="T128" t="s">
        <v>151</v>
      </c>
    </row>
    <row r="129" spans="1:20" x14ac:dyDescent="0.3">
      <c r="A129" t="s">
        <v>1447</v>
      </c>
      <c r="B129">
        <v>169</v>
      </c>
      <c r="C129" t="s">
        <v>103</v>
      </c>
      <c r="D129" s="15" t="s">
        <v>397</v>
      </c>
      <c r="E129" s="15" t="s">
        <v>704</v>
      </c>
      <c r="F129" s="357" t="s">
        <v>9</v>
      </c>
      <c r="G129" s="246">
        <v>0</v>
      </c>
      <c r="H129" s="246">
        <v>0</v>
      </c>
      <c r="I129" s="246">
        <v>0</v>
      </c>
      <c r="J129" s="246">
        <v>0</v>
      </c>
      <c r="K129" s="246">
        <v>0</v>
      </c>
      <c r="L129" s="246">
        <v>0</v>
      </c>
      <c r="M129" s="246">
        <v>0</v>
      </c>
      <c r="N129" s="246">
        <v>0</v>
      </c>
      <c r="O129" s="246">
        <v>0</v>
      </c>
      <c r="P129" s="246">
        <v>0</v>
      </c>
      <c r="Q129" s="246">
        <v>0</v>
      </c>
      <c r="R129">
        <v>0</v>
      </c>
      <c r="S129">
        <v>0</v>
      </c>
      <c r="T129" t="s">
        <v>396</v>
      </c>
    </row>
    <row r="130" spans="1:20" x14ac:dyDescent="0.3">
      <c r="A130" t="s">
        <v>755</v>
      </c>
      <c r="B130">
        <v>214</v>
      </c>
      <c r="C130" t="s">
        <v>169</v>
      </c>
      <c r="D130" t="s">
        <v>170</v>
      </c>
      <c r="E130" t="s">
        <v>757</v>
      </c>
      <c r="F130" s="25" t="s">
        <v>10</v>
      </c>
      <c r="G130" s="246">
        <v>1.5880000000000001</v>
      </c>
      <c r="H130" s="246">
        <v>50110.411999999997</v>
      </c>
      <c r="I130" s="246">
        <v>0</v>
      </c>
      <c r="J130" s="246">
        <v>0</v>
      </c>
      <c r="K130" s="246">
        <v>0</v>
      </c>
      <c r="L130" s="246">
        <v>0</v>
      </c>
      <c r="M130" s="246">
        <v>0</v>
      </c>
      <c r="N130" s="246">
        <v>0</v>
      </c>
      <c r="O130" s="246">
        <v>168</v>
      </c>
      <c r="P130" s="246">
        <v>757354</v>
      </c>
      <c r="Q130" s="246">
        <v>757354</v>
      </c>
      <c r="R130" t="s">
        <v>588</v>
      </c>
      <c r="S130">
        <v>36</v>
      </c>
      <c r="T130" t="s">
        <v>756</v>
      </c>
    </row>
    <row r="131" spans="1:20" x14ac:dyDescent="0.3">
      <c r="A131" t="s">
        <v>942</v>
      </c>
      <c r="B131">
        <v>254</v>
      </c>
      <c r="C131" t="s">
        <v>303</v>
      </c>
      <c r="D131" t="s">
        <v>304</v>
      </c>
      <c r="E131" t="s">
        <v>943</v>
      </c>
      <c r="F131" s="25" t="s">
        <v>10</v>
      </c>
      <c r="G131" s="246">
        <v>4110</v>
      </c>
      <c r="H131" s="246">
        <v>0</v>
      </c>
      <c r="I131" s="246">
        <v>0</v>
      </c>
      <c r="J131" s="246">
        <v>0</v>
      </c>
      <c r="K131" s="246">
        <v>0</v>
      </c>
      <c r="L131" s="246">
        <v>0</v>
      </c>
      <c r="M131" s="246">
        <v>0</v>
      </c>
      <c r="N131" s="246">
        <v>0</v>
      </c>
      <c r="O131" s="246">
        <v>296374</v>
      </c>
      <c r="P131" s="246">
        <v>0</v>
      </c>
      <c r="Q131" s="246">
        <v>0</v>
      </c>
      <c r="R131" t="s">
        <v>551</v>
      </c>
      <c r="S131">
        <v>12</v>
      </c>
      <c r="T131" t="s">
        <v>304</v>
      </c>
    </row>
    <row r="132" spans="1:20" x14ac:dyDescent="0.3">
      <c r="A132" t="s">
        <v>944</v>
      </c>
      <c r="B132">
        <v>254</v>
      </c>
      <c r="C132" t="s">
        <v>303</v>
      </c>
      <c r="D132" t="s">
        <v>305</v>
      </c>
      <c r="E132" t="s">
        <v>945</v>
      </c>
      <c r="F132" s="25" t="s">
        <v>10</v>
      </c>
      <c r="G132" s="246">
        <v>3442.36</v>
      </c>
      <c r="H132" s="246">
        <v>0</v>
      </c>
      <c r="I132" s="246">
        <v>0</v>
      </c>
      <c r="J132" s="246">
        <v>0</v>
      </c>
      <c r="K132" s="246">
        <v>0</v>
      </c>
      <c r="L132" s="246">
        <v>0</v>
      </c>
      <c r="M132" s="246">
        <v>0</v>
      </c>
      <c r="N132" s="246">
        <v>0</v>
      </c>
      <c r="O132" s="246">
        <v>271992</v>
      </c>
      <c r="P132" s="246">
        <v>0</v>
      </c>
      <c r="Q132" s="246">
        <v>0</v>
      </c>
      <c r="R132" t="s">
        <v>551</v>
      </c>
      <c r="S132">
        <v>12</v>
      </c>
      <c r="T132" t="s">
        <v>305</v>
      </c>
    </row>
    <row r="133" spans="1:20" x14ac:dyDescent="0.3">
      <c r="A133" t="s">
        <v>946</v>
      </c>
      <c r="B133">
        <v>254</v>
      </c>
      <c r="C133" t="s">
        <v>303</v>
      </c>
      <c r="D133" t="s">
        <v>306</v>
      </c>
      <c r="E133" t="s">
        <v>947</v>
      </c>
      <c r="F133" s="25" t="s">
        <v>10</v>
      </c>
      <c r="G133" s="246">
        <v>4733.0999999999995</v>
      </c>
      <c r="H133" s="246">
        <v>0</v>
      </c>
      <c r="I133" s="246">
        <v>0</v>
      </c>
      <c r="J133" s="246">
        <v>0</v>
      </c>
      <c r="K133" s="246">
        <v>0</v>
      </c>
      <c r="L133" s="246">
        <v>0</v>
      </c>
      <c r="M133" s="246">
        <v>0</v>
      </c>
      <c r="N133" s="246">
        <v>0</v>
      </c>
      <c r="O133" s="246">
        <v>367405</v>
      </c>
      <c r="P133" s="246">
        <v>0</v>
      </c>
      <c r="Q133" s="246">
        <v>0</v>
      </c>
      <c r="R133" t="s">
        <v>551</v>
      </c>
      <c r="S133">
        <v>12</v>
      </c>
      <c r="T133" t="s">
        <v>306</v>
      </c>
    </row>
    <row r="134" spans="1:20" x14ac:dyDescent="0.3">
      <c r="A134" t="s">
        <v>948</v>
      </c>
      <c r="B134">
        <v>254</v>
      </c>
      <c r="C134" t="s">
        <v>303</v>
      </c>
      <c r="D134" s="15" t="s">
        <v>307</v>
      </c>
      <c r="E134" s="15" t="s">
        <v>949</v>
      </c>
      <c r="F134" s="357" t="s">
        <v>10</v>
      </c>
      <c r="G134" s="246">
        <v>392.25600000000003</v>
      </c>
      <c r="H134" s="246">
        <v>6250.7440000000006</v>
      </c>
      <c r="I134" s="246">
        <v>0</v>
      </c>
      <c r="J134" s="246">
        <v>0</v>
      </c>
      <c r="K134" s="246">
        <v>0</v>
      </c>
      <c r="L134" s="246">
        <v>0</v>
      </c>
      <c r="M134" s="246">
        <v>0</v>
      </c>
      <c r="N134" s="246">
        <v>0</v>
      </c>
      <c r="O134" s="246">
        <v>24822</v>
      </c>
      <c r="P134" s="246">
        <v>55000</v>
      </c>
      <c r="Q134" s="246">
        <v>55000</v>
      </c>
      <c r="R134" t="s">
        <v>588</v>
      </c>
      <c r="S134">
        <v>24</v>
      </c>
      <c r="T134" t="s">
        <v>307</v>
      </c>
    </row>
    <row r="135" spans="1:20" x14ac:dyDescent="0.3">
      <c r="A135" t="s">
        <v>950</v>
      </c>
      <c r="B135">
        <v>254</v>
      </c>
      <c r="C135" t="s">
        <v>303</v>
      </c>
      <c r="D135" s="15" t="s">
        <v>308</v>
      </c>
      <c r="E135" s="15" t="s">
        <v>951</v>
      </c>
      <c r="F135" s="357" t="s">
        <v>10</v>
      </c>
      <c r="G135" s="246">
        <v>6584.9883057184088</v>
      </c>
      <c r="H135" s="246">
        <v>0</v>
      </c>
      <c r="I135" s="246">
        <v>0</v>
      </c>
      <c r="J135" s="246">
        <v>0</v>
      </c>
      <c r="K135" s="246">
        <v>0</v>
      </c>
      <c r="L135" s="246">
        <v>0</v>
      </c>
      <c r="M135" s="246">
        <v>0</v>
      </c>
      <c r="N135" s="246">
        <v>0</v>
      </c>
      <c r="O135" s="246">
        <v>445549</v>
      </c>
      <c r="P135" s="246">
        <v>0</v>
      </c>
      <c r="Q135" s="246">
        <v>0</v>
      </c>
      <c r="R135" t="s">
        <v>551</v>
      </c>
      <c r="S135">
        <v>12</v>
      </c>
      <c r="T135" t="s">
        <v>308</v>
      </c>
    </row>
    <row r="136" spans="1:20" x14ac:dyDescent="0.3">
      <c r="A136" t="s">
        <v>952</v>
      </c>
      <c r="B136">
        <v>254</v>
      </c>
      <c r="C136" t="s">
        <v>303</v>
      </c>
      <c r="D136" t="s">
        <v>309</v>
      </c>
      <c r="E136" t="s">
        <v>953</v>
      </c>
      <c r="F136" s="25" t="s">
        <v>10</v>
      </c>
      <c r="G136" s="246">
        <v>3577.9810000000002</v>
      </c>
      <c r="H136" s="246">
        <v>0</v>
      </c>
      <c r="I136" s="246">
        <v>0</v>
      </c>
      <c r="J136" s="246">
        <v>0</v>
      </c>
      <c r="K136" s="246">
        <v>0</v>
      </c>
      <c r="L136" s="246">
        <v>0</v>
      </c>
      <c r="M136" s="246">
        <v>0</v>
      </c>
      <c r="N136" s="246">
        <v>0</v>
      </c>
      <c r="O136" s="246">
        <v>262541</v>
      </c>
      <c r="P136" s="246">
        <v>0</v>
      </c>
      <c r="Q136" s="246">
        <v>0</v>
      </c>
      <c r="R136" t="s">
        <v>551</v>
      </c>
      <c r="S136">
        <v>12</v>
      </c>
      <c r="T136" t="s">
        <v>309</v>
      </c>
    </row>
    <row r="137" spans="1:20" x14ac:dyDescent="0.3">
      <c r="A137" t="s">
        <v>954</v>
      </c>
      <c r="B137">
        <v>254</v>
      </c>
      <c r="C137" t="s">
        <v>303</v>
      </c>
      <c r="D137" s="15" t="s">
        <v>310</v>
      </c>
      <c r="E137" s="15" t="s">
        <v>955</v>
      </c>
      <c r="F137" s="357" t="s">
        <v>10</v>
      </c>
      <c r="G137" s="246">
        <v>7296.2699999999986</v>
      </c>
      <c r="H137" s="246">
        <v>0</v>
      </c>
      <c r="I137" s="246">
        <v>0</v>
      </c>
      <c r="J137" s="246">
        <v>0</v>
      </c>
      <c r="K137" s="246">
        <v>0</v>
      </c>
      <c r="L137" s="246">
        <v>0</v>
      </c>
      <c r="M137" s="246">
        <v>0</v>
      </c>
      <c r="N137" s="246">
        <v>0</v>
      </c>
      <c r="O137" s="246">
        <v>541902</v>
      </c>
      <c r="P137" s="246">
        <v>0</v>
      </c>
      <c r="Q137" s="246">
        <v>0</v>
      </c>
      <c r="R137" t="s">
        <v>551</v>
      </c>
      <c r="S137">
        <v>12</v>
      </c>
      <c r="T137" t="s">
        <v>310</v>
      </c>
    </row>
    <row r="138" spans="1:20" x14ac:dyDescent="0.3">
      <c r="A138" t="s">
        <v>1008</v>
      </c>
      <c r="B138">
        <v>227</v>
      </c>
      <c r="C138" t="s">
        <v>1009</v>
      </c>
      <c r="D138" s="15" t="s">
        <v>1010</v>
      </c>
      <c r="E138" s="15" t="s">
        <v>1012</v>
      </c>
      <c r="F138" s="357" t="s">
        <v>10</v>
      </c>
      <c r="G138" s="246">
        <v>0</v>
      </c>
      <c r="H138" s="246">
        <v>79920</v>
      </c>
      <c r="I138" s="246">
        <v>0</v>
      </c>
      <c r="J138" s="246">
        <v>0</v>
      </c>
      <c r="K138" s="246">
        <v>0</v>
      </c>
      <c r="L138" s="246">
        <v>0</v>
      </c>
      <c r="M138" s="246">
        <v>0</v>
      </c>
      <c r="N138" s="246">
        <v>0</v>
      </c>
      <c r="O138" s="246">
        <v>3192</v>
      </c>
      <c r="P138" s="246">
        <v>1350259</v>
      </c>
      <c r="Q138" s="246">
        <v>1350259</v>
      </c>
      <c r="R138" t="s">
        <v>588</v>
      </c>
      <c r="S138">
        <v>24</v>
      </c>
      <c r="T138" t="s">
        <v>1011</v>
      </c>
    </row>
    <row r="139" spans="1:20" x14ac:dyDescent="0.3">
      <c r="A139" t="s">
        <v>1013</v>
      </c>
      <c r="B139">
        <v>227</v>
      </c>
      <c r="C139" t="s">
        <v>1009</v>
      </c>
      <c r="D139" t="s">
        <v>1014</v>
      </c>
      <c r="E139" t="s">
        <v>1012</v>
      </c>
      <c r="F139" s="25" t="s">
        <v>10</v>
      </c>
      <c r="G139" s="246">
        <v>0</v>
      </c>
      <c r="H139" s="246">
        <v>801.00000000000011</v>
      </c>
      <c r="I139" s="246">
        <v>0</v>
      </c>
      <c r="J139" s="246">
        <v>0</v>
      </c>
      <c r="K139" s="246">
        <v>0</v>
      </c>
      <c r="L139" s="246">
        <v>0</v>
      </c>
      <c r="M139" s="246">
        <v>0</v>
      </c>
      <c r="N139" s="246">
        <v>0</v>
      </c>
      <c r="O139" s="246">
        <v>0</v>
      </c>
      <c r="P139" s="246">
        <v>11118</v>
      </c>
      <c r="Q139" s="246">
        <v>11118</v>
      </c>
      <c r="R139" t="s">
        <v>588</v>
      </c>
      <c r="S139">
        <v>12</v>
      </c>
      <c r="T139" t="s">
        <v>1011</v>
      </c>
    </row>
    <row r="140" spans="1:20" x14ac:dyDescent="0.3">
      <c r="A140" t="s">
        <v>763</v>
      </c>
      <c r="B140">
        <v>432</v>
      </c>
      <c r="C140" t="s">
        <v>175</v>
      </c>
      <c r="D140" s="15" t="s">
        <v>176</v>
      </c>
      <c r="E140" s="15" t="s">
        <v>764</v>
      </c>
      <c r="F140" s="357" t="s">
        <v>11</v>
      </c>
      <c r="G140" s="246">
        <v>1733.5717477235426</v>
      </c>
      <c r="H140" s="246">
        <v>0</v>
      </c>
      <c r="I140" s="246">
        <v>0</v>
      </c>
      <c r="J140" s="246">
        <v>0</v>
      </c>
      <c r="K140" s="246">
        <v>73.84</v>
      </c>
      <c r="L140" s="246">
        <v>0</v>
      </c>
      <c r="M140" s="246">
        <v>0</v>
      </c>
      <c r="N140" s="246">
        <v>0</v>
      </c>
      <c r="O140" s="246">
        <v>113304</v>
      </c>
      <c r="P140" s="246">
        <v>0</v>
      </c>
      <c r="Q140" s="246">
        <v>0</v>
      </c>
      <c r="R140" t="s">
        <v>551</v>
      </c>
      <c r="S140">
        <v>18</v>
      </c>
      <c r="T140" t="s">
        <v>176</v>
      </c>
    </row>
    <row r="141" spans="1:20" x14ac:dyDescent="0.3">
      <c r="A141" t="s">
        <v>861</v>
      </c>
      <c r="B141">
        <v>369</v>
      </c>
      <c r="C141" t="s">
        <v>245</v>
      </c>
      <c r="D141" s="15" t="s">
        <v>246</v>
      </c>
      <c r="E141" s="15" t="s">
        <v>862</v>
      </c>
      <c r="F141" s="357" t="s">
        <v>11</v>
      </c>
      <c r="G141" s="246">
        <v>700.8370729783552</v>
      </c>
      <c r="H141" s="246">
        <v>0</v>
      </c>
      <c r="I141" s="246">
        <v>0</v>
      </c>
      <c r="J141" s="246">
        <v>0</v>
      </c>
      <c r="K141" s="246">
        <v>0</v>
      </c>
      <c r="L141" s="246">
        <v>0</v>
      </c>
      <c r="M141" s="246">
        <v>0</v>
      </c>
      <c r="N141" s="246">
        <v>0</v>
      </c>
      <c r="O141" s="246">
        <v>57924</v>
      </c>
      <c r="P141" s="246">
        <v>0</v>
      </c>
      <c r="Q141" s="246">
        <v>0</v>
      </c>
      <c r="R141" t="s">
        <v>551</v>
      </c>
      <c r="S141">
        <v>12</v>
      </c>
      <c r="T141" t="s">
        <v>246</v>
      </c>
    </row>
    <row r="142" spans="1:20" x14ac:dyDescent="0.3">
      <c r="A142" t="s">
        <v>892</v>
      </c>
      <c r="B142">
        <v>17</v>
      </c>
      <c r="C142" t="s">
        <v>260</v>
      </c>
      <c r="D142" s="15" t="s">
        <v>261</v>
      </c>
      <c r="E142" s="15" t="s">
        <v>893</v>
      </c>
      <c r="F142" s="357" t="s">
        <v>11</v>
      </c>
      <c r="G142" s="246">
        <v>18117.048000000003</v>
      </c>
      <c r="H142" s="246">
        <v>0</v>
      </c>
      <c r="I142" s="246">
        <v>0</v>
      </c>
      <c r="J142" s="246">
        <v>0</v>
      </c>
      <c r="K142" s="246">
        <v>3319.9949999999999</v>
      </c>
      <c r="L142" s="246">
        <v>0</v>
      </c>
      <c r="M142" s="246">
        <v>0</v>
      </c>
      <c r="N142" s="246">
        <v>0</v>
      </c>
      <c r="O142" s="246">
        <v>1227753</v>
      </c>
      <c r="P142" s="246">
        <v>0</v>
      </c>
      <c r="Q142" s="246">
        <v>0</v>
      </c>
      <c r="R142" t="s">
        <v>551</v>
      </c>
      <c r="S142">
        <v>24</v>
      </c>
      <c r="T142" t="s">
        <v>261</v>
      </c>
    </row>
    <row r="143" spans="1:20" x14ac:dyDescent="0.3">
      <c r="A143" t="s">
        <v>643</v>
      </c>
      <c r="B143">
        <v>169</v>
      </c>
      <c r="C143" t="s">
        <v>103</v>
      </c>
      <c r="D143" s="15" t="s">
        <v>105</v>
      </c>
      <c r="E143" s="15" t="s">
        <v>644</v>
      </c>
      <c r="F143" s="357" t="s">
        <v>11</v>
      </c>
      <c r="G143" s="246">
        <v>1492.7900000000002</v>
      </c>
      <c r="H143" s="246">
        <v>0</v>
      </c>
      <c r="I143" s="246">
        <v>0</v>
      </c>
      <c r="J143" s="246">
        <v>0</v>
      </c>
      <c r="K143" s="246">
        <v>0</v>
      </c>
      <c r="L143" s="246">
        <v>0</v>
      </c>
      <c r="M143" s="246">
        <v>0</v>
      </c>
      <c r="N143" s="246">
        <v>0</v>
      </c>
      <c r="O143" s="246">
        <v>102740</v>
      </c>
      <c r="P143" s="246">
        <v>0</v>
      </c>
      <c r="Q143" s="246">
        <v>0</v>
      </c>
      <c r="R143" t="s">
        <v>551</v>
      </c>
      <c r="S143">
        <v>13</v>
      </c>
      <c r="T143" t="s">
        <v>105</v>
      </c>
    </row>
    <row r="144" spans="1:20" x14ac:dyDescent="0.3">
      <c r="A144" t="s">
        <v>661</v>
      </c>
      <c r="B144">
        <v>169</v>
      </c>
      <c r="C144" t="s">
        <v>103</v>
      </c>
      <c r="D144" s="15" t="s">
        <v>121</v>
      </c>
      <c r="E144" s="15" t="s">
        <v>662</v>
      </c>
      <c r="F144" s="357" t="s">
        <v>11</v>
      </c>
      <c r="G144" s="246">
        <v>1617.6440000000002</v>
      </c>
      <c r="H144" s="246">
        <v>0</v>
      </c>
      <c r="I144" s="246">
        <v>0</v>
      </c>
      <c r="J144" s="246">
        <v>0</v>
      </c>
      <c r="K144" s="246">
        <v>0</v>
      </c>
      <c r="L144" s="246">
        <v>0</v>
      </c>
      <c r="M144" s="246">
        <v>0</v>
      </c>
      <c r="N144" s="246">
        <v>0</v>
      </c>
      <c r="O144" s="246">
        <v>116311</v>
      </c>
      <c r="P144" s="246">
        <v>0</v>
      </c>
      <c r="Q144" s="246">
        <v>0</v>
      </c>
      <c r="R144" t="s">
        <v>551</v>
      </c>
      <c r="S144">
        <v>12</v>
      </c>
      <c r="T144" t="s">
        <v>121</v>
      </c>
    </row>
    <row r="145" spans="1:20" x14ac:dyDescent="0.3">
      <c r="A145" t="s">
        <v>663</v>
      </c>
      <c r="B145">
        <v>169</v>
      </c>
      <c r="C145" t="s">
        <v>103</v>
      </c>
      <c r="D145" s="15" t="s">
        <v>122</v>
      </c>
      <c r="E145" s="15" t="s">
        <v>664</v>
      </c>
      <c r="F145" s="357" t="s">
        <v>11</v>
      </c>
      <c r="G145" s="246">
        <v>1214.4450000000002</v>
      </c>
      <c r="H145" s="246">
        <v>0</v>
      </c>
      <c r="I145" s="246">
        <v>0</v>
      </c>
      <c r="J145" s="246">
        <v>0</v>
      </c>
      <c r="K145" s="246">
        <v>0</v>
      </c>
      <c r="L145" s="246">
        <v>0</v>
      </c>
      <c r="M145" s="246">
        <v>0</v>
      </c>
      <c r="N145" s="246">
        <v>0</v>
      </c>
      <c r="O145" s="246">
        <v>82635</v>
      </c>
      <c r="P145" s="246">
        <v>0</v>
      </c>
      <c r="Q145" s="246">
        <v>0</v>
      </c>
      <c r="R145" t="s">
        <v>551</v>
      </c>
      <c r="S145">
        <v>12</v>
      </c>
      <c r="T145" t="s">
        <v>122</v>
      </c>
    </row>
    <row r="146" spans="1:20" x14ac:dyDescent="0.3">
      <c r="A146" t="s">
        <v>675</v>
      </c>
      <c r="B146">
        <v>169</v>
      </c>
      <c r="C146" t="s">
        <v>103</v>
      </c>
      <c r="D146" s="15" t="s">
        <v>131</v>
      </c>
      <c r="E146" s="15" t="s">
        <v>676</v>
      </c>
      <c r="F146" s="357" t="s">
        <v>11</v>
      </c>
      <c r="G146" s="246">
        <v>1837.8429999999998</v>
      </c>
      <c r="H146" s="246">
        <v>0</v>
      </c>
      <c r="I146" s="246">
        <v>0</v>
      </c>
      <c r="J146" s="246">
        <v>0</v>
      </c>
      <c r="K146" s="246">
        <v>0</v>
      </c>
      <c r="L146" s="246">
        <v>0</v>
      </c>
      <c r="M146" s="246">
        <v>0</v>
      </c>
      <c r="N146" s="246">
        <v>0</v>
      </c>
      <c r="O146" s="246">
        <v>131022</v>
      </c>
      <c r="P146" s="246">
        <v>0</v>
      </c>
      <c r="Q146" s="246">
        <v>0</v>
      </c>
      <c r="R146" t="s">
        <v>551</v>
      </c>
      <c r="S146">
        <v>12</v>
      </c>
      <c r="T146" t="s">
        <v>131</v>
      </c>
    </row>
    <row r="147" spans="1:20" x14ac:dyDescent="0.3">
      <c r="A147" t="s">
        <v>677</v>
      </c>
      <c r="B147">
        <v>169</v>
      </c>
      <c r="C147" t="s">
        <v>103</v>
      </c>
      <c r="D147" s="15" t="s">
        <v>132</v>
      </c>
      <c r="E147" s="15" t="s">
        <v>678</v>
      </c>
      <c r="F147" s="357" t="s">
        <v>11</v>
      </c>
      <c r="G147" s="246">
        <v>1976.306</v>
      </c>
      <c r="H147" s="246">
        <v>0</v>
      </c>
      <c r="I147" s="246">
        <v>0</v>
      </c>
      <c r="J147" s="246">
        <v>0</v>
      </c>
      <c r="K147" s="246">
        <v>0</v>
      </c>
      <c r="L147" s="246">
        <v>0</v>
      </c>
      <c r="M147" s="246">
        <v>0</v>
      </c>
      <c r="N147" s="246">
        <v>0</v>
      </c>
      <c r="O147" s="246">
        <v>144704</v>
      </c>
      <c r="P147" s="246">
        <v>0</v>
      </c>
      <c r="Q147" s="246">
        <v>0</v>
      </c>
      <c r="R147" t="s">
        <v>551</v>
      </c>
      <c r="S147">
        <v>12</v>
      </c>
      <c r="T147" t="s">
        <v>132</v>
      </c>
    </row>
    <row r="148" spans="1:20" x14ac:dyDescent="0.3">
      <c r="A148" t="s">
        <v>690</v>
      </c>
      <c r="B148">
        <v>169</v>
      </c>
      <c r="C148" t="s">
        <v>103</v>
      </c>
      <c r="D148" t="s">
        <v>143</v>
      </c>
      <c r="E148" t="s">
        <v>691</v>
      </c>
      <c r="F148" s="25" t="s">
        <v>11</v>
      </c>
      <c r="G148" s="246">
        <v>2678.1279999999992</v>
      </c>
      <c r="H148" s="246">
        <v>0</v>
      </c>
      <c r="I148" s="246">
        <v>0</v>
      </c>
      <c r="J148" s="246">
        <v>0</v>
      </c>
      <c r="K148" s="246">
        <v>104.58</v>
      </c>
      <c r="L148" s="246">
        <v>0</v>
      </c>
      <c r="M148" s="246">
        <v>0</v>
      </c>
      <c r="N148" s="246">
        <v>0</v>
      </c>
      <c r="O148" s="246">
        <v>192144</v>
      </c>
      <c r="P148" s="246">
        <v>0</v>
      </c>
      <c r="Q148" s="246">
        <v>0</v>
      </c>
      <c r="R148" t="s">
        <v>551</v>
      </c>
      <c r="S148">
        <v>23</v>
      </c>
      <c r="T148" t="s">
        <v>143</v>
      </c>
    </row>
    <row r="149" spans="1:20" x14ac:dyDescent="0.3">
      <c r="A149" t="s">
        <v>694</v>
      </c>
      <c r="B149">
        <v>169</v>
      </c>
      <c r="C149" t="s">
        <v>103</v>
      </c>
      <c r="D149" s="15" t="s">
        <v>147</v>
      </c>
      <c r="E149" s="15" t="s">
        <v>695</v>
      </c>
      <c r="F149" s="357" t="s">
        <v>11</v>
      </c>
      <c r="G149" s="246">
        <v>1578.9360000000001</v>
      </c>
      <c r="H149" s="246">
        <v>0</v>
      </c>
      <c r="I149" s="246">
        <v>0</v>
      </c>
      <c r="J149" s="246">
        <v>0</v>
      </c>
      <c r="K149" s="246">
        <v>0</v>
      </c>
      <c r="L149" s="246">
        <v>0</v>
      </c>
      <c r="M149" s="246">
        <v>0</v>
      </c>
      <c r="N149" s="246">
        <v>0</v>
      </c>
      <c r="O149" s="246">
        <v>121905</v>
      </c>
      <c r="P149" s="246">
        <v>0</v>
      </c>
      <c r="Q149" s="246">
        <v>0</v>
      </c>
      <c r="R149" t="s">
        <v>551</v>
      </c>
      <c r="S149">
        <v>12</v>
      </c>
      <c r="T149" t="s">
        <v>696</v>
      </c>
    </row>
    <row r="150" spans="1:20" x14ac:dyDescent="0.3">
      <c r="A150" t="s">
        <v>1311</v>
      </c>
      <c r="B150">
        <v>407</v>
      </c>
      <c r="C150" t="s">
        <v>255</v>
      </c>
      <c r="D150" s="15" t="s">
        <v>256</v>
      </c>
      <c r="E150" s="15" t="s">
        <v>695</v>
      </c>
      <c r="F150" s="357" t="s">
        <v>11</v>
      </c>
      <c r="G150" s="246">
        <v>0</v>
      </c>
      <c r="H150" s="246">
        <v>0</v>
      </c>
      <c r="I150" s="246">
        <v>0</v>
      </c>
      <c r="J150" s="246">
        <v>0</v>
      </c>
      <c r="K150" s="246">
        <v>0</v>
      </c>
      <c r="L150" s="246">
        <v>0</v>
      </c>
      <c r="M150" s="246">
        <v>0</v>
      </c>
      <c r="N150" s="246">
        <v>0</v>
      </c>
      <c r="O150" s="246">
        <v>0</v>
      </c>
      <c r="P150" s="246">
        <v>0</v>
      </c>
      <c r="Q150" s="246">
        <v>0</v>
      </c>
      <c r="R150">
        <v>0</v>
      </c>
      <c r="S150">
        <v>0</v>
      </c>
      <c r="T150" t="s">
        <v>696</v>
      </c>
    </row>
    <row r="151" spans="1:20" x14ac:dyDescent="0.3">
      <c r="A151" t="s">
        <v>741</v>
      </c>
      <c r="B151">
        <v>121</v>
      </c>
      <c r="C151" t="s">
        <v>2036</v>
      </c>
      <c r="D151" s="15" t="s">
        <v>156</v>
      </c>
      <c r="E151" s="15" t="s">
        <v>600</v>
      </c>
      <c r="F151" s="357" t="s">
        <v>12</v>
      </c>
      <c r="G151" s="246">
        <v>22.908000000000001</v>
      </c>
      <c r="H151" s="246">
        <v>47759.091999999997</v>
      </c>
      <c r="I151" s="246">
        <v>0</v>
      </c>
      <c r="J151" s="246">
        <v>0</v>
      </c>
      <c r="K151" s="246">
        <v>0</v>
      </c>
      <c r="L151" s="246">
        <v>0</v>
      </c>
      <c r="M151" s="246">
        <v>0</v>
      </c>
      <c r="N151" s="246">
        <v>0</v>
      </c>
      <c r="O151" s="246">
        <v>2856</v>
      </c>
      <c r="P151" s="246">
        <v>569708</v>
      </c>
      <c r="Q151" s="246">
        <v>569708</v>
      </c>
      <c r="R151" t="s">
        <v>588</v>
      </c>
      <c r="S151">
        <v>36</v>
      </c>
      <c r="T151">
        <v>0</v>
      </c>
    </row>
    <row r="152" spans="1:20" x14ac:dyDescent="0.3">
      <c r="A152" t="s">
        <v>742</v>
      </c>
      <c r="B152">
        <v>121</v>
      </c>
      <c r="C152" t="s">
        <v>2036</v>
      </c>
      <c r="D152" s="15" t="s">
        <v>743</v>
      </c>
      <c r="E152" s="15" t="s">
        <v>600</v>
      </c>
      <c r="F152" s="357" t="s">
        <v>12</v>
      </c>
      <c r="G152" s="246">
        <v>0</v>
      </c>
      <c r="H152" s="246">
        <v>0</v>
      </c>
      <c r="I152" s="246">
        <v>0</v>
      </c>
      <c r="J152" s="246">
        <v>92243</v>
      </c>
      <c r="K152" s="246">
        <v>0</v>
      </c>
      <c r="L152" s="246">
        <v>0</v>
      </c>
      <c r="M152" s="246">
        <v>0</v>
      </c>
      <c r="N152" s="246">
        <v>0</v>
      </c>
      <c r="O152" s="246">
        <v>0</v>
      </c>
      <c r="P152" s="246">
        <v>0</v>
      </c>
      <c r="Q152" s="246">
        <v>0</v>
      </c>
      <c r="R152" t="s">
        <v>588</v>
      </c>
      <c r="S152">
        <v>12</v>
      </c>
      <c r="T152">
        <v>0</v>
      </c>
    </row>
    <row r="153" spans="1:20" x14ac:dyDescent="0.3">
      <c r="A153" t="s">
        <v>744</v>
      </c>
      <c r="B153">
        <v>121</v>
      </c>
      <c r="C153" t="s">
        <v>2036</v>
      </c>
      <c r="D153" t="s">
        <v>158</v>
      </c>
      <c r="E153" t="s">
        <v>600</v>
      </c>
      <c r="F153" s="25" t="s">
        <v>12</v>
      </c>
      <c r="G153" s="246">
        <v>835.7710000000003</v>
      </c>
      <c r="H153" s="246">
        <v>653306.22900000005</v>
      </c>
      <c r="I153" s="246">
        <v>0</v>
      </c>
      <c r="J153" s="246">
        <v>0</v>
      </c>
      <c r="K153" s="246">
        <v>0</v>
      </c>
      <c r="L153" s="246">
        <v>0</v>
      </c>
      <c r="M153" s="246">
        <v>0</v>
      </c>
      <c r="N153" s="246">
        <v>0</v>
      </c>
      <c r="O153" s="246">
        <v>64050</v>
      </c>
      <c r="P153" s="246">
        <v>6713337</v>
      </c>
      <c r="Q153" s="246">
        <v>6713337</v>
      </c>
      <c r="R153" t="s">
        <v>588</v>
      </c>
      <c r="S153">
        <v>60</v>
      </c>
      <c r="T153">
        <v>0</v>
      </c>
    </row>
    <row r="154" spans="1:20" x14ac:dyDescent="0.3">
      <c r="A154" t="s">
        <v>753</v>
      </c>
      <c r="B154">
        <v>520</v>
      </c>
      <c r="C154" t="s">
        <v>754</v>
      </c>
      <c r="D154" s="15" t="s">
        <v>167</v>
      </c>
      <c r="E154" s="15" t="s">
        <v>600</v>
      </c>
      <c r="F154" s="357" t="s">
        <v>12</v>
      </c>
      <c r="G154" s="246">
        <v>0</v>
      </c>
      <c r="H154" s="246">
        <v>0</v>
      </c>
      <c r="I154" s="246">
        <v>198296</v>
      </c>
      <c r="J154" s="246">
        <v>0</v>
      </c>
      <c r="K154" s="246">
        <v>0</v>
      </c>
      <c r="L154" s="246">
        <v>0</v>
      </c>
      <c r="M154" s="246">
        <v>0</v>
      </c>
      <c r="N154" s="246">
        <v>0</v>
      </c>
      <c r="O154" s="246">
        <v>0</v>
      </c>
      <c r="P154" s="246">
        <v>0</v>
      </c>
      <c r="Q154" s="246">
        <v>219555</v>
      </c>
      <c r="R154" t="s">
        <v>588</v>
      </c>
      <c r="S154">
        <v>36</v>
      </c>
      <c r="T154">
        <v>0</v>
      </c>
    </row>
    <row r="155" spans="1:20" x14ac:dyDescent="0.3">
      <c r="A155" t="s">
        <v>777</v>
      </c>
      <c r="B155">
        <v>8</v>
      </c>
      <c r="C155" t="s">
        <v>189</v>
      </c>
      <c r="D155" t="s">
        <v>190</v>
      </c>
      <c r="E155" t="s">
        <v>600</v>
      </c>
      <c r="F155" s="25" t="s">
        <v>12</v>
      </c>
      <c r="G155" s="246">
        <v>0</v>
      </c>
      <c r="H155" s="246">
        <v>381942</v>
      </c>
      <c r="I155" s="246">
        <v>0</v>
      </c>
      <c r="J155" s="246">
        <v>0</v>
      </c>
      <c r="K155" s="246">
        <v>0</v>
      </c>
      <c r="L155" s="246">
        <v>0</v>
      </c>
      <c r="M155" s="246">
        <v>0</v>
      </c>
      <c r="N155" s="246">
        <v>0</v>
      </c>
      <c r="O155" s="246">
        <v>0</v>
      </c>
      <c r="P155" s="246">
        <v>4835380</v>
      </c>
      <c r="Q155" s="246">
        <v>4835380</v>
      </c>
      <c r="R155" t="s">
        <v>588</v>
      </c>
      <c r="S155">
        <v>36</v>
      </c>
      <c r="T155">
        <v>0</v>
      </c>
    </row>
    <row r="156" spans="1:20" x14ac:dyDescent="0.3">
      <c r="A156" t="s">
        <v>778</v>
      </c>
      <c r="B156">
        <v>8</v>
      </c>
      <c r="C156" t="s">
        <v>189</v>
      </c>
      <c r="D156" s="15" t="s">
        <v>191</v>
      </c>
      <c r="E156" s="15" t="s">
        <v>600</v>
      </c>
      <c r="F156" s="357" t="s">
        <v>12</v>
      </c>
      <c r="G156" s="246">
        <v>0</v>
      </c>
      <c r="H156" s="246">
        <v>0</v>
      </c>
      <c r="I156" s="246">
        <v>0</v>
      </c>
      <c r="J156" s="246">
        <v>16425</v>
      </c>
      <c r="K156" s="246">
        <v>0</v>
      </c>
      <c r="L156" s="246">
        <v>0</v>
      </c>
      <c r="M156" s="246">
        <v>0</v>
      </c>
      <c r="N156" s="246">
        <v>0</v>
      </c>
      <c r="O156" s="246">
        <v>0</v>
      </c>
      <c r="P156" s="246">
        <v>0</v>
      </c>
      <c r="Q156" s="246">
        <v>0</v>
      </c>
      <c r="R156" t="s">
        <v>588</v>
      </c>
      <c r="S156">
        <v>12</v>
      </c>
      <c r="T156">
        <v>0</v>
      </c>
    </row>
    <row r="157" spans="1:20" x14ac:dyDescent="0.3">
      <c r="A157" t="s">
        <v>780</v>
      </c>
      <c r="B157">
        <v>8</v>
      </c>
      <c r="C157" t="s">
        <v>189</v>
      </c>
      <c r="D157" s="15" t="s">
        <v>541</v>
      </c>
      <c r="E157" s="15" t="s">
        <v>600</v>
      </c>
      <c r="F157" s="357" t="s">
        <v>12</v>
      </c>
      <c r="G157" s="246">
        <v>0</v>
      </c>
      <c r="H157" s="246">
        <v>867954</v>
      </c>
      <c r="I157" s="246">
        <v>0</v>
      </c>
      <c r="J157" s="246">
        <v>0</v>
      </c>
      <c r="K157" s="246">
        <v>0</v>
      </c>
      <c r="L157" s="246">
        <v>0</v>
      </c>
      <c r="M157" s="246">
        <v>0</v>
      </c>
      <c r="N157" s="246">
        <v>0</v>
      </c>
      <c r="O157" s="246">
        <v>0</v>
      </c>
      <c r="P157" s="246">
        <v>6638950</v>
      </c>
      <c r="Q157" s="246">
        <v>6638950</v>
      </c>
      <c r="R157" t="s">
        <v>588</v>
      </c>
      <c r="S157">
        <v>24</v>
      </c>
      <c r="T157">
        <v>0</v>
      </c>
    </row>
    <row r="158" spans="1:20" x14ac:dyDescent="0.3">
      <c r="A158" t="s">
        <v>802</v>
      </c>
      <c r="B158">
        <v>720</v>
      </c>
      <c r="C158" t="s">
        <v>803</v>
      </c>
      <c r="D158" t="s">
        <v>804</v>
      </c>
      <c r="E158" t="s">
        <v>600</v>
      </c>
      <c r="F158" s="25" t="s">
        <v>12</v>
      </c>
      <c r="G158" s="246">
        <v>101.91999999999999</v>
      </c>
      <c r="H158" s="246">
        <v>0</v>
      </c>
      <c r="I158" s="246">
        <v>0</v>
      </c>
      <c r="J158" s="246">
        <v>0</v>
      </c>
      <c r="K158" s="246">
        <v>0</v>
      </c>
      <c r="L158" s="246">
        <v>0</v>
      </c>
      <c r="M158" s="246">
        <v>0</v>
      </c>
      <c r="N158" s="246">
        <v>0</v>
      </c>
      <c r="O158" s="246">
        <v>7560</v>
      </c>
      <c r="P158" s="246">
        <v>0</v>
      </c>
      <c r="Q158" s="246">
        <v>0</v>
      </c>
      <c r="R158" t="s">
        <v>588</v>
      </c>
      <c r="S158">
        <v>12</v>
      </c>
      <c r="T158">
        <v>0</v>
      </c>
    </row>
    <row r="159" spans="1:20" x14ac:dyDescent="0.3">
      <c r="A159" t="s">
        <v>805</v>
      </c>
      <c r="B159">
        <v>726</v>
      </c>
      <c r="C159" t="s">
        <v>806</v>
      </c>
      <c r="D159" t="s">
        <v>807</v>
      </c>
      <c r="E159" t="s">
        <v>600</v>
      </c>
      <c r="F159" s="25" t="s">
        <v>12</v>
      </c>
      <c r="G159" s="246">
        <v>0</v>
      </c>
      <c r="H159" s="246">
        <v>0</v>
      </c>
      <c r="I159" s="246">
        <v>119233.486</v>
      </c>
      <c r="J159" s="246">
        <v>0</v>
      </c>
      <c r="K159" s="246">
        <v>0</v>
      </c>
      <c r="L159" s="246">
        <v>0</v>
      </c>
      <c r="M159" s="246">
        <v>0</v>
      </c>
      <c r="N159" s="246">
        <v>0</v>
      </c>
      <c r="O159" s="246">
        <v>0</v>
      </c>
      <c r="P159" s="246">
        <v>0</v>
      </c>
      <c r="Q159" s="246">
        <v>51068</v>
      </c>
      <c r="R159" t="s">
        <v>588</v>
      </c>
      <c r="S159">
        <v>12</v>
      </c>
      <c r="T159">
        <v>0</v>
      </c>
    </row>
    <row r="160" spans="1:20" x14ac:dyDescent="0.3">
      <c r="A160" t="s">
        <v>808</v>
      </c>
      <c r="B160">
        <v>724</v>
      </c>
      <c r="C160" t="s">
        <v>809</v>
      </c>
      <c r="D160" t="s">
        <v>810</v>
      </c>
      <c r="E160" t="s">
        <v>600</v>
      </c>
      <c r="F160" s="25" t="s">
        <v>12</v>
      </c>
      <c r="G160" s="246">
        <v>0</v>
      </c>
      <c r="H160" s="246">
        <v>50132.000000000007</v>
      </c>
      <c r="I160" s="246">
        <v>0</v>
      </c>
      <c r="J160" s="246">
        <v>0</v>
      </c>
      <c r="K160" s="246">
        <v>0</v>
      </c>
      <c r="L160" s="246">
        <v>0</v>
      </c>
      <c r="M160" s="246">
        <v>0</v>
      </c>
      <c r="N160" s="246">
        <v>0</v>
      </c>
      <c r="O160" s="246">
        <v>0</v>
      </c>
      <c r="P160" s="246">
        <v>1091335</v>
      </c>
      <c r="Q160" s="246">
        <v>1091335</v>
      </c>
      <c r="R160" t="s">
        <v>588</v>
      </c>
      <c r="S160">
        <v>24</v>
      </c>
      <c r="T160">
        <v>0</v>
      </c>
    </row>
    <row r="161" spans="1:20" x14ac:dyDescent="0.3">
      <c r="A161" t="s">
        <v>598</v>
      </c>
      <c r="B161">
        <v>742</v>
      </c>
      <c r="C161" t="s">
        <v>599</v>
      </c>
      <c r="D161" t="s">
        <v>78</v>
      </c>
      <c r="E161" t="s">
        <v>600</v>
      </c>
      <c r="F161" s="25" t="s">
        <v>12</v>
      </c>
      <c r="G161" s="246">
        <v>0</v>
      </c>
      <c r="H161" s="246">
        <v>0</v>
      </c>
      <c r="I161" s="246">
        <v>0</v>
      </c>
      <c r="J161" s="246">
        <v>0</v>
      </c>
      <c r="K161" s="246">
        <v>3999.9999999999995</v>
      </c>
      <c r="L161" s="246">
        <v>0</v>
      </c>
      <c r="M161" s="246">
        <v>0</v>
      </c>
      <c r="N161" s="246">
        <v>0</v>
      </c>
      <c r="O161" s="246">
        <v>0</v>
      </c>
      <c r="P161" s="246">
        <v>0</v>
      </c>
      <c r="Q161" s="246">
        <v>0</v>
      </c>
      <c r="R161" t="s">
        <v>588</v>
      </c>
      <c r="S161">
        <v>12</v>
      </c>
      <c r="T161">
        <v>0</v>
      </c>
    </row>
    <row r="162" spans="1:20" x14ac:dyDescent="0.3">
      <c r="A162" t="s">
        <v>817</v>
      </c>
      <c r="B162">
        <v>0</v>
      </c>
      <c r="C162" t="s">
        <v>213</v>
      </c>
      <c r="D162" s="15" t="s">
        <v>818</v>
      </c>
      <c r="E162" s="15" t="s">
        <v>600</v>
      </c>
      <c r="F162" s="357" t="s">
        <v>12</v>
      </c>
      <c r="G162" s="246">
        <v>0</v>
      </c>
      <c r="H162" s="246">
        <v>0</v>
      </c>
      <c r="I162" s="246">
        <v>0</v>
      </c>
      <c r="J162" s="246">
        <v>0</v>
      </c>
      <c r="K162" s="246">
        <v>50562.000000000007</v>
      </c>
      <c r="L162" s="246">
        <v>0</v>
      </c>
      <c r="M162" s="246">
        <v>0</v>
      </c>
      <c r="N162" s="246">
        <v>0</v>
      </c>
      <c r="O162" s="246">
        <v>0</v>
      </c>
      <c r="P162" s="246">
        <v>0</v>
      </c>
      <c r="Q162" s="246">
        <v>0</v>
      </c>
      <c r="R162" t="s">
        <v>588</v>
      </c>
      <c r="S162">
        <v>12</v>
      </c>
      <c r="T162">
        <v>0</v>
      </c>
    </row>
    <row r="163" spans="1:20" x14ac:dyDescent="0.3">
      <c r="A163" t="s">
        <v>826</v>
      </c>
      <c r="B163">
        <v>13</v>
      </c>
      <c r="C163" t="s">
        <v>220</v>
      </c>
      <c r="D163" s="15" t="s">
        <v>546</v>
      </c>
      <c r="E163" s="15" t="s">
        <v>600</v>
      </c>
      <c r="F163" s="357" t="s">
        <v>12</v>
      </c>
      <c r="G163" s="246">
        <v>0</v>
      </c>
      <c r="H163" s="246">
        <v>0</v>
      </c>
      <c r="I163" s="246">
        <v>0</v>
      </c>
      <c r="J163" s="246">
        <v>0</v>
      </c>
      <c r="K163" s="246">
        <v>0</v>
      </c>
      <c r="L163" s="246">
        <v>0</v>
      </c>
      <c r="M163" s="246">
        <v>0</v>
      </c>
      <c r="N163" s="246">
        <v>0</v>
      </c>
      <c r="O163" s="246">
        <v>0</v>
      </c>
      <c r="P163" s="246">
        <v>0</v>
      </c>
      <c r="Q163" s="246">
        <v>0</v>
      </c>
      <c r="R163">
        <v>0</v>
      </c>
      <c r="S163">
        <v>0</v>
      </c>
      <c r="T163">
        <v>0</v>
      </c>
    </row>
    <row r="164" spans="1:20" x14ac:dyDescent="0.3">
      <c r="A164" t="s">
        <v>827</v>
      </c>
      <c r="B164">
        <v>13</v>
      </c>
      <c r="C164" t="s">
        <v>220</v>
      </c>
      <c r="D164" t="s">
        <v>221</v>
      </c>
      <c r="E164" t="s">
        <v>600</v>
      </c>
      <c r="F164" s="25" t="s">
        <v>12</v>
      </c>
      <c r="G164" s="246">
        <v>-182.99999999999997</v>
      </c>
      <c r="H164" s="246">
        <v>0</v>
      </c>
      <c r="I164" s="246">
        <v>0</v>
      </c>
      <c r="J164" s="246">
        <v>0</v>
      </c>
      <c r="K164" s="246">
        <v>0</v>
      </c>
      <c r="L164" s="246">
        <v>0</v>
      </c>
      <c r="M164" s="246">
        <v>0</v>
      </c>
      <c r="N164" s="246">
        <v>0</v>
      </c>
      <c r="O164" s="246">
        <v>714</v>
      </c>
      <c r="P164" s="246">
        <v>0</v>
      </c>
      <c r="Q164" s="246">
        <v>0</v>
      </c>
      <c r="R164" t="s">
        <v>588</v>
      </c>
      <c r="S164">
        <v>12</v>
      </c>
      <c r="T164">
        <v>0</v>
      </c>
    </row>
    <row r="165" spans="1:20" x14ac:dyDescent="0.3">
      <c r="A165" t="s">
        <v>828</v>
      </c>
      <c r="B165">
        <v>13</v>
      </c>
      <c r="C165" t="s">
        <v>220</v>
      </c>
      <c r="D165" t="s">
        <v>829</v>
      </c>
      <c r="E165" t="s">
        <v>600</v>
      </c>
      <c r="F165" s="25" t="s">
        <v>12</v>
      </c>
      <c r="G165" s="246">
        <v>0</v>
      </c>
      <c r="H165" s="246">
        <v>0</v>
      </c>
      <c r="I165" s="246">
        <v>0</v>
      </c>
      <c r="J165" s="246">
        <v>0</v>
      </c>
      <c r="K165" s="246">
        <v>72784</v>
      </c>
      <c r="L165" s="246">
        <v>0</v>
      </c>
      <c r="M165" s="246">
        <v>0</v>
      </c>
      <c r="N165" s="246">
        <v>0</v>
      </c>
      <c r="O165" s="246">
        <v>0</v>
      </c>
      <c r="P165" s="246">
        <v>0</v>
      </c>
      <c r="Q165" s="246">
        <v>0</v>
      </c>
      <c r="R165" t="s">
        <v>588</v>
      </c>
      <c r="S165">
        <v>12</v>
      </c>
      <c r="T165">
        <v>0</v>
      </c>
    </row>
    <row r="166" spans="1:20" x14ac:dyDescent="0.3">
      <c r="A166" t="s">
        <v>830</v>
      </c>
      <c r="B166">
        <v>13</v>
      </c>
      <c r="C166" t="s">
        <v>220</v>
      </c>
      <c r="D166" t="s">
        <v>79</v>
      </c>
      <c r="E166" t="s">
        <v>600</v>
      </c>
      <c r="F166" s="25" t="s">
        <v>12</v>
      </c>
      <c r="G166" s="246">
        <v>5841.9999999999991</v>
      </c>
      <c r="H166" s="246">
        <v>0</v>
      </c>
      <c r="I166" s="246">
        <v>0</v>
      </c>
      <c r="J166" s="246">
        <v>0</v>
      </c>
      <c r="K166" s="246">
        <v>0</v>
      </c>
      <c r="L166" s="246">
        <v>0</v>
      </c>
      <c r="M166" s="246">
        <v>0</v>
      </c>
      <c r="N166" s="246">
        <v>0</v>
      </c>
      <c r="O166" s="246">
        <v>1245426</v>
      </c>
      <c r="P166" s="246">
        <v>0</v>
      </c>
      <c r="Q166" s="246">
        <v>0</v>
      </c>
      <c r="R166" t="s">
        <v>588</v>
      </c>
      <c r="S166">
        <v>36</v>
      </c>
      <c r="T166">
        <v>0</v>
      </c>
    </row>
    <row r="167" spans="1:20" x14ac:dyDescent="0.3">
      <c r="A167" t="s">
        <v>831</v>
      </c>
      <c r="B167">
        <v>13</v>
      </c>
      <c r="C167" t="s">
        <v>220</v>
      </c>
      <c r="D167" t="s">
        <v>222</v>
      </c>
      <c r="E167" t="s">
        <v>600</v>
      </c>
      <c r="F167" s="25" t="s">
        <v>12</v>
      </c>
      <c r="G167" s="246">
        <v>6590.5680000000002</v>
      </c>
      <c r="H167" s="246">
        <v>0</v>
      </c>
      <c r="I167" s="246">
        <v>241117.217</v>
      </c>
      <c r="J167" s="246">
        <v>0</v>
      </c>
      <c r="K167" s="246">
        <v>0</v>
      </c>
      <c r="L167" s="246">
        <v>0</v>
      </c>
      <c r="M167" s="246">
        <v>0</v>
      </c>
      <c r="N167" s="246">
        <v>0</v>
      </c>
      <c r="O167" s="246">
        <v>727860</v>
      </c>
      <c r="P167" s="246">
        <v>0</v>
      </c>
      <c r="Q167" s="246">
        <v>97111</v>
      </c>
      <c r="R167" t="s">
        <v>588</v>
      </c>
      <c r="S167">
        <v>60</v>
      </c>
      <c r="T167">
        <v>0</v>
      </c>
    </row>
    <row r="168" spans="1:20" x14ac:dyDescent="0.3">
      <c r="A168" t="s">
        <v>832</v>
      </c>
      <c r="B168">
        <v>13</v>
      </c>
      <c r="C168" t="s">
        <v>220</v>
      </c>
      <c r="D168" s="15" t="s">
        <v>223</v>
      </c>
      <c r="E168" s="15" t="s">
        <v>600</v>
      </c>
      <c r="F168" s="357" t="s">
        <v>12</v>
      </c>
      <c r="G168" s="246">
        <v>340147</v>
      </c>
      <c r="H168" s="246">
        <v>0</v>
      </c>
      <c r="I168" s="246">
        <v>0</v>
      </c>
      <c r="J168" s="246">
        <v>0</v>
      </c>
      <c r="K168" s="246">
        <v>0</v>
      </c>
      <c r="L168" s="246">
        <v>0</v>
      </c>
      <c r="M168" s="246">
        <v>0</v>
      </c>
      <c r="N168" s="246">
        <v>0</v>
      </c>
      <c r="O168" s="246">
        <v>1306998</v>
      </c>
      <c r="P168" s="246">
        <v>0</v>
      </c>
      <c r="Q168" s="246">
        <v>0</v>
      </c>
      <c r="R168" t="s">
        <v>588</v>
      </c>
      <c r="S168">
        <v>96</v>
      </c>
      <c r="T168">
        <v>0</v>
      </c>
    </row>
    <row r="169" spans="1:20" x14ac:dyDescent="0.3">
      <c r="A169" t="s">
        <v>840</v>
      </c>
      <c r="B169">
        <v>32</v>
      </c>
      <c r="C169" t="s">
        <v>229</v>
      </c>
      <c r="D169" t="s">
        <v>230</v>
      </c>
      <c r="E169" t="s">
        <v>600</v>
      </c>
      <c r="F169" s="25" t="s">
        <v>12</v>
      </c>
      <c r="G169" s="246">
        <v>0</v>
      </c>
      <c r="H169" s="246">
        <v>339.00000000000006</v>
      </c>
      <c r="I169" s="246">
        <v>0</v>
      </c>
      <c r="J169" s="246">
        <v>0</v>
      </c>
      <c r="K169" s="246">
        <v>0</v>
      </c>
      <c r="L169" s="246">
        <v>0</v>
      </c>
      <c r="M169" s="246">
        <v>0</v>
      </c>
      <c r="N169" s="246">
        <v>0</v>
      </c>
      <c r="O169" s="246">
        <v>0</v>
      </c>
      <c r="P169" s="246">
        <v>17165</v>
      </c>
      <c r="Q169" s="246">
        <v>17165</v>
      </c>
      <c r="R169" t="s">
        <v>588</v>
      </c>
      <c r="S169">
        <v>12</v>
      </c>
      <c r="T169">
        <v>0</v>
      </c>
    </row>
    <row r="170" spans="1:20" x14ac:dyDescent="0.3">
      <c r="A170" t="s">
        <v>842</v>
      </c>
      <c r="B170">
        <v>32</v>
      </c>
      <c r="C170" t="s">
        <v>229</v>
      </c>
      <c r="D170" t="s">
        <v>231</v>
      </c>
      <c r="E170" t="s">
        <v>600</v>
      </c>
      <c r="F170" s="25" t="s">
        <v>12</v>
      </c>
      <c r="G170" s="246">
        <v>0</v>
      </c>
      <c r="H170" s="246">
        <v>0</v>
      </c>
      <c r="I170" s="246">
        <v>0</v>
      </c>
      <c r="J170" s="246">
        <v>471705</v>
      </c>
      <c r="K170" s="246">
        <v>0</v>
      </c>
      <c r="L170" s="246">
        <v>0</v>
      </c>
      <c r="M170" s="246">
        <v>0</v>
      </c>
      <c r="N170" s="246">
        <v>0</v>
      </c>
      <c r="O170" s="246">
        <v>0</v>
      </c>
      <c r="P170" s="246">
        <v>0</v>
      </c>
      <c r="Q170" s="246">
        <v>0</v>
      </c>
      <c r="R170" t="s">
        <v>588</v>
      </c>
      <c r="S170">
        <v>12</v>
      </c>
      <c r="T170">
        <v>0</v>
      </c>
    </row>
    <row r="171" spans="1:20" x14ac:dyDescent="0.3">
      <c r="A171" t="s">
        <v>843</v>
      </c>
      <c r="B171">
        <v>32</v>
      </c>
      <c r="C171" t="s">
        <v>229</v>
      </c>
      <c r="D171" s="15" t="s">
        <v>232</v>
      </c>
      <c r="E171" s="15" t="s">
        <v>600</v>
      </c>
      <c r="F171" s="357" t="s">
        <v>12</v>
      </c>
      <c r="G171" s="246">
        <v>0</v>
      </c>
      <c r="H171" s="246">
        <v>395023</v>
      </c>
      <c r="I171" s="246">
        <v>0</v>
      </c>
      <c r="J171" s="246">
        <v>0</v>
      </c>
      <c r="K171" s="246">
        <v>0</v>
      </c>
      <c r="L171" s="246">
        <v>0</v>
      </c>
      <c r="M171" s="246">
        <v>0</v>
      </c>
      <c r="N171" s="246">
        <v>0</v>
      </c>
      <c r="O171" s="246">
        <v>0</v>
      </c>
      <c r="P171" s="246">
        <v>3551804</v>
      </c>
      <c r="Q171" s="246">
        <v>3551804</v>
      </c>
      <c r="R171" t="s">
        <v>588</v>
      </c>
      <c r="S171">
        <v>24</v>
      </c>
      <c r="T171">
        <v>0</v>
      </c>
    </row>
    <row r="172" spans="1:20" x14ac:dyDescent="0.3">
      <c r="A172" t="s">
        <v>844</v>
      </c>
      <c r="B172">
        <v>32</v>
      </c>
      <c r="C172" t="s">
        <v>229</v>
      </c>
      <c r="D172" s="15" t="s">
        <v>233</v>
      </c>
      <c r="E172" s="15" t="s">
        <v>600</v>
      </c>
      <c r="F172" s="357" t="s">
        <v>12</v>
      </c>
      <c r="G172" s="246">
        <v>72.000000000000014</v>
      </c>
      <c r="H172" s="246">
        <v>0</v>
      </c>
      <c r="I172" s="246">
        <v>0</v>
      </c>
      <c r="J172" s="246">
        <v>0</v>
      </c>
      <c r="K172" s="246">
        <v>0</v>
      </c>
      <c r="L172" s="246">
        <v>0</v>
      </c>
      <c r="M172" s="246">
        <v>0</v>
      </c>
      <c r="N172" s="246">
        <v>0</v>
      </c>
      <c r="O172" s="246">
        <v>5208</v>
      </c>
      <c r="P172" s="246">
        <v>0</v>
      </c>
      <c r="Q172" s="246">
        <v>0</v>
      </c>
      <c r="R172" t="s">
        <v>588</v>
      </c>
      <c r="S172">
        <v>12</v>
      </c>
      <c r="T172">
        <v>0</v>
      </c>
    </row>
    <row r="173" spans="1:20" x14ac:dyDescent="0.3">
      <c r="A173" t="s">
        <v>845</v>
      </c>
      <c r="B173">
        <v>32</v>
      </c>
      <c r="C173" t="s">
        <v>229</v>
      </c>
      <c r="D173" t="s">
        <v>846</v>
      </c>
      <c r="E173" t="s">
        <v>600</v>
      </c>
      <c r="F173" s="25" t="s">
        <v>12</v>
      </c>
      <c r="G173" s="246">
        <v>0</v>
      </c>
      <c r="H173" s="246">
        <v>41087</v>
      </c>
      <c r="I173" s="246">
        <v>0</v>
      </c>
      <c r="J173" s="246">
        <v>0</v>
      </c>
      <c r="K173" s="246">
        <v>0</v>
      </c>
      <c r="L173" s="246">
        <v>0</v>
      </c>
      <c r="M173" s="246">
        <v>0</v>
      </c>
      <c r="N173" s="246">
        <v>0</v>
      </c>
      <c r="O173" s="246">
        <v>0</v>
      </c>
      <c r="P173" s="246">
        <v>547456</v>
      </c>
      <c r="Q173" s="246">
        <v>547456</v>
      </c>
      <c r="R173" t="s">
        <v>588</v>
      </c>
      <c r="S173">
        <v>12</v>
      </c>
      <c r="T173">
        <v>0</v>
      </c>
    </row>
    <row r="174" spans="1:20" x14ac:dyDescent="0.3">
      <c r="A174" t="s">
        <v>908</v>
      </c>
      <c r="B174">
        <v>18</v>
      </c>
      <c r="C174" t="s">
        <v>909</v>
      </c>
      <c r="D174" t="s">
        <v>910</v>
      </c>
      <c r="E174" t="s">
        <v>600</v>
      </c>
      <c r="F174" s="25" t="s">
        <v>12</v>
      </c>
      <c r="G174" s="246">
        <v>0</v>
      </c>
      <c r="H174" s="246">
        <v>476985.00000000006</v>
      </c>
      <c r="I174" s="246">
        <v>0</v>
      </c>
      <c r="J174" s="246">
        <v>0</v>
      </c>
      <c r="K174" s="246">
        <v>0</v>
      </c>
      <c r="L174" s="246">
        <v>0</v>
      </c>
      <c r="M174" s="246">
        <v>0</v>
      </c>
      <c r="N174" s="246">
        <v>0</v>
      </c>
      <c r="O174" s="246">
        <v>0</v>
      </c>
      <c r="P174" s="246">
        <v>4895137</v>
      </c>
      <c r="Q174" s="246">
        <v>4895137</v>
      </c>
      <c r="R174" t="s">
        <v>588</v>
      </c>
      <c r="S174">
        <v>24</v>
      </c>
      <c r="T174">
        <v>0</v>
      </c>
    </row>
    <row r="175" spans="1:20" x14ac:dyDescent="0.3">
      <c r="A175" t="s">
        <v>783</v>
      </c>
      <c r="B175">
        <v>108</v>
      </c>
      <c r="C175" t="s">
        <v>784</v>
      </c>
      <c r="D175" s="15" t="s">
        <v>341</v>
      </c>
      <c r="E175" s="15" t="s">
        <v>600</v>
      </c>
      <c r="F175" s="357" t="s">
        <v>12</v>
      </c>
      <c r="G175" s="246">
        <v>386</v>
      </c>
      <c r="H175" s="246">
        <v>0</v>
      </c>
      <c r="I175" s="246">
        <v>0</v>
      </c>
      <c r="J175" s="246">
        <v>0</v>
      </c>
      <c r="K175" s="246">
        <v>0</v>
      </c>
      <c r="L175" s="246">
        <v>0</v>
      </c>
      <c r="M175" s="246">
        <v>0</v>
      </c>
      <c r="N175" s="246">
        <v>0</v>
      </c>
      <c r="O175" s="246">
        <v>28308</v>
      </c>
      <c r="P175" s="246">
        <v>0</v>
      </c>
      <c r="Q175" s="246">
        <v>0</v>
      </c>
      <c r="R175" t="s">
        <v>588</v>
      </c>
      <c r="S175">
        <v>12</v>
      </c>
      <c r="T175">
        <v>0</v>
      </c>
    </row>
    <row r="176" spans="1:20" x14ac:dyDescent="0.3">
      <c r="A176" t="s">
        <v>1017</v>
      </c>
      <c r="B176">
        <v>0</v>
      </c>
      <c r="C176" t="s">
        <v>1018</v>
      </c>
      <c r="D176" t="s">
        <v>1019</v>
      </c>
      <c r="E176" t="s">
        <v>600</v>
      </c>
      <c r="F176" s="25" t="s">
        <v>12</v>
      </c>
      <c r="G176" s="246">
        <v>156.10300000000001</v>
      </c>
      <c r="H176" s="246">
        <v>70300.997000000003</v>
      </c>
      <c r="I176" s="246">
        <v>0</v>
      </c>
      <c r="J176" s="246">
        <v>0</v>
      </c>
      <c r="K176" s="246">
        <v>0</v>
      </c>
      <c r="L176" s="246">
        <v>0</v>
      </c>
      <c r="M176" s="246">
        <v>0</v>
      </c>
      <c r="N176" s="246">
        <v>0</v>
      </c>
      <c r="O176" s="246">
        <v>14658</v>
      </c>
      <c r="P176" s="246">
        <v>932522</v>
      </c>
      <c r="Q176" s="246">
        <v>932522</v>
      </c>
      <c r="R176" t="s">
        <v>588</v>
      </c>
      <c r="S176">
        <v>36</v>
      </c>
      <c r="T176">
        <v>0</v>
      </c>
    </row>
    <row r="177" spans="1:20" x14ac:dyDescent="0.3">
      <c r="A177" t="s">
        <v>1041</v>
      </c>
      <c r="B177">
        <v>452</v>
      </c>
      <c r="C177" t="s">
        <v>1042</v>
      </c>
      <c r="D177" t="s">
        <v>1043</v>
      </c>
      <c r="E177" t="s">
        <v>600</v>
      </c>
      <c r="F177" s="25" t="s">
        <v>12</v>
      </c>
      <c r="G177" s="246">
        <v>5390.0870000000004</v>
      </c>
      <c r="H177" s="246">
        <v>0</v>
      </c>
      <c r="I177" s="246">
        <v>41616.601999999999</v>
      </c>
      <c r="J177" s="246">
        <v>0</v>
      </c>
      <c r="K177" s="246">
        <v>0</v>
      </c>
      <c r="L177" s="246">
        <v>0</v>
      </c>
      <c r="M177" s="246">
        <v>0</v>
      </c>
      <c r="N177" s="246">
        <v>0</v>
      </c>
      <c r="O177" s="246">
        <v>278418</v>
      </c>
      <c r="P177" s="246">
        <v>0</v>
      </c>
      <c r="Q177" s="246">
        <v>18521</v>
      </c>
      <c r="R177" t="s">
        <v>588</v>
      </c>
      <c r="S177">
        <v>60</v>
      </c>
      <c r="T177">
        <v>0</v>
      </c>
    </row>
    <row r="178" spans="1:20" x14ac:dyDescent="0.3">
      <c r="A178" t="s">
        <v>1026</v>
      </c>
      <c r="B178">
        <v>0</v>
      </c>
      <c r="C178" t="s">
        <v>1027</v>
      </c>
      <c r="D178" t="s">
        <v>1028</v>
      </c>
      <c r="E178" t="s">
        <v>600</v>
      </c>
      <c r="F178" s="25" t="s">
        <v>12</v>
      </c>
      <c r="G178" s="246">
        <v>236</v>
      </c>
      <c r="H178" s="246">
        <v>0</v>
      </c>
      <c r="I178" s="246">
        <v>67286</v>
      </c>
      <c r="J178" s="246">
        <v>0</v>
      </c>
      <c r="K178" s="246">
        <v>0</v>
      </c>
      <c r="L178" s="246">
        <v>0</v>
      </c>
      <c r="M178" s="246">
        <v>0</v>
      </c>
      <c r="N178" s="246">
        <v>0</v>
      </c>
      <c r="O178" s="246">
        <v>20496</v>
      </c>
      <c r="P178" s="246">
        <v>0</v>
      </c>
      <c r="Q178" s="246">
        <v>25309</v>
      </c>
      <c r="R178" t="s">
        <v>588</v>
      </c>
      <c r="S178">
        <v>24</v>
      </c>
      <c r="T178">
        <v>0</v>
      </c>
    </row>
    <row r="179" spans="1:20" x14ac:dyDescent="0.3">
      <c r="A179" t="s">
        <v>1301</v>
      </c>
      <c r="B179">
        <v>0</v>
      </c>
      <c r="C179" t="s">
        <v>1302</v>
      </c>
      <c r="D179" s="15" t="s">
        <v>1303</v>
      </c>
      <c r="E179" s="15" t="s">
        <v>600</v>
      </c>
      <c r="F179" s="357" t="s">
        <v>12</v>
      </c>
      <c r="G179" s="246">
        <v>0</v>
      </c>
      <c r="H179" s="246">
        <v>0</v>
      </c>
      <c r="I179" s="246">
        <v>0</v>
      </c>
      <c r="J179" s="246">
        <v>0</v>
      </c>
      <c r="K179" s="246">
        <v>0</v>
      </c>
      <c r="L179" s="246">
        <v>0</v>
      </c>
      <c r="M179" s="246">
        <v>0</v>
      </c>
      <c r="N179" s="246">
        <v>0</v>
      </c>
      <c r="O179" s="246">
        <v>0</v>
      </c>
      <c r="P179" s="246">
        <v>0</v>
      </c>
      <c r="Q179" s="246">
        <v>0</v>
      </c>
      <c r="R179">
        <v>0</v>
      </c>
      <c r="S179">
        <v>0</v>
      </c>
      <c r="T179">
        <v>0</v>
      </c>
    </row>
    <row r="180" spans="1:20" x14ac:dyDescent="0.3">
      <c r="A180" t="s">
        <v>1418</v>
      </c>
      <c r="B180" t="e">
        <v>#N/A</v>
      </c>
      <c r="C180" t="s">
        <v>1830</v>
      </c>
      <c r="D180" t="s">
        <v>1831</v>
      </c>
      <c r="E180" t="s">
        <v>600</v>
      </c>
      <c r="F180" s="357" t="s">
        <v>12</v>
      </c>
      <c r="G180" s="246">
        <v>0</v>
      </c>
      <c r="H180" s="246">
        <v>0</v>
      </c>
      <c r="I180" s="246">
        <v>0</v>
      </c>
      <c r="J180" s="246">
        <v>0</v>
      </c>
      <c r="K180" s="246">
        <v>0</v>
      </c>
      <c r="L180" s="246">
        <v>0</v>
      </c>
      <c r="M180" s="246">
        <v>0</v>
      </c>
      <c r="N180" s="246">
        <v>0</v>
      </c>
      <c r="O180" s="246">
        <v>0</v>
      </c>
      <c r="P180" s="246">
        <v>0</v>
      </c>
      <c r="Q180" s="246">
        <v>0</v>
      </c>
      <c r="R180">
        <v>0</v>
      </c>
      <c r="S180">
        <v>0</v>
      </c>
      <c r="T180">
        <v>0</v>
      </c>
    </row>
    <row r="181" spans="1:20" x14ac:dyDescent="0.3">
      <c r="A181" t="s">
        <v>779</v>
      </c>
      <c r="B181">
        <v>8</v>
      </c>
      <c r="C181" t="s">
        <v>189</v>
      </c>
      <c r="D181" s="15" t="s">
        <v>192</v>
      </c>
      <c r="E181" s="15" t="s">
        <v>600</v>
      </c>
      <c r="F181" s="357" t="s">
        <v>12</v>
      </c>
      <c r="G181" s="246">
        <v>0</v>
      </c>
      <c r="H181" s="246">
        <v>874</v>
      </c>
      <c r="I181" s="246">
        <v>0</v>
      </c>
      <c r="J181" s="246">
        <v>0</v>
      </c>
      <c r="K181" s="246">
        <v>0</v>
      </c>
      <c r="L181" s="246">
        <v>0</v>
      </c>
      <c r="M181" s="246">
        <v>0</v>
      </c>
      <c r="N181" s="246">
        <v>0</v>
      </c>
      <c r="O181" s="246">
        <v>0</v>
      </c>
      <c r="P181" s="246">
        <v>17774</v>
      </c>
      <c r="Q181" s="246">
        <v>17774</v>
      </c>
      <c r="R181" t="s">
        <v>588</v>
      </c>
      <c r="S181">
        <v>12</v>
      </c>
      <c r="T181">
        <v>0</v>
      </c>
    </row>
    <row r="182" spans="1:20" x14ac:dyDescent="0.3">
      <c r="A182" t="s">
        <v>1308</v>
      </c>
      <c r="B182">
        <v>13</v>
      </c>
      <c r="C182" t="s">
        <v>220</v>
      </c>
      <c r="D182" t="s">
        <v>1309</v>
      </c>
      <c r="E182" t="s">
        <v>600</v>
      </c>
      <c r="F182" s="25" t="s">
        <v>12</v>
      </c>
      <c r="G182" s="246">
        <v>0</v>
      </c>
      <c r="H182" s="246">
        <v>0</v>
      </c>
      <c r="I182" s="246">
        <v>0</v>
      </c>
      <c r="J182" s="246">
        <v>0</v>
      </c>
      <c r="K182" s="246">
        <v>0</v>
      </c>
      <c r="L182" s="246">
        <v>0</v>
      </c>
      <c r="M182" s="246">
        <v>0</v>
      </c>
      <c r="N182" s="246">
        <v>0</v>
      </c>
      <c r="O182" s="246">
        <v>0</v>
      </c>
      <c r="P182" s="246">
        <v>0</v>
      </c>
      <c r="Q182" s="246">
        <v>0</v>
      </c>
      <c r="R182">
        <v>0</v>
      </c>
      <c r="S182">
        <v>0</v>
      </c>
      <c r="T182">
        <v>0</v>
      </c>
    </row>
    <row r="183" spans="1:20" x14ac:dyDescent="0.3">
      <c r="A183" t="s">
        <v>1316</v>
      </c>
      <c r="B183">
        <v>0</v>
      </c>
      <c r="C183" t="s">
        <v>1317</v>
      </c>
      <c r="D183" s="15" t="s">
        <v>1318</v>
      </c>
      <c r="E183" s="15" t="s">
        <v>600</v>
      </c>
      <c r="F183" s="357" t="s">
        <v>12</v>
      </c>
      <c r="G183" s="246">
        <v>0</v>
      </c>
      <c r="H183" s="246">
        <v>0</v>
      </c>
      <c r="I183" s="246">
        <v>0</v>
      </c>
      <c r="J183" s="246">
        <v>0</v>
      </c>
      <c r="K183" s="246">
        <v>0</v>
      </c>
      <c r="L183" s="246">
        <v>0</v>
      </c>
      <c r="M183" s="246">
        <v>0</v>
      </c>
      <c r="N183" s="246">
        <v>0</v>
      </c>
      <c r="O183" s="246">
        <v>0</v>
      </c>
      <c r="P183" s="246">
        <v>0</v>
      </c>
      <c r="Q183" s="246">
        <v>0</v>
      </c>
      <c r="R183">
        <v>0</v>
      </c>
      <c r="S183">
        <v>0</v>
      </c>
      <c r="T183">
        <v>0</v>
      </c>
    </row>
    <row r="184" spans="1:20" x14ac:dyDescent="0.3">
      <c r="A184" t="s">
        <v>585</v>
      </c>
      <c r="B184">
        <v>1</v>
      </c>
      <c r="C184" t="s">
        <v>69</v>
      </c>
      <c r="D184" s="15" t="s">
        <v>586</v>
      </c>
      <c r="E184" s="15" t="s">
        <v>587</v>
      </c>
      <c r="F184" s="357" t="s">
        <v>13</v>
      </c>
      <c r="G184" s="246">
        <v>0</v>
      </c>
      <c r="H184" s="246">
        <v>0</v>
      </c>
      <c r="I184" s="246">
        <v>0</v>
      </c>
      <c r="J184" s="246">
        <v>84920.999999999985</v>
      </c>
      <c r="K184" s="246">
        <v>0</v>
      </c>
      <c r="L184" s="246">
        <v>0</v>
      </c>
      <c r="M184" s="246">
        <v>0</v>
      </c>
      <c r="N184" s="246">
        <v>0</v>
      </c>
      <c r="O184" s="246">
        <v>0</v>
      </c>
      <c r="P184" s="246">
        <v>0</v>
      </c>
      <c r="Q184" s="246">
        <v>0</v>
      </c>
      <c r="R184" t="s">
        <v>588</v>
      </c>
      <c r="S184">
        <v>12</v>
      </c>
      <c r="T184" t="s">
        <v>589</v>
      </c>
    </row>
    <row r="185" spans="1:20" x14ac:dyDescent="0.3">
      <c r="A185" t="s">
        <v>590</v>
      </c>
      <c r="B185">
        <v>1</v>
      </c>
      <c r="C185" t="s">
        <v>69</v>
      </c>
      <c r="D185" t="s">
        <v>74</v>
      </c>
      <c r="E185" t="s">
        <v>587</v>
      </c>
      <c r="F185" s="25" t="s">
        <v>13</v>
      </c>
      <c r="G185" s="246">
        <v>293</v>
      </c>
      <c r="H185" s="246">
        <v>0</v>
      </c>
      <c r="I185" s="246">
        <v>0</v>
      </c>
      <c r="J185" s="246">
        <v>0</v>
      </c>
      <c r="K185" s="246">
        <v>0</v>
      </c>
      <c r="L185" s="246">
        <v>0</v>
      </c>
      <c r="M185" s="246">
        <v>0</v>
      </c>
      <c r="N185" s="246">
        <v>0</v>
      </c>
      <c r="O185" s="246">
        <v>30450</v>
      </c>
      <c r="P185" s="246">
        <v>0</v>
      </c>
      <c r="Q185" s="246">
        <v>0</v>
      </c>
      <c r="R185" t="s">
        <v>588</v>
      </c>
      <c r="S185">
        <v>24</v>
      </c>
      <c r="T185" t="s">
        <v>589</v>
      </c>
    </row>
    <row r="186" spans="1:20" x14ac:dyDescent="0.3">
      <c r="A186" t="s">
        <v>591</v>
      </c>
      <c r="B186">
        <v>1</v>
      </c>
      <c r="C186" t="s">
        <v>69</v>
      </c>
      <c r="D186" t="s">
        <v>75</v>
      </c>
      <c r="E186" t="s">
        <v>587</v>
      </c>
      <c r="F186" s="25" t="s">
        <v>13</v>
      </c>
      <c r="G186" s="246">
        <v>0</v>
      </c>
      <c r="H186" s="246">
        <v>0</v>
      </c>
      <c r="I186" s="246">
        <v>0</v>
      </c>
      <c r="J186" s="246">
        <v>31260</v>
      </c>
      <c r="K186" s="246">
        <v>0</v>
      </c>
      <c r="L186" s="246">
        <v>0</v>
      </c>
      <c r="M186" s="246">
        <v>0</v>
      </c>
      <c r="N186" s="246">
        <v>0</v>
      </c>
      <c r="O186" s="246">
        <v>0</v>
      </c>
      <c r="P186" s="246">
        <v>0</v>
      </c>
      <c r="Q186" s="246">
        <v>0</v>
      </c>
      <c r="R186" t="s">
        <v>588</v>
      </c>
      <c r="S186">
        <v>12</v>
      </c>
      <c r="T186" t="s">
        <v>589</v>
      </c>
    </row>
    <row r="187" spans="1:20" x14ac:dyDescent="0.3">
      <c r="A187" t="s">
        <v>592</v>
      </c>
      <c r="B187">
        <v>1</v>
      </c>
      <c r="C187" t="s">
        <v>69</v>
      </c>
      <c r="D187" t="s">
        <v>76</v>
      </c>
      <c r="E187" t="s">
        <v>587</v>
      </c>
      <c r="F187" s="25" t="s">
        <v>13</v>
      </c>
      <c r="G187" s="246">
        <v>0</v>
      </c>
      <c r="H187" s="246">
        <v>0</v>
      </c>
      <c r="I187" s="246">
        <v>0</v>
      </c>
      <c r="J187" s="246">
        <v>278023</v>
      </c>
      <c r="K187" s="246">
        <v>0</v>
      </c>
      <c r="L187" s="246">
        <v>0</v>
      </c>
      <c r="M187" s="246">
        <v>0</v>
      </c>
      <c r="N187" s="246">
        <v>0</v>
      </c>
      <c r="O187" s="246">
        <v>0</v>
      </c>
      <c r="P187" s="246">
        <v>0</v>
      </c>
      <c r="Q187" s="246">
        <v>0</v>
      </c>
      <c r="R187" t="s">
        <v>588</v>
      </c>
      <c r="S187">
        <v>12</v>
      </c>
      <c r="T187" t="s">
        <v>589</v>
      </c>
    </row>
    <row r="188" spans="1:20" x14ac:dyDescent="0.3">
      <c r="A188" t="s">
        <v>813</v>
      </c>
      <c r="B188">
        <v>701</v>
      </c>
      <c r="C188" t="s">
        <v>208</v>
      </c>
      <c r="D188" s="15" t="s">
        <v>209</v>
      </c>
      <c r="E188" s="15" t="s">
        <v>814</v>
      </c>
      <c r="F188" s="357" t="s">
        <v>13</v>
      </c>
      <c r="G188" s="246">
        <v>315.23999999999995</v>
      </c>
      <c r="H188" s="246">
        <v>0</v>
      </c>
      <c r="I188" s="246">
        <v>0</v>
      </c>
      <c r="J188" s="246">
        <v>0</v>
      </c>
      <c r="K188" s="246">
        <v>0</v>
      </c>
      <c r="L188" s="246">
        <v>0</v>
      </c>
      <c r="M188" s="246">
        <v>0</v>
      </c>
      <c r="N188" s="246">
        <v>0</v>
      </c>
      <c r="O188" s="246">
        <v>26215</v>
      </c>
      <c r="P188" s="246">
        <v>0</v>
      </c>
      <c r="Q188" s="246">
        <v>0</v>
      </c>
      <c r="R188" t="s">
        <v>551</v>
      </c>
      <c r="S188">
        <v>12</v>
      </c>
      <c r="T188" t="s">
        <v>209</v>
      </c>
    </row>
    <row r="189" spans="1:20" x14ac:dyDescent="0.3">
      <c r="A189" t="s">
        <v>601</v>
      </c>
      <c r="B189">
        <v>2</v>
      </c>
      <c r="C189" t="s">
        <v>80</v>
      </c>
      <c r="D189" s="15" t="s">
        <v>83</v>
      </c>
      <c r="E189" s="15" t="s">
        <v>602</v>
      </c>
      <c r="F189" s="357" t="s">
        <v>13</v>
      </c>
      <c r="G189" s="246">
        <v>0</v>
      </c>
      <c r="H189" s="246">
        <v>0</v>
      </c>
      <c r="I189" s="246">
        <v>0</v>
      </c>
      <c r="J189" s="246">
        <v>21168</v>
      </c>
      <c r="K189" s="246">
        <v>0</v>
      </c>
      <c r="L189" s="246">
        <v>0</v>
      </c>
      <c r="M189" s="246">
        <v>0</v>
      </c>
      <c r="N189" s="246">
        <v>0</v>
      </c>
      <c r="O189" s="246">
        <v>0</v>
      </c>
      <c r="P189" s="246">
        <v>0</v>
      </c>
      <c r="Q189" s="246">
        <v>0</v>
      </c>
      <c r="R189" t="s">
        <v>588</v>
      </c>
      <c r="S189">
        <v>12</v>
      </c>
      <c r="T189" t="s">
        <v>603</v>
      </c>
    </row>
    <row r="190" spans="1:20" x14ac:dyDescent="0.3">
      <c r="A190" t="s">
        <v>604</v>
      </c>
      <c r="B190">
        <v>2</v>
      </c>
      <c r="C190" t="s">
        <v>80</v>
      </c>
      <c r="D190" s="15" t="s">
        <v>605</v>
      </c>
      <c r="E190" s="15" t="s">
        <v>606</v>
      </c>
      <c r="F190" s="25" t="s">
        <v>13</v>
      </c>
      <c r="G190" s="246">
        <v>0</v>
      </c>
      <c r="H190" s="246">
        <v>0</v>
      </c>
      <c r="I190" s="246">
        <v>0</v>
      </c>
      <c r="J190" s="246">
        <v>15691</v>
      </c>
      <c r="K190" s="246">
        <v>0</v>
      </c>
      <c r="L190" s="246">
        <v>0</v>
      </c>
      <c r="M190" s="246">
        <v>0</v>
      </c>
      <c r="N190" s="246">
        <v>0</v>
      </c>
      <c r="O190" s="246">
        <v>0</v>
      </c>
      <c r="P190" s="246">
        <v>0</v>
      </c>
      <c r="Q190" s="246">
        <v>0</v>
      </c>
      <c r="R190" t="s">
        <v>588</v>
      </c>
      <c r="S190">
        <v>12</v>
      </c>
      <c r="T190" t="s">
        <v>607</v>
      </c>
    </row>
    <row r="191" spans="1:20" x14ac:dyDescent="0.3">
      <c r="A191" t="s">
        <v>854</v>
      </c>
      <c r="B191">
        <v>240</v>
      </c>
      <c r="C191" t="s">
        <v>240</v>
      </c>
      <c r="D191" s="15" t="s">
        <v>241</v>
      </c>
      <c r="E191" s="15" t="s">
        <v>855</v>
      </c>
      <c r="F191" s="357" t="s">
        <v>13</v>
      </c>
      <c r="G191" s="246">
        <v>1806.7739999999999</v>
      </c>
      <c r="H191" s="246">
        <v>0</v>
      </c>
      <c r="I191" s="246">
        <v>0</v>
      </c>
      <c r="J191" s="246">
        <v>0</v>
      </c>
      <c r="K191" s="246">
        <v>0</v>
      </c>
      <c r="L191" s="246">
        <v>0</v>
      </c>
      <c r="M191" s="246">
        <v>0</v>
      </c>
      <c r="N191" s="246">
        <v>0</v>
      </c>
      <c r="O191" s="246">
        <v>127574</v>
      </c>
      <c r="P191" s="246">
        <v>0</v>
      </c>
      <c r="Q191" s="246">
        <v>0</v>
      </c>
      <c r="R191" t="s">
        <v>551</v>
      </c>
      <c r="S191">
        <v>12</v>
      </c>
      <c r="T191" t="s">
        <v>241</v>
      </c>
    </row>
    <row r="192" spans="1:20" x14ac:dyDescent="0.3">
      <c r="A192" t="s">
        <v>856</v>
      </c>
      <c r="B192">
        <v>240</v>
      </c>
      <c r="C192" t="s">
        <v>240</v>
      </c>
      <c r="D192" s="15" t="s">
        <v>243</v>
      </c>
      <c r="E192" s="15" t="s">
        <v>857</v>
      </c>
      <c r="F192" s="357" t="s">
        <v>13</v>
      </c>
      <c r="G192" s="246">
        <v>4086.2219999999998</v>
      </c>
      <c r="H192" s="246">
        <v>0</v>
      </c>
      <c r="I192" s="246">
        <v>0</v>
      </c>
      <c r="J192" s="246">
        <v>632.11500000000001</v>
      </c>
      <c r="K192" s="246">
        <v>0</v>
      </c>
      <c r="L192" s="246">
        <v>0</v>
      </c>
      <c r="M192" s="246">
        <v>0</v>
      </c>
      <c r="N192" s="246">
        <v>0</v>
      </c>
      <c r="O192" s="246">
        <v>271671</v>
      </c>
      <c r="P192" s="246">
        <v>0</v>
      </c>
      <c r="Q192" s="246">
        <v>0</v>
      </c>
      <c r="R192" t="s">
        <v>551</v>
      </c>
      <c r="S192">
        <v>17</v>
      </c>
      <c r="T192" t="s">
        <v>243</v>
      </c>
    </row>
    <row r="193" spans="1:20" x14ac:dyDescent="0.3">
      <c r="A193" t="s">
        <v>858</v>
      </c>
      <c r="B193">
        <v>240</v>
      </c>
      <c r="C193" t="s">
        <v>240</v>
      </c>
      <c r="D193" s="15" t="s">
        <v>244</v>
      </c>
      <c r="E193" s="15" t="s">
        <v>859</v>
      </c>
      <c r="F193" s="357" t="s">
        <v>13</v>
      </c>
      <c r="G193" s="246">
        <v>2358.9269999999997</v>
      </c>
      <c r="H193" s="246">
        <v>0</v>
      </c>
      <c r="I193" s="246">
        <v>0</v>
      </c>
      <c r="J193" s="246">
        <v>0</v>
      </c>
      <c r="K193" s="246">
        <v>0</v>
      </c>
      <c r="L193" s="246">
        <v>0</v>
      </c>
      <c r="M193" s="246">
        <v>0</v>
      </c>
      <c r="N193" s="246">
        <v>0</v>
      </c>
      <c r="O193" s="246">
        <v>173108</v>
      </c>
      <c r="P193" s="246">
        <v>0</v>
      </c>
      <c r="Q193" s="246">
        <v>0</v>
      </c>
      <c r="R193" t="s">
        <v>551</v>
      </c>
      <c r="S193">
        <v>12</v>
      </c>
      <c r="T193" t="s">
        <v>244</v>
      </c>
    </row>
    <row r="194" spans="1:20" x14ac:dyDescent="0.3">
      <c r="A194" t="s">
        <v>860</v>
      </c>
      <c r="B194">
        <v>240</v>
      </c>
      <c r="C194" t="s">
        <v>240</v>
      </c>
      <c r="D194" s="15" t="s">
        <v>242</v>
      </c>
      <c r="E194" s="15" t="s">
        <v>606</v>
      </c>
      <c r="F194" s="357" t="s">
        <v>13</v>
      </c>
      <c r="G194" s="246">
        <v>0</v>
      </c>
      <c r="H194" s="246">
        <v>0</v>
      </c>
      <c r="I194" s="246">
        <v>0</v>
      </c>
      <c r="J194" s="246">
        <v>1141.54</v>
      </c>
      <c r="K194" s="246">
        <v>0</v>
      </c>
      <c r="L194" s="246">
        <v>0</v>
      </c>
      <c r="M194" s="246">
        <v>0</v>
      </c>
      <c r="N194" s="246">
        <v>0</v>
      </c>
      <c r="O194" s="246">
        <v>0</v>
      </c>
      <c r="P194" s="246">
        <v>0</v>
      </c>
      <c r="Q194" s="246">
        <v>0</v>
      </c>
      <c r="R194" t="s">
        <v>551</v>
      </c>
      <c r="S194">
        <v>12</v>
      </c>
      <c r="T194" t="s">
        <v>607</v>
      </c>
    </row>
    <row r="195" spans="1:20" x14ac:dyDescent="0.3">
      <c r="A195" t="s">
        <v>608</v>
      </c>
      <c r="B195">
        <v>2</v>
      </c>
      <c r="C195" t="s">
        <v>80</v>
      </c>
      <c r="D195" t="s">
        <v>609</v>
      </c>
      <c r="E195" t="s">
        <v>606</v>
      </c>
      <c r="F195" s="25" t="s">
        <v>13</v>
      </c>
      <c r="G195" s="246">
        <v>0</v>
      </c>
      <c r="H195" s="246">
        <v>0</v>
      </c>
      <c r="I195" s="246">
        <v>0</v>
      </c>
      <c r="J195" s="246">
        <v>8638</v>
      </c>
      <c r="K195" s="246">
        <v>0</v>
      </c>
      <c r="L195" s="246">
        <v>0</v>
      </c>
      <c r="M195" s="246">
        <v>0</v>
      </c>
      <c r="N195" s="246">
        <v>0</v>
      </c>
      <c r="O195" s="246">
        <v>0</v>
      </c>
      <c r="P195" s="246">
        <v>0</v>
      </c>
      <c r="Q195" s="246">
        <v>0</v>
      </c>
      <c r="R195" t="s">
        <v>588</v>
      </c>
      <c r="S195">
        <v>12</v>
      </c>
      <c r="T195" t="s">
        <v>607</v>
      </c>
    </row>
    <row r="196" spans="1:20" x14ac:dyDescent="0.3">
      <c r="A196" t="s">
        <v>863</v>
      </c>
      <c r="B196">
        <v>103</v>
      </c>
      <c r="C196" t="s">
        <v>247</v>
      </c>
      <c r="D196" s="15" t="s">
        <v>248</v>
      </c>
      <c r="E196" s="15" t="s">
        <v>864</v>
      </c>
      <c r="F196" s="357" t="s">
        <v>13</v>
      </c>
      <c r="G196" s="246">
        <v>0</v>
      </c>
      <c r="H196" s="246">
        <v>0</v>
      </c>
      <c r="I196" s="246">
        <v>0</v>
      </c>
      <c r="J196" s="246">
        <v>45979.999999999993</v>
      </c>
      <c r="K196" s="246">
        <v>0</v>
      </c>
      <c r="L196" s="246">
        <v>0</v>
      </c>
      <c r="M196" s="246">
        <v>0</v>
      </c>
      <c r="N196" s="246">
        <v>0</v>
      </c>
      <c r="O196" s="246">
        <v>0</v>
      </c>
      <c r="P196" s="246">
        <v>0</v>
      </c>
      <c r="Q196" s="246">
        <v>0</v>
      </c>
      <c r="R196" t="s">
        <v>588</v>
      </c>
      <c r="S196">
        <v>12</v>
      </c>
      <c r="T196" t="s">
        <v>969</v>
      </c>
    </row>
    <row r="197" spans="1:20" x14ac:dyDescent="0.3">
      <c r="A197" t="s">
        <v>865</v>
      </c>
      <c r="B197">
        <v>103</v>
      </c>
      <c r="C197" t="s">
        <v>247</v>
      </c>
      <c r="D197" s="15" t="s">
        <v>249</v>
      </c>
      <c r="E197" s="15" t="s">
        <v>864</v>
      </c>
      <c r="F197" s="357" t="s">
        <v>13</v>
      </c>
      <c r="G197" s="246">
        <v>0</v>
      </c>
      <c r="H197" s="246">
        <v>0</v>
      </c>
      <c r="I197" s="246">
        <v>0</v>
      </c>
      <c r="J197" s="246">
        <v>23133</v>
      </c>
      <c r="K197" s="246">
        <v>0</v>
      </c>
      <c r="L197" s="246">
        <v>0</v>
      </c>
      <c r="M197" s="246">
        <v>0</v>
      </c>
      <c r="N197" s="246">
        <v>0</v>
      </c>
      <c r="O197" s="246">
        <v>0</v>
      </c>
      <c r="P197" s="246">
        <v>0</v>
      </c>
      <c r="Q197" s="246">
        <v>0</v>
      </c>
      <c r="R197" t="s">
        <v>588</v>
      </c>
      <c r="S197">
        <v>12</v>
      </c>
      <c r="T197" t="s">
        <v>969</v>
      </c>
    </row>
    <row r="198" spans="1:20" x14ac:dyDescent="0.3">
      <c r="A198" t="s">
        <v>866</v>
      </c>
      <c r="B198">
        <v>103</v>
      </c>
      <c r="C198" t="s">
        <v>247</v>
      </c>
      <c r="D198" s="15" t="s">
        <v>252</v>
      </c>
      <c r="E198" s="15" t="s">
        <v>864</v>
      </c>
      <c r="F198" s="357" t="s">
        <v>13</v>
      </c>
      <c r="G198" s="246">
        <v>-968.00000000000011</v>
      </c>
      <c r="H198" s="246">
        <v>0</v>
      </c>
      <c r="I198" s="246">
        <v>0</v>
      </c>
      <c r="J198" s="246">
        <v>0</v>
      </c>
      <c r="K198" s="246">
        <v>0</v>
      </c>
      <c r="L198" s="246">
        <v>0</v>
      </c>
      <c r="M198" s="246">
        <v>0</v>
      </c>
      <c r="N198" s="246">
        <v>0</v>
      </c>
      <c r="O198" s="246">
        <v>68124</v>
      </c>
      <c r="P198" s="246">
        <v>0</v>
      </c>
      <c r="Q198" s="246">
        <v>0</v>
      </c>
      <c r="R198" t="s">
        <v>588</v>
      </c>
      <c r="S198">
        <v>12</v>
      </c>
      <c r="T198" t="s">
        <v>969</v>
      </c>
    </row>
    <row r="199" spans="1:20" x14ac:dyDescent="0.3">
      <c r="A199" t="s">
        <v>867</v>
      </c>
      <c r="B199">
        <v>103</v>
      </c>
      <c r="C199" t="s">
        <v>247</v>
      </c>
      <c r="D199" t="s">
        <v>250</v>
      </c>
      <c r="E199" t="s">
        <v>864</v>
      </c>
      <c r="F199" s="25" t="s">
        <v>13</v>
      </c>
      <c r="G199" s="246">
        <v>0</v>
      </c>
      <c r="H199" s="246">
        <v>0</v>
      </c>
      <c r="I199" s="246">
        <v>0</v>
      </c>
      <c r="J199" s="246">
        <v>13607.000000000002</v>
      </c>
      <c r="K199" s="246">
        <v>0</v>
      </c>
      <c r="L199" s="246">
        <v>0</v>
      </c>
      <c r="M199" s="246">
        <v>0</v>
      </c>
      <c r="N199" s="246">
        <v>0</v>
      </c>
      <c r="O199" s="246">
        <v>0</v>
      </c>
      <c r="P199" s="246">
        <v>0</v>
      </c>
      <c r="Q199" s="246">
        <v>0</v>
      </c>
      <c r="R199" t="s">
        <v>588</v>
      </c>
      <c r="S199">
        <v>12</v>
      </c>
      <c r="T199" t="s">
        <v>969</v>
      </c>
    </row>
    <row r="200" spans="1:20" x14ac:dyDescent="0.3">
      <c r="A200" t="s">
        <v>989</v>
      </c>
      <c r="B200">
        <v>103</v>
      </c>
      <c r="C200" t="s">
        <v>247</v>
      </c>
      <c r="D200" t="s">
        <v>251</v>
      </c>
      <c r="E200" t="s">
        <v>864</v>
      </c>
      <c r="F200" s="25" t="s">
        <v>13</v>
      </c>
      <c r="G200" s="246">
        <v>0</v>
      </c>
      <c r="H200" s="246">
        <v>0</v>
      </c>
      <c r="I200" s="246">
        <v>0</v>
      </c>
      <c r="J200" s="246">
        <v>61089</v>
      </c>
      <c r="K200" s="246">
        <v>0</v>
      </c>
      <c r="L200" s="246">
        <v>0</v>
      </c>
      <c r="M200" s="246">
        <v>0</v>
      </c>
      <c r="N200" s="246">
        <v>0</v>
      </c>
      <c r="O200" s="246">
        <v>0</v>
      </c>
      <c r="P200" s="246">
        <v>0</v>
      </c>
      <c r="Q200" s="246">
        <v>0</v>
      </c>
      <c r="R200" t="s">
        <v>588</v>
      </c>
      <c r="S200">
        <v>12</v>
      </c>
      <c r="T200" t="s">
        <v>969</v>
      </c>
    </row>
    <row r="201" spans="1:20" x14ac:dyDescent="0.3">
      <c r="A201" t="s">
        <v>868</v>
      </c>
      <c r="B201">
        <v>103</v>
      </c>
      <c r="C201" t="s">
        <v>247</v>
      </c>
      <c r="D201" s="15" t="s">
        <v>869</v>
      </c>
      <c r="E201" s="15" t="s">
        <v>864</v>
      </c>
      <c r="F201" s="357" t="s">
        <v>13</v>
      </c>
      <c r="G201" s="246">
        <v>0</v>
      </c>
      <c r="H201" s="246">
        <v>0</v>
      </c>
      <c r="I201" s="246">
        <v>0</v>
      </c>
      <c r="J201" s="246">
        <v>8712</v>
      </c>
      <c r="K201" s="246">
        <v>0</v>
      </c>
      <c r="L201" s="246">
        <v>0</v>
      </c>
      <c r="M201" s="246">
        <v>0</v>
      </c>
      <c r="N201" s="246">
        <v>0</v>
      </c>
      <c r="O201" s="246">
        <v>0</v>
      </c>
      <c r="P201" s="246">
        <v>0</v>
      </c>
      <c r="Q201" s="246">
        <v>0</v>
      </c>
      <c r="R201" t="s">
        <v>588</v>
      </c>
      <c r="S201">
        <v>12</v>
      </c>
      <c r="T201" t="s">
        <v>969</v>
      </c>
    </row>
    <row r="202" spans="1:20" x14ac:dyDescent="0.3">
      <c r="A202" t="s">
        <v>610</v>
      </c>
      <c r="B202">
        <v>2</v>
      </c>
      <c r="C202" t="s">
        <v>80</v>
      </c>
      <c r="D202" t="s">
        <v>97</v>
      </c>
      <c r="E202" t="s">
        <v>602</v>
      </c>
      <c r="F202" s="25" t="s">
        <v>13</v>
      </c>
      <c r="G202" s="246">
        <v>0</v>
      </c>
      <c r="H202" s="246">
        <v>0</v>
      </c>
      <c r="I202" s="246">
        <v>0</v>
      </c>
      <c r="J202" s="246">
        <v>5891</v>
      </c>
      <c r="K202" s="246">
        <v>0</v>
      </c>
      <c r="L202" s="246">
        <v>0</v>
      </c>
      <c r="M202" s="246">
        <v>0</v>
      </c>
      <c r="N202" s="246">
        <v>0</v>
      </c>
      <c r="O202" s="246">
        <v>0</v>
      </c>
      <c r="P202" s="246">
        <v>0</v>
      </c>
      <c r="Q202" s="246">
        <v>0</v>
      </c>
      <c r="R202" t="s">
        <v>588</v>
      </c>
      <c r="S202">
        <v>12</v>
      </c>
      <c r="T202" t="s">
        <v>603</v>
      </c>
    </row>
    <row r="203" spans="1:20" x14ac:dyDescent="0.3">
      <c r="A203" t="s">
        <v>913</v>
      </c>
      <c r="B203">
        <v>0</v>
      </c>
      <c r="C203" t="s">
        <v>276</v>
      </c>
      <c r="D203" t="s">
        <v>277</v>
      </c>
      <c r="E203" t="s">
        <v>914</v>
      </c>
      <c r="F203" s="25" t="s">
        <v>13</v>
      </c>
      <c r="G203" s="246">
        <v>1328</v>
      </c>
      <c r="H203" s="246">
        <v>0</v>
      </c>
      <c r="I203" s="246">
        <v>0</v>
      </c>
      <c r="J203" s="246">
        <v>0</v>
      </c>
      <c r="K203" s="246">
        <v>0</v>
      </c>
      <c r="L203" s="246">
        <v>0</v>
      </c>
      <c r="M203" s="246">
        <v>0</v>
      </c>
      <c r="N203" s="246">
        <v>0</v>
      </c>
      <c r="O203" s="246">
        <v>131334</v>
      </c>
      <c r="P203" s="246">
        <v>0</v>
      </c>
      <c r="Q203" s="246">
        <v>0</v>
      </c>
      <c r="R203" t="s">
        <v>588</v>
      </c>
      <c r="S203">
        <v>12</v>
      </c>
      <c r="T203" t="s">
        <v>278</v>
      </c>
    </row>
    <row r="204" spans="1:20" x14ac:dyDescent="0.3">
      <c r="A204" t="s">
        <v>612</v>
      </c>
      <c r="B204">
        <v>2</v>
      </c>
      <c r="C204" t="s">
        <v>80</v>
      </c>
      <c r="D204" t="s">
        <v>84</v>
      </c>
      <c r="E204" t="s">
        <v>602</v>
      </c>
      <c r="F204" s="25" t="s">
        <v>13</v>
      </c>
      <c r="G204" s="246">
        <v>1014.0000000000001</v>
      </c>
      <c r="H204" s="246">
        <v>0</v>
      </c>
      <c r="I204" s="246">
        <v>0</v>
      </c>
      <c r="J204" s="246">
        <v>0</v>
      </c>
      <c r="K204" s="246">
        <v>0</v>
      </c>
      <c r="L204" s="246">
        <v>0</v>
      </c>
      <c r="M204" s="246">
        <v>0</v>
      </c>
      <c r="N204" s="246">
        <v>0</v>
      </c>
      <c r="O204" s="246">
        <v>82866</v>
      </c>
      <c r="P204" s="246">
        <v>0</v>
      </c>
      <c r="Q204" s="246">
        <v>0</v>
      </c>
      <c r="R204" t="s">
        <v>588</v>
      </c>
      <c r="S204">
        <v>12</v>
      </c>
      <c r="T204" t="s">
        <v>603</v>
      </c>
    </row>
    <row r="205" spans="1:20" x14ac:dyDescent="0.3">
      <c r="A205" t="s">
        <v>915</v>
      </c>
      <c r="B205">
        <v>0</v>
      </c>
      <c r="C205" t="s">
        <v>276</v>
      </c>
      <c r="D205" t="s">
        <v>279</v>
      </c>
      <c r="E205" t="s">
        <v>914</v>
      </c>
      <c r="F205" s="25" t="s">
        <v>13</v>
      </c>
      <c r="G205" s="246">
        <v>0</v>
      </c>
      <c r="H205" s="246">
        <v>0</v>
      </c>
      <c r="I205" s="246">
        <v>0</v>
      </c>
      <c r="J205" s="246">
        <v>5429.0000000000009</v>
      </c>
      <c r="K205" s="246">
        <v>0</v>
      </c>
      <c r="L205" s="246">
        <v>0</v>
      </c>
      <c r="M205" s="246">
        <v>0</v>
      </c>
      <c r="N205" s="246">
        <v>0</v>
      </c>
      <c r="O205" s="246">
        <v>0</v>
      </c>
      <c r="P205" s="246">
        <v>0</v>
      </c>
      <c r="Q205" s="246">
        <v>0</v>
      </c>
      <c r="R205" t="s">
        <v>588</v>
      </c>
      <c r="S205">
        <v>12</v>
      </c>
      <c r="T205" t="s">
        <v>278</v>
      </c>
    </row>
    <row r="206" spans="1:20" x14ac:dyDescent="0.3">
      <c r="A206" t="s">
        <v>916</v>
      </c>
      <c r="B206">
        <v>0</v>
      </c>
      <c r="C206" t="s">
        <v>276</v>
      </c>
      <c r="D206" s="15" t="s">
        <v>280</v>
      </c>
      <c r="E206" s="15" t="s">
        <v>914</v>
      </c>
      <c r="F206" s="25" t="s">
        <v>13</v>
      </c>
      <c r="G206" s="246">
        <v>0</v>
      </c>
      <c r="H206" s="246">
        <v>0</v>
      </c>
      <c r="I206" s="246">
        <v>0</v>
      </c>
      <c r="J206" s="246">
        <v>14712</v>
      </c>
      <c r="K206" s="246">
        <v>0</v>
      </c>
      <c r="L206" s="246">
        <v>0</v>
      </c>
      <c r="M206" s="246">
        <v>0</v>
      </c>
      <c r="N206" s="246">
        <v>0</v>
      </c>
      <c r="O206" s="246">
        <v>0</v>
      </c>
      <c r="P206" s="246">
        <v>0</v>
      </c>
      <c r="Q206" s="246">
        <v>0</v>
      </c>
      <c r="R206" t="s">
        <v>588</v>
      </c>
      <c r="S206">
        <v>12</v>
      </c>
      <c r="T206" t="s">
        <v>278</v>
      </c>
    </row>
    <row r="207" spans="1:20" x14ac:dyDescent="0.3">
      <c r="A207" t="s">
        <v>613</v>
      </c>
      <c r="B207">
        <v>2</v>
      </c>
      <c r="C207" t="s">
        <v>80</v>
      </c>
      <c r="D207" t="s">
        <v>88</v>
      </c>
      <c r="E207" t="s">
        <v>602</v>
      </c>
      <c r="F207" s="25" t="s">
        <v>13</v>
      </c>
      <c r="G207" s="246">
        <v>827.99999999999989</v>
      </c>
      <c r="H207" s="246">
        <v>0</v>
      </c>
      <c r="I207" s="246">
        <v>0</v>
      </c>
      <c r="J207" s="246">
        <v>0</v>
      </c>
      <c r="K207" s="246">
        <v>0</v>
      </c>
      <c r="L207" s="246">
        <v>0</v>
      </c>
      <c r="M207" s="246">
        <v>0</v>
      </c>
      <c r="N207" s="246">
        <v>0</v>
      </c>
      <c r="O207" s="246">
        <v>58422</v>
      </c>
      <c r="P207" s="246">
        <v>0</v>
      </c>
      <c r="Q207" s="246">
        <v>0</v>
      </c>
      <c r="R207" t="s">
        <v>588</v>
      </c>
      <c r="S207">
        <v>12</v>
      </c>
      <c r="T207" t="s">
        <v>603</v>
      </c>
    </row>
    <row r="208" spans="1:20" x14ac:dyDescent="0.3">
      <c r="A208" t="s">
        <v>614</v>
      </c>
      <c r="B208">
        <v>2</v>
      </c>
      <c r="C208" t="s">
        <v>80</v>
      </c>
      <c r="D208" t="s">
        <v>89</v>
      </c>
      <c r="E208" t="s">
        <v>606</v>
      </c>
      <c r="F208" s="25" t="s">
        <v>13</v>
      </c>
      <c r="G208" s="246">
        <v>131.45999999999998</v>
      </c>
      <c r="H208" s="246">
        <v>0</v>
      </c>
      <c r="I208" s="246">
        <v>0</v>
      </c>
      <c r="J208" s="246">
        <v>0</v>
      </c>
      <c r="K208" s="246">
        <v>0</v>
      </c>
      <c r="L208" s="246">
        <v>0</v>
      </c>
      <c r="M208" s="246">
        <v>0</v>
      </c>
      <c r="N208" s="246">
        <v>0</v>
      </c>
      <c r="O208" s="246">
        <v>9947</v>
      </c>
      <c r="P208" s="246">
        <v>0</v>
      </c>
      <c r="Q208" s="246">
        <v>0</v>
      </c>
      <c r="R208" t="s">
        <v>551</v>
      </c>
      <c r="S208">
        <v>12</v>
      </c>
      <c r="T208" t="s">
        <v>607</v>
      </c>
    </row>
    <row r="209" spans="1:20" x14ac:dyDescent="0.3">
      <c r="A209" t="s">
        <v>965</v>
      </c>
      <c r="B209">
        <v>24</v>
      </c>
      <c r="C209" t="s">
        <v>319</v>
      </c>
      <c r="D209" t="s">
        <v>320</v>
      </c>
      <c r="E209" t="s">
        <v>966</v>
      </c>
      <c r="F209" s="25" t="s">
        <v>13</v>
      </c>
      <c r="G209" s="246">
        <v>0</v>
      </c>
      <c r="H209" s="246">
        <v>0</v>
      </c>
      <c r="I209" s="246">
        <v>0</v>
      </c>
      <c r="J209" s="246">
        <v>1129</v>
      </c>
      <c r="K209" s="246">
        <v>0</v>
      </c>
      <c r="L209" s="246">
        <v>0</v>
      </c>
      <c r="M209" s="246">
        <v>0</v>
      </c>
      <c r="N209" s="246">
        <v>0</v>
      </c>
      <c r="O209" s="246">
        <v>0</v>
      </c>
      <c r="P209" s="246">
        <v>0</v>
      </c>
      <c r="Q209" s="246">
        <v>0</v>
      </c>
      <c r="R209" t="s">
        <v>588</v>
      </c>
      <c r="S209">
        <v>24</v>
      </c>
      <c r="T209" t="s">
        <v>320</v>
      </c>
    </row>
    <row r="210" spans="1:20" x14ac:dyDescent="0.3">
      <c r="A210" t="s">
        <v>967</v>
      </c>
      <c r="B210">
        <v>212</v>
      </c>
      <c r="C210" t="s">
        <v>968</v>
      </c>
      <c r="D210" s="15" t="s">
        <v>322</v>
      </c>
      <c r="E210" s="15" t="s">
        <v>864</v>
      </c>
      <c r="F210" s="357" t="s">
        <v>13</v>
      </c>
      <c r="G210" s="246">
        <v>806.54</v>
      </c>
      <c r="H210" s="246">
        <v>0</v>
      </c>
      <c r="I210" s="246">
        <v>0</v>
      </c>
      <c r="J210" s="246">
        <v>12669</v>
      </c>
      <c r="K210" s="246">
        <v>0</v>
      </c>
      <c r="L210" s="246">
        <v>0</v>
      </c>
      <c r="M210" s="246">
        <v>0</v>
      </c>
      <c r="N210" s="246">
        <v>0</v>
      </c>
      <c r="O210" s="246">
        <v>61992</v>
      </c>
      <c r="P210" s="246">
        <v>0</v>
      </c>
      <c r="Q210" s="246">
        <v>0</v>
      </c>
      <c r="R210" t="s">
        <v>588</v>
      </c>
      <c r="S210">
        <v>24</v>
      </c>
      <c r="T210" t="s">
        <v>969</v>
      </c>
    </row>
    <row r="211" spans="1:20" x14ac:dyDescent="0.3">
      <c r="A211" t="s">
        <v>615</v>
      </c>
      <c r="B211">
        <v>2</v>
      </c>
      <c r="C211" t="s">
        <v>80</v>
      </c>
      <c r="D211" s="15" t="s">
        <v>92</v>
      </c>
      <c r="E211" s="15" t="s">
        <v>602</v>
      </c>
      <c r="F211" s="357" t="s">
        <v>13</v>
      </c>
      <c r="G211" s="246">
        <v>-9</v>
      </c>
      <c r="H211" s="246">
        <v>0</v>
      </c>
      <c r="I211" s="246">
        <v>0</v>
      </c>
      <c r="J211" s="246">
        <v>0</v>
      </c>
      <c r="K211" s="246">
        <v>0</v>
      </c>
      <c r="L211" s="246">
        <v>0</v>
      </c>
      <c r="M211" s="246">
        <v>0</v>
      </c>
      <c r="N211" s="246">
        <v>0</v>
      </c>
      <c r="O211" s="246">
        <v>1302</v>
      </c>
      <c r="P211" s="246">
        <v>0</v>
      </c>
      <c r="Q211" s="246">
        <v>0</v>
      </c>
      <c r="R211" t="s">
        <v>588</v>
      </c>
      <c r="S211">
        <v>12</v>
      </c>
      <c r="T211" t="s">
        <v>603</v>
      </c>
    </row>
    <row r="212" spans="1:20" x14ac:dyDescent="0.3">
      <c r="A212" t="s">
        <v>616</v>
      </c>
      <c r="B212">
        <v>2</v>
      </c>
      <c r="C212" t="s">
        <v>80</v>
      </c>
      <c r="D212" s="15" t="s">
        <v>617</v>
      </c>
      <c r="E212" s="15" t="s">
        <v>602</v>
      </c>
      <c r="F212" s="357" t="s">
        <v>13</v>
      </c>
      <c r="G212" s="246">
        <v>0</v>
      </c>
      <c r="H212" s="246">
        <v>0</v>
      </c>
      <c r="I212" s="246">
        <v>0</v>
      </c>
      <c r="J212" s="246">
        <v>0</v>
      </c>
      <c r="K212" s="246">
        <v>0</v>
      </c>
      <c r="L212" s="246">
        <v>0</v>
      </c>
      <c r="M212" s="246">
        <v>0</v>
      </c>
      <c r="N212" s="246">
        <v>0</v>
      </c>
      <c r="O212" s="246">
        <v>0</v>
      </c>
      <c r="P212" s="246">
        <v>0</v>
      </c>
      <c r="Q212" s="246">
        <v>0</v>
      </c>
      <c r="R212">
        <v>0</v>
      </c>
      <c r="S212">
        <v>0</v>
      </c>
      <c r="T212" t="s">
        <v>603</v>
      </c>
    </row>
    <row r="213" spans="1:20" x14ac:dyDescent="0.3">
      <c r="A213" t="s">
        <v>984</v>
      </c>
      <c r="B213">
        <v>100</v>
      </c>
      <c r="C213" t="s">
        <v>342</v>
      </c>
      <c r="D213" s="15" t="s">
        <v>985</v>
      </c>
      <c r="E213" s="15" t="s">
        <v>986</v>
      </c>
      <c r="F213" s="357" t="s">
        <v>13</v>
      </c>
      <c r="G213" s="246">
        <v>0</v>
      </c>
      <c r="H213" s="246">
        <v>0</v>
      </c>
      <c r="I213" s="246">
        <v>0</v>
      </c>
      <c r="J213" s="246">
        <v>59501</v>
      </c>
      <c r="K213" s="246">
        <v>0</v>
      </c>
      <c r="L213" s="246">
        <v>0</v>
      </c>
      <c r="M213" s="246">
        <v>0</v>
      </c>
      <c r="N213" s="246">
        <v>0</v>
      </c>
      <c r="O213" s="246">
        <v>0</v>
      </c>
      <c r="P213" s="246">
        <v>0</v>
      </c>
      <c r="Q213" s="246">
        <v>0</v>
      </c>
      <c r="R213" t="s">
        <v>588</v>
      </c>
      <c r="S213">
        <v>12</v>
      </c>
      <c r="T213" t="s">
        <v>343</v>
      </c>
    </row>
    <row r="214" spans="1:20" x14ac:dyDescent="0.3">
      <c r="A214" t="s">
        <v>987</v>
      </c>
      <c r="B214">
        <v>100</v>
      </c>
      <c r="C214" t="s">
        <v>342</v>
      </c>
      <c r="D214" s="15" t="s">
        <v>344</v>
      </c>
      <c r="E214" s="15" t="s">
        <v>986</v>
      </c>
      <c r="F214" s="25" t="s">
        <v>13</v>
      </c>
      <c r="G214" s="246">
        <v>0</v>
      </c>
      <c r="H214" s="246">
        <v>0</v>
      </c>
      <c r="I214" s="246">
        <v>0</v>
      </c>
      <c r="J214" s="246">
        <v>49511</v>
      </c>
      <c r="K214" s="246">
        <v>0</v>
      </c>
      <c r="L214" s="246">
        <v>0</v>
      </c>
      <c r="M214" s="246">
        <v>0</v>
      </c>
      <c r="N214" s="246">
        <v>0</v>
      </c>
      <c r="O214" s="246">
        <v>0</v>
      </c>
      <c r="P214" s="246">
        <v>0</v>
      </c>
      <c r="Q214" s="246">
        <v>0</v>
      </c>
      <c r="R214" t="s">
        <v>588</v>
      </c>
      <c r="S214">
        <v>12</v>
      </c>
      <c r="T214" t="s">
        <v>343</v>
      </c>
    </row>
    <row r="215" spans="1:20" x14ac:dyDescent="0.3">
      <c r="A215" t="s">
        <v>988</v>
      </c>
      <c r="B215">
        <v>100</v>
      </c>
      <c r="C215" t="s">
        <v>342</v>
      </c>
      <c r="D215" t="s">
        <v>345</v>
      </c>
      <c r="E215" t="s">
        <v>986</v>
      </c>
      <c r="F215" s="25" t="s">
        <v>13</v>
      </c>
      <c r="G215" s="246">
        <v>-270</v>
      </c>
      <c r="H215" s="246">
        <v>0</v>
      </c>
      <c r="I215" s="246">
        <v>0</v>
      </c>
      <c r="J215" s="246">
        <v>0</v>
      </c>
      <c r="K215" s="246">
        <v>0</v>
      </c>
      <c r="L215" s="246">
        <v>0</v>
      </c>
      <c r="M215" s="246">
        <v>0</v>
      </c>
      <c r="N215" s="246">
        <v>0</v>
      </c>
      <c r="O215" s="246">
        <v>68880</v>
      </c>
      <c r="P215" s="246">
        <v>0</v>
      </c>
      <c r="Q215" s="246">
        <v>0</v>
      </c>
      <c r="R215" t="s">
        <v>588</v>
      </c>
      <c r="S215">
        <v>12</v>
      </c>
      <c r="T215" t="s">
        <v>343</v>
      </c>
    </row>
    <row r="216" spans="1:20" x14ac:dyDescent="0.3">
      <c r="A216" t="s">
        <v>990</v>
      </c>
      <c r="B216">
        <v>0</v>
      </c>
      <c r="C216" t="s">
        <v>346</v>
      </c>
      <c r="D216" t="s">
        <v>991</v>
      </c>
      <c r="E216" t="s">
        <v>864</v>
      </c>
      <c r="F216" s="25" t="s">
        <v>13</v>
      </c>
      <c r="G216" s="246">
        <v>0</v>
      </c>
      <c r="H216" s="246">
        <v>0</v>
      </c>
      <c r="I216" s="246">
        <v>0</v>
      </c>
      <c r="J216" s="246">
        <v>0</v>
      </c>
      <c r="K216" s="246">
        <v>0</v>
      </c>
      <c r="L216" s="246">
        <v>0</v>
      </c>
      <c r="M216" s="246">
        <v>0</v>
      </c>
      <c r="N216" s="246">
        <v>0</v>
      </c>
      <c r="O216" s="246">
        <v>0</v>
      </c>
      <c r="P216" s="246">
        <v>0</v>
      </c>
      <c r="Q216" s="246">
        <v>0</v>
      </c>
      <c r="R216">
        <v>0</v>
      </c>
      <c r="S216">
        <v>0</v>
      </c>
      <c r="T216" t="s">
        <v>969</v>
      </c>
    </row>
    <row r="217" spans="1:20" x14ac:dyDescent="0.3">
      <c r="A217" t="s">
        <v>1015</v>
      </c>
      <c r="B217">
        <v>363</v>
      </c>
      <c r="C217" t="s">
        <v>363</v>
      </c>
      <c r="D217" t="s">
        <v>364</v>
      </c>
      <c r="E217" t="s">
        <v>1016</v>
      </c>
      <c r="F217" s="25" t="s">
        <v>13</v>
      </c>
      <c r="G217" s="246">
        <v>407.267</v>
      </c>
      <c r="H217" s="246">
        <v>0</v>
      </c>
      <c r="I217" s="246">
        <v>0</v>
      </c>
      <c r="J217" s="246">
        <v>0</v>
      </c>
      <c r="K217" s="246">
        <v>0</v>
      </c>
      <c r="L217" s="246">
        <v>0</v>
      </c>
      <c r="M217" s="246">
        <v>0</v>
      </c>
      <c r="N217" s="246">
        <v>0</v>
      </c>
      <c r="O217" s="246">
        <v>31315</v>
      </c>
      <c r="P217" s="246">
        <v>0</v>
      </c>
      <c r="Q217" s="246">
        <v>0</v>
      </c>
      <c r="R217" t="s">
        <v>551</v>
      </c>
      <c r="S217">
        <v>12</v>
      </c>
      <c r="T217" t="s">
        <v>364</v>
      </c>
    </row>
    <row r="218" spans="1:20" x14ac:dyDescent="0.3">
      <c r="A218" t="s">
        <v>621</v>
      </c>
      <c r="B218">
        <v>2</v>
      </c>
      <c r="C218" t="s">
        <v>80</v>
      </c>
      <c r="D218" s="15" t="s">
        <v>95</v>
      </c>
      <c r="E218" s="15" t="s">
        <v>606</v>
      </c>
      <c r="F218" s="357" t="s">
        <v>13</v>
      </c>
      <c r="G218" s="246">
        <v>172.04</v>
      </c>
      <c r="H218" s="246">
        <v>0</v>
      </c>
      <c r="I218" s="246">
        <v>0</v>
      </c>
      <c r="J218" s="246">
        <v>0</v>
      </c>
      <c r="K218" s="246">
        <v>0</v>
      </c>
      <c r="L218" s="246">
        <v>0</v>
      </c>
      <c r="M218" s="246">
        <v>0</v>
      </c>
      <c r="N218" s="246">
        <v>0</v>
      </c>
      <c r="O218" s="246">
        <v>12434</v>
      </c>
      <c r="P218" s="246">
        <v>0</v>
      </c>
      <c r="Q218" s="246">
        <v>0</v>
      </c>
      <c r="R218" t="s">
        <v>551</v>
      </c>
      <c r="S218">
        <v>12</v>
      </c>
      <c r="T218" t="s">
        <v>607</v>
      </c>
    </row>
    <row r="219" spans="1:20" x14ac:dyDescent="0.3">
      <c r="A219" t="s">
        <v>1051</v>
      </c>
      <c r="B219">
        <v>111</v>
      </c>
      <c r="C219" t="s">
        <v>382</v>
      </c>
      <c r="D219" s="15" t="s">
        <v>383</v>
      </c>
      <c r="E219" s="15" t="s">
        <v>864</v>
      </c>
      <c r="F219" s="357" t="s">
        <v>13</v>
      </c>
      <c r="G219" s="246">
        <v>614</v>
      </c>
      <c r="H219" s="246">
        <v>0</v>
      </c>
      <c r="I219" s="246">
        <v>0</v>
      </c>
      <c r="J219" s="246">
        <v>0</v>
      </c>
      <c r="K219" s="246">
        <v>0</v>
      </c>
      <c r="L219" s="246">
        <v>0</v>
      </c>
      <c r="M219" s="246">
        <v>0</v>
      </c>
      <c r="N219" s="246">
        <v>0</v>
      </c>
      <c r="O219" s="246">
        <v>62496</v>
      </c>
      <c r="P219" s="246">
        <v>0</v>
      </c>
      <c r="Q219" s="246">
        <v>0</v>
      </c>
      <c r="R219" t="s">
        <v>588</v>
      </c>
      <c r="S219">
        <v>12</v>
      </c>
      <c r="T219" t="s">
        <v>969</v>
      </c>
    </row>
    <row r="220" spans="1:20" x14ac:dyDescent="0.3">
      <c r="A220" t="s">
        <v>624</v>
      </c>
      <c r="B220">
        <v>2</v>
      </c>
      <c r="C220" t="s">
        <v>80</v>
      </c>
      <c r="D220" t="s">
        <v>99</v>
      </c>
      <c r="E220" t="s">
        <v>602</v>
      </c>
      <c r="F220" s="25" t="s">
        <v>13</v>
      </c>
      <c r="G220" s="246">
        <v>184</v>
      </c>
      <c r="H220" s="246">
        <v>0</v>
      </c>
      <c r="I220" s="246">
        <v>0</v>
      </c>
      <c r="J220" s="246">
        <v>0</v>
      </c>
      <c r="K220" s="246">
        <v>0</v>
      </c>
      <c r="L220" s="246">
        <v>0</v>
      </c>
      <c r="M220" s="246">
        <v>0</v>
      </c>
      <c r="N220" s="246">
        <v>0</v>
      </c>
      <c r="O220" s="246">
        <v>18522</v>
      </c>
      <c r="P220" s="246">
        <v>0</v>
      </c>
      <c r="Q220" s="246">
        <v>0</v>
      </c>
      <c r="R220" t="s">
        <v>588</v>
      </c>
      <c r="S220">
        <v>12</v>
      </c>
      <c r="T220" t="s">
        <v>603</v>
      </c>
    </row>
    <row r="221" spans="1:20" x14ac:dyDescent="0.3">
      <c r="A221" t="s">
        <v>835</v>
      </c>
      <c r="B221">
        <v>2</v>
      </c>
      <c r="C221" t="s">
        <v>80</v>
      </c>
      <c r="D221" t="s">
        <v>226</v>
      </c>
      <c r="E221" t="s">
        <v>836</v>
      </c>
      <c r="F221" s="25" t="s">
        <v>13</v>
      </c>
      <c r="G221" s="246">
        <v>33.282999999999994</v>
      </c>
      <c r="H221" s="246">
        <v>0</v>
      </c>
      <c r="I221" s="246">
        <v>0</v>
      </c>
      <c r="J221" s="246">
        <v>2115.9920000000002</v>
      </c>
      <c r="K221" s="246">
        <v>0</v>
      </c>
      <c r="L221" s="246">
        <v>0</v>
      </c>
      <c r="M221" s="246">
        <v>0</v>
      </c>
      <c r="N221" s="246">
        <v>0</v>
      </c>
      <c r="O221" s="246">
        <v>2303</v>
      </c>
      <c r="P221" s="246">
        <v>0</v>
      </c>
      <c r="Q221" s="246">
        <v>0</v>
      </c>
      <c r="R221" t="s">
        <v>551</v>
      </c>
      <c r="S221">
        <v>17</v>
      </c>
      <c r="T221" t="s">
        <v>226</v>
      </c>
    </row>
    <row r="222" spans="1:20" x14ac:dyDescent="0.3">
      <c r="A222" t="s">
        <v>639</v>
      </c>
      <c r="B222">
        <v>2</v>
      </c>
      <c r="C222" t="s">
        <v>80</v>
      </c>
      <c r="D222" s="15" t="s">
        <v>102</v>
      </c>
      <c r="E222" s="15" t="s">
        <v>640</v>
      </c>
      <c r="F222" s="357" t="s">
        <v>13</v>
      </c>
      <c r="G222" s="246">
        <v>323.73700000000002</v>
      </c>
      <c r="H222" s="246">
        <v>0</v>
      </c>
      <c r="I222" s="246">
        <v>0</v>
      </c>
      <c r="J222" s="246">
        <v>0</v>
      </c>
      <c r="K222" s="246">
        <v>0</v>
      </c>
      <c r="L222" s="246">
        <v>0</v>
      </c>
      <c r="M222" s="246">
        <v>0</v>
      </c>
      <c r="N222" s="246">
        <v>0</v>
      </c>
      <c r="O222" s="246">
        <v>26555</v>
      </c>
      <c r="P222" s="246">
        <v>0</v>
      </c>
      <c r="Q222" s="246">
        <v>0</v>
      </c>
      <c r="R222" t="s">
        <v>551</v>
      </c>
      <c r="S222">
        <v>12</v>
      </c>
      <c r="T222" t="s">
        <v>102</v>
      </c>
    </row>
    <row r="223" spans="1:20" x14ac:dyDescent="0.3">
      <c r="A223" t="s">
        <v>593</v>
      </c>
      <c r="B223">
        <v>1</v>
      </c>
      <c r="C223" t="s">
        <v>69</v>
      </c>
      <c r="D223" t="s">
        <v>70</v>
      </c>
      <c r="E223" t="s">
        <v>587</v>
      </c>
      <c r="F223" s="25" t="s">
        <v>13</v>
      </c>
      <c r="G223" s="246">
        <v>0</v>
      </c>
      <c r="H223" s="246">
        <v>0</v>
      </c>
      <c r="I223" s="246">
        <v>0</v>
      </c>
      <c r="J223" s="246">
        <v>27011.999999999996</v>
      </c>
      <c r="K223" s="246">
        <v>0</v>
      </c>
      <c r="L223" s="246">
        <v>0</v>
      </c>
      <c r="M223" s="246">
        <v>0</v>
      </c>
      <c r="N223" s="246">
        <v>0</v>
      </c>
      <c r="O223" s="246">
        <v>0</v>
      </c>
      <c r="P223" s="246">
        <v>0</v>
      </c>
      <c r="Q223" s="246">
        <v>0</v>
      </c>
      <c r="R223" t="s">
        <v>588</v>
      </c>
      <c r="S223">
        <v>12</v>
      </c>
      <c r="T223" t="s">
        <v>589</v>
      </c>
    </row>
    <row r="224" spans="1:20" x14ac:dyDescent="0.3">
      <c r="A224" t="s">
        <v>594</v>
      </c>
      <c r="B224">
        <v>1</v>
      </c>
      <c r="C224" t="s">
        <v>69</v>
      </c>
      <c r="D224" t="s">
        <v>72</v>
      </c>
      <c r="E224" t="s">
        <v>587</v>
      </c>
      <c r="F224" s="25" t="s">
        <v>13</v>
      </c>
      <c r="G224" s="246">
        <v>-42.999999999999993</v>
      </c>
      <c r="H224" s="246">
        <v>0</v>
      </c>
      <c r="I224" s="246">
        <v>0</v>
      </c>
      <c r="J224" s="246">
        <v>0</v>
      </c>
      <c r="K224" s="246">
        <v>0</v>
      </c>
      <c r="L224" s="246">
        <v>0</v>
      </c>
      <c r="M224" s="246">
        <v>0</v>
      </c>
      <c r="N224" s="246">
        <v>0</v>
      </c>
      <c r="O224" s="246">
        <v>22638</v>
      </c>
      <c r="P224" s="246">
        <v>0</v>
      </c>
      <c r="Q224" s="246">
        <v>0</v>
      </c>
      <c r="R224" t="s">
        <v>588</v>
      </c>
      <c r="S224">
        <v>24</v>
      </c>
      <c r="T224" t="s">
        <v>589</v>
      </c>
    </row>
    <row r="225" spans="1:20" x14ac:dyDescent="0.3">
      <c r="A225" t="s">
        <v>705</v>
      </c>
      <c r="B225">
        <v>53</v>
      </c>
      <c r="C225" t="s">
        <v>2034</v>
      </c>
      <c r="D225" t="s">
        <v>384</v>
      </c>
      <c r="E225" t="s">
        <v>706</v>
      </c>
      <c r="F225" s="25" t="s">
        <v>13</v>
      </c>
      <c r="G225" s="246">
        <v>5882.875</v>
      </c>
      <c r="H225" s="246">
        <v>0</v>
      </c>
      <c r="I225" s="246">
        <v>0</v>
      </c>
      <c r="J225" s="246">
        <v>0</v>
      </c>
      <c r="K225" s="246">
        <v>0</v>
      </c>
      <c r="L225" s="246">
        <v>0</v>
      </c>
      <c r="M225" s="246">
        <v>0</v>
      </c>
      <c r="N225" s="246">
        <v>0</v>
      </c>
      <c r="O225" s="246">
        <v>394615</v>
      </c>
      <c r="P225" s="246">
        <v>0</v>
      </c>
      <c r="Q225" s="246">
        <v>0</v>
      </c>
      <c r="R225" t="s">
        <v>551</v>
      </c>
      <c r="S225">
        <v>12</v>
      </c>
      <c r="T225" t="s">
        <v>384</v>
      </c>
    </row>
    <row r="226" spans="1:20" x14ac:dyDescent="0.3">
      <c r="A226" t="s">
        <v>595</v>
      </c>
      <c r="B226">
        <v>1</v>
      </c>
      <c r="C226" t="s">
        <v>69</v>
      </c>
      <c r="D226" s="15" t="s">
        <v>73</v>
      </c>
      <c r="E226" s="15" t="s">
        <v>587</v>
      </c>
      <c r="F226" s="357" t="s">
        <v>13</v>
      </c>
      <c r="G226" s="246">
        <v>21.000000000000004</v>
      </c>
      <c r="H226" s="246">
        <v>0</v>
      </c>
      <c r="I226" s="246">
        <v>0</v>
      </c>
      <c r="J226" s="246">
        <v>6464.9999999999991</v>
      </c>
      <c r="K226" s="246">
        <v>0</v>
      </c>
      <c r="L226" s="246">
        <v>0</v>
      </c>
      <c r="M226" s="246">
        <v>0</v>
      </c>
      <c r="N226" s="246">
        <v>0</v>
      </c>
      <c r="O226" s="246">
        <v>2100</v>
      </c>
      <c r="P226" s="246">
        <v>0</v>
      </c>
      <c r="Q226" s="246">
        <v>0</v>
      </c>
      <c r="R226" t="s">
        <v>588</v>
      </c>
      <c r="S226">
        <v>24</v>
      </c>
      <c r="T226" t="s">
        <v>589</v>
      </c>
    </row>
    <row r="227" spans="1:20" x14ac:dyDescent="0.3">
      <c r="A227" t="s">
        <v>596</v>
      </c>
      <c r="B227">
        <v>1</v>
      </c>
      <c r="C227" t="s">
        <v>69</v>
      </c>
      <c r="D227" t="s">
        <v>597</v>
      </c>
      <c r="E227" t="s">
        <v>587</v>
      </c>
      <c r="F227" s="25" t="s">
        <v>13</v>
      </c>
      <c r="G227" s="246">
        <v>0</v>
      </c>
      <c r="H227" s="246">
        <v>0</v>
      </c>
      <c r="I227" s="246">
        <v>0</v>
      </c>
      <c r="J227" s="246">
        <v>0</v>
      </c>
      <c r="K227" s="246">
        <v>0</v>
      </c>
      <c r="L227" s="246">
        <v>0</v>
      </c>
      <c r="M227" s="246">
        <v>0</v>
      </c>
      <c r="N227" s="246">
        <v>0</v>
      </c>
      <c r="O227" s="246">
        <v>0</v>
      </c>
      <c r="P227" s="246">
        <v>0</v>
      </c>
      <c r="Q227" s="246">
        <v>0</v>
      </c>
      <c r="R227">
        <v>0</v>
      </c>
      <c r="S227">
        <v>0</v>
      </c>
      <c r="T227" t="s">
        <v>589</v>
      </c>
    </row>
    <row r="228" spans="1:20" x14ac:dyDescent="0.3">
      <c r="A228" t="s">
        <v>1420</v>
      </c>
      <c r="B228">
        <v>240</v>
      </c>
      <c r="C228" t="s">
        <v>240</v>
      </c>
      <c r="D228" t="s">
        <v>401</v>
      </c>
      <c r="E228" t="s">
        <v>606</v>
      </c>
      <c r="F228" s="25" t="s">
        <v>13</v>
      </c>
      <c r="G228" s="246">
        <v>0</v>
      </c>
      <c r="H228" s="246">
        <v>0</v>
      </c>
      <c r="I228" s="246">
        <v>0</v>
      </c>
      <c r="J228" s="246">
        <v>0</v>
      </c>
      <c r="K228" s="246">
        <v>0</v>
      </c>
      <c r="L228" s="246">
        <v>0</v>
      </c>
      <c r="M228" s="246">
        <v>0</v>
      </c>
      <c r="N228" s="246">
        <v>0</v>
      </c>
      <c r="O228" s="246">
        <v>0</v>
      </c>
      <c r="P228" s="246">
        <v>0</v>
      </c>
      <c r="Q228" s="246">
        <v>0</v>
      </c>
      <c r="R228">
        <v>0</v>
      </c>
      <c r="S228">
        <v>0</v>
      </c>
      <c r="T228" t="s">
        <v>607</v>
      </c>
    </row>
    <row r="229" spans="1:20" x14ac:dyDescent="0.3">
      <c r="A229" t="s">
        <v>1421</v>
      </c>
      <c r="B229">
        <v>240</v>
      </c>
      <c r="C229" t="s">
        <v>240</v>
      </c>
      <c r="D229" t="s">
        <v>1845</v>
      </c>
      <c r="E229" t="s">
        <v>606</v>
      </c>
      <c r="F229" s="25" t="s">
        <v>13</v>
      </c>
      <c r="G229" s="246">
        <v>0</v>
      </c>
      <c r="H229" s="246">
        <v>0</v>
      </c>
      <c r="I229" s="246">
        <v>0</v>
      </c>
      <c r="J229" s="246">
        <v>0</v>
      </c>
      <c r="K229" s="246">
        <v>0</v>
      </c>
      <c r="L229" s="246">
        <v>0</v>
      </c>
      <c r="M229" s="246">
        <v>0</v>
      </c>
      <c r="N229" s="246">
        <v>0</v>
      </c>
      <c r="O229" s="246">
        <v>0</v>
      </c>
      <c r="P229" s="246">
        <v>0</v>
      </c>
      <c r="Q229" s="246">
        <v>0</v>
      </c>
      <c r="R229">
        <v>0</v>
      </c>
      <c r="S229">
        <v>0</v>
      </c>
      <c r="T229" t="s">
        <v>607</v>
      </c>
    </row>
    <row r="230" spans="1:20" x14ac:dyDescent="0.3">
      <c r="A230" t="s">
        <v>1422</v>
      </c>
      <c r="B230">
        <v>0</v>
      </c>
      <c r="C230" t="s">
        <v>1848</v>
      </c>
      <c r="D230" t="s">
        <v>1846</v>
      </c>
      <c r="E230" t="s">
        <v>864</v>
      </c>
      <c r="F230" s="25" t="s">
        <v>13</v>
      </c>
      <c r="G230" s="246">
        <v>0</v>
      </c>
      <c r="H230" s="246">
        <v>0</v>
      </c>
      <c r="I230" s="246">
        <v>0</v>
      </c>
      <c r="J230" s="246">
        <v>0</v>
      </c>
      <c r="K230" s="246">
        <v>0</v>
      </c>
      <c r="L230" s="246">
        <v>0</v>
      </c>
      <c r="M230" s="246">
        <v>0</v>
      </c>
      <c r="N230" s="246">
        <v>0</v>
      </c>
      <c r="O230" s="246">
        <v>0</v>
      </c>
      <c r="P230" s="246">
        <v>0</v>
      </c>
      <c r="Q230" s="246">
        <v>0</v>
      </c>
      <c r="R230">
        <v>0</v>
      </c>
      <c r="S230">
        <v>0</v>
      </c>
      <c r="T230" t="s">
        <v>969</v>
      </c>
    </row>
    <row r="231" spans="1:20" x14ac:dyDescent="0.3">
      <c r="A231" t="s">
        <v>611</v>
      </c>
      <c r="B231">
        <v>2</v>
      </c>
      <c r="C231" t="s">
        <v>80</v>
      </c>
      <c r="D231" t="s">
        <v>101</v>
      </c>
      <c r="E231" t="s">
        <v>602</v>
      </c>
      <c r="F231" s="25" t="s">
        <v>13</v>
      </c>
      <c r="G231" s="246">
        <v>-11</v>
      </c>
      <c r="H231" s="246">
        <v>0</v>
      </c>
      <c r="I231" s="246">
        <v>0</v>
      </c>
      <c r="J231" s="246">
        <v>0</v>
      </c>
      <c r="K231" s="246">
        <v>0</v>
      </c>
      <c r="L231" s="246">
        <v>0</v>
      </c>
      <c r="M231" s="246">
        <v>0</v>
      </c>
      <c r="N231" s="246">
        <v>0</v>
      </c>
      <c r="O231" s="246">
        <v>84</v>
      </c>
      <c r="P231" s="246">
        <v>0</v>
      </c>
      <c r="Q231" s="246">
        <v>0</v>
      </c>
      <c r="R231" t="s">
        <v>588</v>
      </c>
      <c r="S231">
        <v>12</v>
      </c>
      <c r="T231" t="s">
        <v>603</v>
      </c>
    </row>
    <row r="232" spans="1:20" x14ac:dyDescent="0.3">
      <c r="A232" t="s">
        <v>1331</v>
      </c>
      <c r="B232">
        <v>2</v>
      </c>
      <c r="C232" t="s">
        <v>80</v>
      </c>
      <c r="D232" t="s">
        <v>86</v>
      </c>
      <c r="E232" t="s">
        <v>602</v>
      </c>
      <c r="F232" s="25" t="s">
        <v>13</v>
      </c>
      <c r="G232" s="246">
        <v>8.5176400000000001</v>
      </c>
      <c r="H232" s="246">
        <v>0</v>
      </c>
      <c r="I232" s="246">
        <v>0</v>
      </c>
      <c r="J232" s="246">
        <v>0</v>
      </c>
      <c r="K232" s="246">
        <v>0</v>
      </c>
      <c r="L232" s="246">
        <v>0</v>
      </c>
      <c r="M232" s="246">
        <v>0</v>
      </c>
      <c r="N232" s="246">
        <v>0</v>
      </c>
      <c r="O232" s="246">
        <v>509</v>
      </c>
      <c r="P232" s="246">
        <v>0</v>
      </c>
      <c r="Q232" s="246">
        <v>0</v>
      </c>
      <c r="R232" t="s">
        <v>551</v>
      </c>
      <c r="S232">
        <v>3</v>
      </c>
      <c r="T232" t="s">
        <v>603</v>
      </c>
    </row>
    <row r="233" spans="1:20" x14ac:dyDescent="0.3">
      <c r="A233" t="s">
        <v>1332</v>
      </c>
      <c r="B233">
        <v>2</v>
      </c>
      <c r="C233" t="s">
        <v>80</v>
      </c>
      <c r="D233" s="15" t="s">
        <v>91</v>
      </c>
      <c r="E233" s="15" t="s">
        <v>602</v>
      </c>
      <c r="F233" s="357" t="s">
        <v>13</v>
      </c>
      <c r="G233" s="246">
        <v>0</v>
      </c>
      <c r="H233" s="246">
        <v>0</v>
      </c>
      <c r="I233" s="246">
        <v>0</v>
      </c>
      <c r="J233" s="246">
        <v>0</v>
      </c>
      <c r="K233" s="246">
        <v>0</v>
      </c>
      <c r="L233" s="246">
        <v>0</v>
      </c>
      <c r="M233" s="246">
        <v>0</v>
      </c>
      <c r="N233" s="246">
        <v>0</v>
      </c>
      <c r="O233" s="246">
        <v>0</v>
      </c>
      <c r="P233" s="246">
        <v>0</v>
      </c>
      <c r="Q233" s="246">
        <v>0</v>
      </c>
      <c r="R233">
        <v>0</v>
      </c>
      <c r="S233">
        <v>0</v>
      </c>
      <c r="T233" t="s">
        <v>603</v>
      </c>
    </row>
    <row r="234" spans="1:20" x14ac:dyDescent="0.3">
      <c r="A234" t="s">
        <v>1333</v>
      </c>
      <c r="B234">
        <v>2</v>
      </c>
      <c r="C234" t="s">
        <v>80</v>
      </c>
      <c r="D234" t="s">
        <v>1334</v>
      </c>
      <c r="E234" t="s">
        <v>606</v>
      </c>
      <c r="F234" s="25" t="s">
        <v>13</v>
      </c>
      <c r="G234" s="246">
        <v>0</v>
      </c>
      <c r="H234" s="246">
        <v>0</v>
      </c>
      <c r="I234" s="246">
        <v>0</v>
      </c>
      <c r="J234" s="246">
        <v>0</v>
      </c>
      <c r="K234" s="246">
        <v>0</v>
      </c>
      <c r="L234" s="246">
        <v>0</v>
      </c>
      <c r="M234" s="246">
        <v>0</v>
      </c>
      <c r="N234" s="246">
        <v>0</v>
      </c>
      <c r="O234" s="246">
        <v>0</v>
      </c>
      <c r="P234" s="246">
        <v>0</v>
      </c>
      <c r="Q234" s="246">
        <v>0</v>
      </c>
      <c r="R234">
        <v>0</v>
      </c>
      <c r="S234">
        <v>0</v>
      </c>
      <c r="T234" t="s">
        <v>607</v>
      </c>
    </row>
    <row r="235" spans="1:20" x14ac:dyDescent="0.3">
      <c r="A235" t="s">
        <v>1335</v>
      </c>
      <c r="B235">
        <v>2</v>
      </c>
      <c r="C235" t="s">
        <v>80</v>
      </c>
      <c r="D235" t="s">
        <v>1336</v>
      </c>
      <c r="E235" t="s">
        <v>606</v>
      </c>
      <c r="F235" s="25" t="s">
        <v>13</v>
      </c>
      <c r="G235" s="246">
        <v>0</v>
      </c>
      <c r="H235" s="246">
        <v>0</v>
      </c>
      <c r="I235" s="246">
        <v>0</v>
      </c>
      <c r="J235" s="246">
        <v>0</v>
      </c>
      <c r="K235" s="246">
        <v>0</v>
      </c>
      <c r="L235" s="246">
        <v>0</v>
      </c>
      <c r="M235" s="246">
        <v>0</v>
      </c>
      <c r="N235" s="246">
        <v>0</v>
      </c>
      <c r="O235" s="246">
        <v>0</v>
      </c>
      <c r="P235" s="246">
        <v>0</v>
      </c>
      <c r="Q235" s="246">
        <v>0</v>
      </c>
      <c r="R235">
        <v>0</v>
      </c>
      <c r="S235">
        <v>0</v>
      </c>
      <c r="T235" t="s">
        <v>607</v>
      </c>
    </row>
    <row r="236" spans="1:20" x14ac:dyDescent="0.3">
      <c r="A236" t="s">
        <v>1362</v>
      </c>
      <c r="B236">
        <v>2</v>
      </c>
      <c r="C236" t="s">
        <v>80</v>
      </c>
      <c r="D236" s="15" t="s">
        <v>93</v>
      </c>
      <c r="E236" s="15" t="s">
        <v>2143</v>
      </c>
      <c r="F236" s="25" t="s">
        <v>13</v>
      </c>
      <c r="G236" s="246">
        <v>31.103999999999999</v>
      </c>
      <c r="H236" s="246">
        <v>0</v>
      </c>
      <c r="I236" s="246">
        <v>0</v>
      </c>
      <c r="J236" s="246">
        <v>0</v>
      </c>
      <c r="K236" s="246">
        <v>0</v>
      </c>
      <c r="L236" s="246">
        <v>0</v>
      </c>
      <c r="M236" s="246">
        <v>0</v>
      </c>
      <c r="N236" s="246">
        <v>0</v>
      </c>
      <c r="O236" s="246">
        <v>2663</v>
      </c>
      <c r="P236" s="246">
        <v>0</v>
      </c>
      <c r="Q236" s="246">
        <v>0</v>
      </c>
      <c r="R236" t="s">
        <v>551</v>
      </c>
      <c r="S236">
        <v>1</v>
      </c>
      <c r="T236" t="s">
        <v>93</v>
      </c>
    </row>
    <row r="237" spans="1:20" x14ac:dyDescent="0.3">
      <c r="A237" t="s">
        <v>1340</v>
      </c>
      <c r="B237">
        <v>169</v>
      </c>
      <c r="C237" t="s">
        <v>103</v>
      </c>
      <c r="D237" s="15" t="s">
        <v>110</v>
      </c>
      <c r="E237" s="15" t="s">
        <v>1341</v>
      </c>
      <c r="F237" s="357" t="s">
        <v>13</v>
      </c>
      <c r="G237" s="246">
        <v>463.84899999999993</v>
      </c>
      <c r="H237" s="246">
        <v>0</v>
      </c>
      <c r="I237" s="246">
        <v>0</v>
      </c>
      <c r="J237" s="246">
        <v>0</v>
      </c>
      <c r="K237" s="246">
        <v>0</v>
      </c>
      <c r="L237" s="246">
        <v>0</v>
      </c>
      <c r="M237" s="246">
        <v>0</v>
      </c>
      <c r="N237" s="246">
        <v>0</v>
      </c>
      <c r="O237" s="246">
        <v>39557</v>
      </c>
      <c r="P237" s="246">
        <v>0</v>
      </c>
      <c r="Q237" s="246">
        <v>0</v>
      </c>
      <c r="R237" t="s">
        <v>551</v>
      </c>
      <c r="S237">
        <v>12</v>
      </c>
      <c r="T237" t="s">
        <v>110</v>
      </c>
    </row>
    <row r="238" spans="1:20" x14ac:dyDescent="0.3">
      <c r="A238" t="s">
        <v>747</v>
      </c>
      <c r="B238">
        <v>747</v>
      </c>
      <c r="C238" t="s">
        <v>161</v>
      </c>
      <c r="D238" s="15" t="s">
        <v>162</v>
      </c>
      <c r="E238" s="15" t="s">
        <v>748</v>
      </c>
      <c r="F238" s="357" t="s">
        <v>14</v>
      </c>
      <c r="G238" s="246">
        <v>479.81661390869385</v>
      </c>
      <c r="H238" s="246">
        <v>0</v>
      </c>
      <c r="I238" s="246">
        <v>0</v>
      </c>
      <c r="J238" s="246">
        <v>0</v>
      </c>
      <c r="K238" s="246">
        <v>0</v>
      </c>
      <c r="L238" s="246">
        <v>0</v>
      </c>
      <c r="M238" s="246">
        <v>0</v>
      </c>
      <c r="N238" s="246">
        <v>0</v>
      </c>
      <c r="O238" s="246">
        <v>41510</v>
      </c>
      <c r="P238" s="246">
        <v>0</v>
      </c>
      <c r="Q238" s="246">
        <v>0</v>
      </c>
      <c r="R238" t="s">
        <v>551</v>
      </c>
      <c r="S238">
        <v>12</v>
      </c>
      <c r="T238" t="s">
        <v>162</v>
      </c>
    </row>
    <row r="239" spans="1:20" x14ac:dyDescent="0.3">
      <c r="A239" t="s">
        <v>758</v>
      </c>
      <c r="B239">
        <v>420</v>
      </c>
      <c r="C239" t="s">
        <v>171</v>
      </c>
      <c r="D239" s="15" t="s">
        <v>172</v>
      </c>
      <c r="E239" s="15" t="s">
        <v>759</v>
      </c>
      <c r="F239" s="357" t="s">
        <v>14</v>
      </c>
      <c r="G239" s="246">
        <v>298.78399999999999</v>
      </c>
      <c r="H239" s="246">
        <v>0</v>
      </c>
      <c r="I239" s="246">
        <v>0</v>
      </c>
      <c r="J239" s="246">
        <v>0</v>
      </c>
      <c r="K239" s="246">
        <v>0</v>
      </c>
      <c r="L239" s="246">
        <v>0</v>
      </c>
      <c r="M239" s="246">
        <v>0</v>
      </c>
      <c r="N239" s="246">
        <v>0</v>
      </c>
      <c r="O239" s="246">
        <v>36885</v>
      </c>
      <c r="P239" s="246">
        <v>0</v>
      </c>
      <c r="Q239" s="246">
        <v>0</v>
      </c>
      <c r="R239" t="s">
        <v>551</v>
      </c>
      <c r="S239">
        <v>12</v>
      </c>
      <c r="T239" t="s">
        <v>172</v>
      </c>
    </row>
    <row r="240" spans="1:20" x14ac:dyDescent="0.3">
      <c r="A240" t="s">
        <v>760</v>
      </c>
      <c r="B240">
        <v>767</v>
      </c>
      <c r="C240" t="s">
        <v>761</v>
      </c>
      <c r="D240" s="15" t="s">
        <v>174</v>
      </c>
      <c r="E240" s="15" t="s">
        <v>762</v>
      </c>
      <c r="F240" s="357" t="s">
        <v>14</v>
      </c>
      <c r="G240" s="246">
        <v>0</v>
      </c>
      <c r="H240" s="246">
        <v>0</v>
      </c>
      <c r="I240" s="246">
        <v>0</v>
      </c>
      <c r="J240" s="246">
        <v>0</v>
      </c>
      <c r="K240" s="246">
        <v>0</v>
      </c>
      <c r="L240" s="246">
        <v>0</v>
      </c>
      <c r="M240" s="246">
        <v>0</v>
      </c>
      <c r="N240" s="246">
        <v>0</v>
      </c>
      <c r="O240" s="246">
        <v>0</v>
      </c>
      <c r="P240" s="246">
        <v>0</v>
      </c>
      <c r="Q240" s="246">
        <v>0</v>
      </c>
      <c r="R240">
        <v>0</v>
      </c>
      <c r="S240">
        <v>0</v>
      </c>
      <c r="T240" t="s">
        <v>174</v>
      </c>
    </row>
    <row r="241" spans="1:20" x14ac:dyDescent="0.3">
      <c r="A241" t="s">
        <v>765</v>
      </c>
      <c r="B241">
        <v>682</v>
      </c>
      <c r="C241" t="s">
        <v>177</v>
      </c>
      <c r="D241" s="15" t="s">
        <v>178</v>
      </c>
      <c r="E241" s="15" t="s">
        <v>766</v>
      </c>
      <c r="F241" s="357" t="s">
        <v>14</v>
      </c>
      <c r="G241" s="246">
        <v>126.93</v>
      </c>
      <c r="H241" s="246">
        <v>0</v>
      </c>
      <c r="I241" s="246">
        <v>0</v>
      </c>
      <c r="J241" s="246">
        <v>0</v>
      </c>
      <c r="K241" s="246">
        <v>0</v>
      </c>
      <c r="L241" s="246">
        <v>0</v>
      </c>
      <c r="M241" s="246">
        <v>0</v>
      </c>
      <c r="N241" s="246">
        <v>0</v>
      </c>
      <c r="O241" s="246">
        <v>11872</v>
      </c>
      <c r="P241" s="246">
        <v>0</v>
      </c>
      <c r="Q241" s="246">
        <v>0</v>
      </c>
      <c r="R241" t="s">
        <v>551</v>
      </c>
      <c r="S241">
        <v>5</v>
      </c>
      <c r="T241" t="s">
        <v>178</v>
      </c>
    </row>
    <row r="242" spans="1:20" x14ac:dyDescent="0.3">
      <c r="A242" t="s">
        <v>781</v>
      </c>
      <c r="B242">
        <v>256</v>
      </c>
      <c r="C242" t="s">
        <v>193</v>
      </c>
      <c r="D242" t="s">
        <v>194</v>
      </c>
      <c r="E242" t="s">
        <v>782</v>
      </c>
      <c r="F242" s="25" t="s">
        <v>14</v>
      </c>
      <c r="G242" s="246">
        <v>371.91999999999996</v>
      </c>
      <c r="H242" s="246">
        <v>0</v>
      </c>
      <c r="I242" s="246">
        <v>0</v>
      </c>
      <c r="J242" s="246">
        <v>0</v>
      </c>
      <c r="K242" s="246">
        <v>0</v>
      </c>
      <c r="L242" s="246">
        <v>0</v>
      </c>
      <c r="M242" s="246">
        <v>0</v>
      </c>
      <c r="N242" s="246">
        <v>0</v>
      </c>
      <c r="O242" s="246">
        <v>35748</v>
      </c>
      <c r="P242" s="246">
        <v>0</v>
      </c>
      <c r="Q242" s="246">
        <v>0</v>
      </c>
      <c r="R242" t="s">
        <v>551</v>
      </c>
      <c r="S242">
        <v>12</v>
      </c>
      <c r="T242" t="s">
        <v>194</v>
      </c>
    </row>
    <row r="243" spans="1:20" x14ac:dyDescent="0.3">
      <c r="A243" t="s">
        <v>821</v>
      </c>
      <c r="B243">
        <v>274</v>
      </c>
      <c r="C243" t="s">
        <v>214</v>
      </c>
      <c r="D243" t="s">
        <v>822</v>
      </c>
      <c r="E243" t="s">
        <v>823</v>
      </c>
      <c r="F243" s="25" t="s">
        <v>14</v>
      </c>
      <c r="G243" s="246">
        <v>5437.1419999999998</v>
      </c>
      <c r="H243" s="246">
        <v>0</v>
      </c>
      <c r="I243" s="246">
        <v>0</v>
      </c>
      <c r="J243" s="246">
        <v>0</v>
      </c>
      <c r="K243" s="246">
        <v>0</v>
      </c>
      <c r="L243" s="246">
        <v>0</v>
      </c>
      <c r="M243" s="246">
        <v>0</v>
      </c>
      <c r="N243" s="246">
        <v>0</v>
      </c>
      <c r="O243" s="246">
        <v>395269</v>
      </c>
      <c r="P243" s="246">
        <v>0</v>
      </c>
      <c r="Q243" s="246">
        <v>0</v>
      </c>
      <c r="R243" t="s">
        <v>551</v>
      </c>
      <c r="S243">
        <v>12</v>
      </c>
      <c r="T243" t="s">
        <v>215</v>
      </c>
    </row>
    <row r="244" spans="1:20" x14ac:dyDescent="0.3">
      <c r="A244" t="s">
        <v>824</v>
      </c>
      <c r="B244">
        <v>341</v>
      </c>
      <c r="C244" t="s">
        <v>218</v>
      </c>
      <c r="D244" t="s">
        <v>219</v>
      </c>
      <c r="E244" t="s">
        <v>825</v>
      </c>
      <c r="F244" s="25" t="s">
        <v>14</v>
      </c>
      <c r="G244" s="246">
        <v>558.81299999999999</v>
      </c>
      <c r="H244" s="246">
        <v>0</v>
      </c>
      <c r="I244" s="246">
        <v>0</v>
      </c>
      <c r="J244" s="246">
        <v>0</v>
      </c>
      <c r="K244" s="246">
        <v>0</v>
      </c>
      <c r="L244" s="246">
        <v>0</v>
      </c>
      <c r="M244" s="246">
        <v>0</v>
      </c>
      <c r="N244" s="246">
        <v>0</v>
      </c>
      <c r="O244" s="246">
        <v>45718</v>
      </c>
      <c r="P244" s="246">
        <v>0</v>
      </c>
      <c r="Q244" s="246">
        <v>0</v>
      </c>
      <c r="R244" t="s">
        <v>551</v>
      </c>
      <c r="S244">
        <v>12</v>
      </c>
      <c r="T244" t="s">
        <v>219</v>
      </c>
    </row>
    <row r="245" spans="1:20" x14ac:dyDescent="0.3">
      <c r="A245" t="s">
        <v>837</v>
      </c>
      <c r="B245">
        <v>63</v>
      </c>
      <c r="C245" t="s">
        <v>227</v>
      </c>
      <c r="D245" s="15" t="s">
        <v>838</v>
      </c>
      <c r="E245" s="15" t="s">
        <v>839</v>
      </c>
      <c r="F245" s="357" t="s">
        <v>14</v>
      </c>
      <c r="G245" s="246">
        <v>3117.6179999999999</v>
      </c>
      <c r="H245" s="246">
        <v>0</v>
      </c>
      <c r="I245" s="246">
        <v>0</v>
      </c>
      <c r="J245" s="246">
        <v>0</v>
      </c>
      <c r="K245" s="246">
        <v>0</v>
      </c>
      <c r="L245" s="246">
        <v>0</v>
      </c>
      <c r="M245" s="246">
        <v>0</v>
      </c>
      <c r="N245" s="246">
        <v>0</v>
      </c>
      <c r="O245" s="246">
        <v>219896</v>
      </c>
      <c r="P245" s="246">
        <v>0</v>
      </c>
      <c r="Q245" s="246">
        <v>0</v>
      </c>
      <c r="R245" t="s">
        <v>551</v>
      </c>
      <c r="S245">
        <v>12</v>
      </c>
      <c r="T245" t="s">
        <v>228</v>
      </c>
    </row>
    <row r="246" spans="1:20" x14ac:dyDescent="0.3">
      <c r="A246" t="s">
        <v>847</v>
      </c>
      <c r="B246">
        <v>332</v>
      </c>
      <c r="C246" t="s">
        <v>234</v>
      </c>
      <c r="D246" s="15" t="s">
        <v>235</v>
      </c>
      <c r="E246" s="15" t="s">
        <v>848</v>
      </c>
      <c r="F246" s="357" t="s">
        <v>14</v>
      </c>
      <c r="G246" s="246">
        <v>446.69400000000002</v>
      </c>
      <c r="H246" s="246">
        <v>0</v>
      </c>
      <c r="I246" s="246">
        <v>0</v>
      </c>
      <c r="J246" s="246">
        <v>0</v>
      </c>
      <c r="K246" s="246">
        <v>0</v>
      </c>
      <c r="L246" s="246">
        <v>0</v>
      </c>
      <c r="M246" s="246">
        <v>0</v>
      </c>
      <c r="N246" s="246">
        <v>0</v>
      </c>
      <c r="O246" s="246">
        <v>40631</v>
      </c>
      <c r="P246" s="246">
        <v>0</v>
      </c>
      <c r="Q246" s="246">
        <v>0</v>
      </c>
      <c r="R246" t="s">
        <v>551</v>
      </c>
      <c r="S246">
        <v>12</v>
      </c>
      <c r="T246" t="s">
        <v>235</v>
      </c>
    </row>
    <row r="247" spans="1:20" x14ac:dyDescent="0.3">
      <c r="A247" t="s">
        <v>894</v>
      </c>
      <c r="B247">
        <v>687</v>
      </c>
      <c r="C247" t="s">
        <v>262</v>
      </c>
      <c r="D247" t="s">
        <v>263</v>
      </c>
      <c r="E247" t="s">
        <v>895</v>
      </c>
      <c r="F247" s="25" t="s">
        <v>14</v>
      </c>
      <c r="G247" s="246">
        <v>272.62799999999999</v>
      </c>
      <c r="H247" s="246">
        <v>0</v>
      </c>
      <c r="I247" s="246">
        <v>0</v>
      </c>
      <c r="J247" s="246">
        <v>0</v>
      </c>
      <c r="K247" s="246">
        <v>0</v>
      </c>
      <c r="L247" s="246">
        <v>0</v>
      </c>
      <c r="M247" s="246">
        <v>0</v>
      </c>
      <c r="N247" s="246">
        <v>0</v>
      </c>
      <c r="O247" s="246">
        <v>29540</v>
      </c>
      <c r="P247" s="246">
        <v>0</v>
      </c>
      <c r="Q247" s="246">
        <v>0</v>
      </c>
      <c r="R247" t="s">
        <v>551</v>
      </c>
      <c r="S247">
        <v>11</v>
      </c>
      <c r="T247" t="s">
        <v>263</v>
      </c>
    </row>
    <row r="248" spans="1:20" x14ac:dyDescent="0.3">
      <c r="A248" t="s">
        <v>911</v>
      </c>
      <c r="B248">
        <v>44</v>
      </c>
      <c r="C248" t="s">
        <v>274</v>
      </c>
      <c r="D248" t="s">
        <v>275</v>
      </c>
      <c r="E248" t="s">
        <v>912</v>
      </c>
      <c r="F248" s="25" t="s">
        <v>14</v>
      </c>
      <c r="G248" s="246">
        <v>2470.9160000000002</v>
      </c>
      <c r="H248" s="246">
        <v>0</v>
      </c>
      <c r="I248" s="246">
        <v>0</v>
      </c>
      <c r="J248" s="246">
        <v>0</v>
      </c>
      <c r="K248" s="246">
        <v>0</v>
      </c>
      <c r="L248" s="246">
        <v>0</v>
      </c>
      <c r="M248" s="246">
        <v>0</v>
      </c>
      <c r="N248" s="246">
        <v>0</v>
      </c>
      <c r="O248" s="246">
        <v>172085</v>
      </c>
      <c r="P248" s="246">
        <v>0</v>
      </c>
      <c r="Q248" s="246">
        <v>0</v>
      </c>
      <c r="R248" t="s">
        <v>551</v>
      </c>
      <c r="S248">
        <v>12</v>
      </c>
      <c r="T248" t="s">
        <v>275</v>
      </c>
    </row>
    <row r="249" spans="1:20" x14ac:dyDescent="0.3">
      <c r="A249" t="s">
        <v>938</v>
      </c>
      <c r="B249">
        <v>416</v>
      </c>
      <c r="C249" t="s">
        <v>299</v>
      </c>
      <c r="D249" t="s">
        <v>300</v>
      </c>
      <c r="E249" t="s">
        <v>939</v>
      </c>
      <c r="F249" s="25" t="s">
        <v>14</v>
      </c>
      <c r="G249" s="246">
        <v>434.20699999999999</v>
      </c>
      <c r="H249" s="246">
        <v>0</v>
      </c>
      <c r="I249" s="246">
        <v>0</v>
      </c>
      <c r="J249" s="246">
        <v>0</v>
      </c>
      <c r="K249" s="246">
        <v>0</v>
      </c>
      <c r="L249" s="246">
        <v>0</v>
      </c>
      <c r="M249" s="246">
        <v>0</v>
      </c>
      <c r="N249" s="246">
        <v>0</v>
      </c>
      <c r="O249" s="246">
        <v>41663</v>
      </c>
      <c r="P249" s="246">
        <v>0</v>
      </c>
      <c r="Q249" s="246">
        <v>0</v>
      </c>
      <c r="R249" t="s">
        <v>551</v>
      </c>
      <c r="S249">
        <v>12</v>
      </c>
      <c r="T249" t="s">
        <v>300</v>
      </c>
    </row>
    <row r="250" spans="1:20" x14ac:dyDescent="0.3">
      <c r="A250" t="s">
        <v>976</v>
      </c>
      <c r="B250">
        <v>759</v>
      </c>
      <c r="C250" t="s">
        <v>332</v>
      </c>
      <c r="D250" t="s">
        <v>333</v>
      </c>
      <c r="E250" t="s">
        <v>977</v>
      </c>
      <c r="F250" s="25" t="s">
        <v>14</v>
      </c>
      <c r="G250" s="246">
        <v>56.799000000000007</v>
      </c>
      <c r="H250" s="246">
        <v>0</v>
      </c>
      <c r="I250" s="246">
        <v>0</v>
      </c>
      <c r="J250" s="246">
        <v>0</v>
      </c>
      <c r="K250" s="246">
        <v>0</v>
      </c>
      <c r="L250" s="246">
        <v>0</v>
      </c>
      <c r="M250" s="246">
        <v>0</v>
      </c>
      <c r="N250" s="246">
        <v>0</v>
      </c>
      <c r="O250" s="246">
        <v>6198</v>
      </c>
      <c r="P250" s="246">
        <v>0</v>
      </c>
      <c r="Q250" s="246">
        <v>0</v>
      </c>
      <c r="R250" t="s">
        <v>551</v>
      </c>
      <c r="S250">
        <v>3</v>
      </c>
      <c r="T250" t="s">
        <v>333</v>
      </c>
    </row>
    <row r="251" spans="1:20" x14ac:dyDescent="0.3">
      <c r="A251" t="s">
        <v>978</v>
      </c>
      <c r="B251">
        <v>364</v>
      </c>
      <c r="C251" t="s">
        <v>334</v>
      </c>
      <c r="D251" t="s">
        <v>335</v>
      </c>
      <c r="E251" t="s">
        <v>979</v>
      </c>
      <c r="F251" s="25" t="s">
        <v>14</v>
      </c>
      <c r="G251" s="246">
        <v>671.98400000000004</v>
      </c>
      <c r="H251" s="246">
        <v>0</v>
      </c>
      <c r="I251" s="246">
        <v>0</v>
      </c>
      <c r="J251" s="246">
        <v>0</v>
      </c>
      <c r="K251" s="246">
        <v>0</v>
      </c>
      <c r="L251" s="246">
        <v>0</v>
      </c>
      <c r="M251" s="246">
        <v>0</v>
      </c>
      <c r="N251" s="246">
        <v>0</v>
      </c>
      <c r="O251" s="246">
        <v>52597</v>
      </c>
      <c r="P251" s="246">
        <v>0</v>
      </c>
      <c r="Q251" s="246">
        <v>0</v>
      </c>
      <c r="R251" t="s">
        <v>551</v>
      </c>
      <c r="S251">
        <v>12</v>
      </c>
      <c r="T251" t="s">
        <v>335</v>
      </c>
    </row>
    <row r="252" spans="1:20" x14ac:dyDescent="0.3">
      <c r="A252" t="s">
        <v>994</v>
      </c>
      <c r="B252">
        <v>394</v>
      </c>
      <c r="C252" t="s">
        <v>349</v>
      </c>
      <c r="D252" s="15" t="s">
        <v>350</v>
      </c>
      <c r="E252" s="15" t="s">
        <v>995</v>
      </c>
      <c r="F252" s="357" t="s">
        <v>14</v>
      </c>
      <c r="G252" s="246">
        <v>245.15339551279953</v>
      </c>
      <c r="H252" s="246">
        <v>0</v>
      </c>
      <c r="I252" s="246">
        <v>0</v>
      </c>
      <c r="J252" s="246">
        <v>0</v>
      </c>
      <c r="K252" s="246">
        <v>0</v>
      </c>
      <c r="L252" s="246">
        <v>0</v>
      </c>
      <c r="M252" s="246">
        <v>0</v>
      </c>
      <c r="N252" s="246">
        <v>0</v>
      </c>
      <c r="O252" s="246">
        <v>25400</v>
      </c>
      <c r="P252" s="246">
        <v>0</v>
      </c>
      <c r="Q252" s="246">
        <v>0</v>
      </c>
      <c r="R252" t="s">
        <v>551</v>
      </c>
      <c r="S252">
        <v>12</v>
      </c>
      <c r="T252" t="s">
        <v>350</v>
      </c>
    </row>
    <row r="253" spans="1:20" x14ac:dyDescent="0.3">
      <c r="A253" t="s">
        <v>998</v>
      </c>
      <c r="B253">
        <v>92</v>
      </c>
      <c r="C253" t="s">
        <v>353</v>
      </c>
      <c r="D253" t="s">
        <v>354</v>
      </c>
      <c r="E253" t="s">
        <v>999</v>
      </c>
      <c r="F253" s="25" t="s">
        <v>14</v>
      </c>
      <c r="G253" s="246">
        <v>1286.4649999999999</v>
      </c>
      <c r="H253" s="246">
        <v>0</v>
      </c>
      <c r="I253" s="246">
        <v>0</v>
      </c>
      <c r="J253" s="246">
        <v>0</v>
      </c>
      <c r="K253" s="246">
        <v>0</v>
      </c>
      <c r="L253" s="246">
        <v>0</v>
      </c>
      <c r="M253" s="246">
        <v>0</v>
      </c>
      <c r="N253" s="246">
        <v>0</v>
      </c>
      <c r="O253" s="246">
        <v>96256</v>
      </c>
      <c r="P253" s="246">
        <v>0</v>
      </c>
      <c r="Q253" s="246">
        <v>0</v>
      </c>
      <c r="R253" t="s">
        <v>551</v>
      </c>
      <c r="S253">
        <v>12</v>
      </c>
      <c r="T253" t="s">
        <v>354</v>
      </c>
    </row>
    <row r="254" spans="1:20" x14ac:dyDescent="0.3">
      <c r="A254" t="s">
        <v>618</v>
      </c>
      <c r="B254">
        <v>2</v>
      </c>
      <c r="C254" t="s">
        <v>80</v>
      </c>
      <c r="D254" s="15" t="s">
        <v>94</v>
      </c>
      <c r="E254" s="15" t="s">
        <v>619</v>
      </c>
      <c r="F254" s="357" t="s">
        <v>14</v>
      </c>
      <c r="G254" s="246">
        <v>1156.8</v>
      </c>
      <c r="H254" s="246">
        <v>0</v>
      </c>
      <c r="I254" s="246">
        <v>0</v>
      </c>
      <c r="J254" s="246">
        <v>0</v>
      </c>
      <c r="K254" s="246">
        <v>0</v>
      </c>
      <c r="L254" s="246">
        <v>0</v>
      </c>
      <c r="M254" s="246">
        <v>0</v>
      </c>
      <c r="N254" s="246">
        <v>0</v>
      </c>
      <c r="O254" s="246">
        <v>90127</v>
      </c>
      <c r="P254" s="246">
        <v>0</v>
      </c>
      <c r="Q254" s="246">
        <v>0</v>
      </c>
      <c r="R254" t="s">
        <v>551</v>
      </c>
      <c r="S254">
        <v>12</v>
      </c>
      <c r="T254" t="s">
        <v>620</v>
      </c>
    </row>
    <row r="255" spans="1:20" x14ac:dyDescent="0.3">
      <c r="A255" t="s">
        <v>1006</v>
      </c>
      <c r="B255">
        <v>72</v>
      </c>
      <c r="C255" t="s">
        <v>361</v>
      </c>
      <c r="D255" t="s">
        <v>362</v>
      </c>
      <c r="E255" t="s">
        <v>1007</v>
      </c>
      <c r="F255" s="25" t="s">
        <v>14</v>
      </c>
      <c r="G255" s="246">
        <v>511.80700000000002</v>
      </c>
      <c r="H255" s="246">
        <v>0</v>
      </c>
      <c r="I255" s="246">
        <v>0</v>
      </c>
      <c r="J255" s="246">
        <v>0</v>
      </c>
      <c r="K255" s="246">
        <v>0</v>
      </c>
      <c r="L255" s="246">
        <v>0</v>
      </c>
      <c r="M255" s="246">
        <v>0</v>
      </c>
      <c r="N255" s="246">
        <v>0</v>
      </c>
      <c r="O255" s="246">
        <v>38790</v>
      </c>
      <c r="P255" s="246">
        <v>0</v>
      </c>
      <c r="Q255" s="246">
        <v>0</v>
      </c>
      <c r="R255" t="s">
        <v>551</v>
      </c>
      <c r="S255">
        <v>12</v>
      </c>
      <c r="T255" t="s">
        <v>362</v>
      </c>
    </row>
    <row r="256" spans="1:20" x14ac:dyDescent="0.3">
      <c r="A256" t="s">
        <v>1044</v>
      </c>
      <c r="B256">
        <v>663</v>
      </c>
      <c r="C256" t="s">
        <v>378</v>
      </c>
      <c r="D256" s="15" t="s">
        <v>379</v>
      </c>
      <c r="E256" s="15" t="s">
        <v>1045</v>
      </c>
      <c r="F256" s="357" t="s">
        <v>14</v>
      </c>
      <c r="G256" s="246">
        <v>638.4</v>
      </c>
      <c r="H256" s="246">
        <v>0</v>
      </c>
      <c r="I256" s="246">
        <v>0</v>
      </c>
      <c r="J256" s="246">
        <v>0</v>
      </c>
      <c r="K256" s="246">
        <v>0</v>
      </c>
      <c r="L256" s="246">
        <v>0</v>
      </c>
      <c r="M256" s="246">
        <v>0</v>
      </c>
      <c r="N256" s="246">
        <v>0</v>
      </c>
      <c r="O256" s="246">
        <v>73318</v>
      </c>
      <c r="P256" s="246">
        <v>0</v>
      </c>
      <c r="Q256" s="246">
        <v>0</v>
      </c>
      <c r="R256" t="s">
        <v>551</v>
      </c>
      <c r="S256">
        <v>12</v>
      </c>
      <c r="T256" t="s">
        <v>379</v>
      </c>
    </row>
    <row r="257" spans="1:20" x14ac:dyDescent="0.3">
      <c r="A257" t="s">
        <v>625</v>
      </c>
      <c r="B257">
        <v>2</v>
      </c>
      <c r="C257" t="s">
        <v>80</v>
      </c>
      <c r="D257" t="s">
        <v>100</v>
      </c>
      <c r="E257" t="s">
        <v>626</v>
      </c>
      <c r="F257" s="25" t="s">
        <v>14</v>
      </c>
      <c r="G257" s="246">
        <v>9257.7200000000012</v>
      </c>
      <c r="H257" s="246">
        <v>0</v>
      </c>
      <c r="I257" s="246">
        <v>0</v>
      </c>
      <c r="J257" s="246">
        <v>0</v>
      </c>
      <c r="K257" s="246">
        <v>0</v>
      </c>
      <c r="L257" s="246">
        <v>0</v>
      </c>
      <c r="M257" s="246">
        <v>0</v>
      </c>
      <c r="N257" s="246">
        <v>0</v>
      </c>
      <c r="O257" s="246">
        <v>631168</v>
      </c>
      <c r="P257" s="246">
        <v>0</v>
      </c>
      <c r="Q257" s="246">
        <v>0</v>
      </c>
      <c r="R257" t="s">
        <v>551</v>
      </c>
      <c r="S257">
        <v>12</v>
      </c>
      <c r="T257" t="s">
        <v>627</v>
      </c>
    </row>
    <row r="258" spans="1:20" x14ac:dyDescent="0.3">
      <c r="A258" t="s">
        <v>628</v>
      </c>
      <c r="B258">
        <v>2</v>
      </c>
      <c r="C258" t="s">
        <v>80</v>
      </c>
      <c r="D258" s="15" t="s">
        <v>81</v>
      </c>
      <c r="E258" s="15" t="s">
        <v>629</v>
      </c>
      <c r="F258" s="357" t="s">
        <v>14</v>
      </c>
      <c r="G258" s="246">
        <v>596.952</v>
      </c>
      <c r="H258" s="246">
        <v>0</v>
      </c>
      <c r="I258" s="246">
        <v>0</v>
      </c>
      <c r="J258" s="246">
        <v>0</v>
      </c>
      <c r="K258" s="246">
        <v>0</v>
      </c>
      <c r="L258" s="246">
        <v>0</v>
      </c>
      <c r="M258" s="246">
        <v>0</v>
      </c>
      <c r="N258" s="246">
        <v>0</v>
      </c>
      <c r="O258" s="246">
        <v>48799</v>
      </c>
      <c r="P258" s="246">
        <v>0</v>
      </c>
      <c r="Q258" s="246">
        <v>0</v>
      </c>
      <c r="R258" t="s">
        <v>551</v>
      </c>
      <c r="S258">
        <v>12</v>
      </c>
      <c r="T258" t="s">
        <v>630</v>
      </c>
    </row>
    <row r="259" spans="1:20" x14ac:dyDescent="0.3">
      <c r="A259" t="s">
        <v>631</v>
      </c>
      <c r="B259">
        <v>2</v>
      </c>
      <c r="C259" t="s">
        <v>80</v>
      </c>
      <c r="D259" s="15" t="s">
        <v>82</v>
      </c>
      <c r="E259" s="15" t="s">
        <v>632</v>
      </c>
      <c r="F259" s="357" t="s">
        <v>14</v>
      </c>
      <c r="G259" s="246">
        <v>537.29999999999995</v>
      </c>
      <c r="H259" s="246">
        <v>0</v>
      </c>
      <c r="I259" s="246">
        <v>0</v>
      </c>
      <c r="J259" s="246">
        <v>0</v>
      </c>
      <c r="K259" s="246">
        <v>0</v>
      </c>
      <c r="L259" s="246">
        <v>0</v>
      </c>
      <c r="M259" s="246">
        <v>0</v>
      </c>
      <c r="N259" s="246">
        <v>0</v>
      </c>
      <c r="O259" s="246">
        <v>47131</v>
      </c>
      <c r="P259" s="246">
        <v>0</v>
      </c>
      <c r="Q259" s="246">
        <v>0</v>
      </c>
      <c r="R259" t="s">
        <v>551</v>
      </c>
      <c r="S259">
        <v>12</v>
      </c>
      <c r="T259" t="s">
        <v>633</v>
      </c>
    </row>
    <row r="260" spans="1:20" x14ac:dyDescent="0.3">
      <c r="A260" t="s">
        <v>634</v>
      </c>
      <c r="B260">
        <v>2</v>
      </c>
      <c r="C260" t="s">
        <v>80</v>
      </c>
      <c r="D260" t="s">
        <v>87</v>
      </c>
      <c r="E260" t="s">
        <v>635</v>
      </c>
      <c r="F260" s="25" t="s">
        <v>14</v>
      </c>
      <c r="G260" s="246">
        <v>711.00599999999997</v>
      </c>
      <c r="H260" s="246">
        <v>0</v>
      </c>
      <c r="I260" s="246">
        <v>0</v>
      </c>
      <c r="J260" s="246">
        <v>0</v>
      </c>
      <c r="K260" s="246">
        <v>0</v>
      </c>
      <c r="L260" s="246">
        <v>8.7789999999999981</v>
      </c>
      <c r="M260" s="246">
        <v>0</v>
      </c>
      <c r="N260" s="246">
        <v>0</v>
      </c>
      <c r="O260" s="246">
        <v>55513</v>
      </c>
      <c r="P260" s="246">
        <v>0</v>
      </c>
      <c r="Q260" s="246">
        <v>0</v>
      </c>
      <c r="R260" t="s">
        <v>551</v>
      </c>
      <c r="S260">
        <v>18</v>
      </c>
      <c r="T260" t="s">
        <v>636</v>
      </c>
    </row>
    <row r="261" spans="1:20" x14ac:dyDescent="0.3">
      <c r="A261" t="s">
        <v>637</v>
      </c>
      <c r="B261">
        <v>2</v>
      </c>
      <c r="C261" t="s">
        <v>80</v>
      </c>
      <c r="D261" s="15" t="s">
        <v>90</v>
      </c>
      <c r="E261" s="15" t="s">
        <v>638</v>
      </c>
      <c r="F261" s="357" t="s">
        <v>14</v>
      </c>
      <c r="G261" s="246">
        <v>6.8629999999999995</v>
      </c>
      <c r="H261" s="246">
        <v>0</v>
      </c>
      <c r="I261" s="246">
        <v>0</v>
      </c>
      <c r="J261" s="246">
        <v>0</v>
      </c>
      <c r="K261" s="246">
        <v>0</v>
      </c>
      <c r="L261" s="246">
        <v>0</v>
      </c>
      <c r="M261" s="246">
        <v>0</v>
      </c>
      <c r="N261" s="246">
        <v>0</v>
      </c>
      <c r="O261" s="246">
        <v>2307</v>
      </c>
      <c r="P261" s="246">
        <v>0</v>
      </c>
      <c r="Q261" s="246">
        <v>0</v>
      </c>
      <c r="R261" t="s">
        <v>551</v>
      </c>
      <c r="S261">
        <v>3</v>
      </c>
      <c r="T261" t="s">
        <v>90</v>
      </c>
    </row>
    <row r="262" spans="1:20" x14ac:dyDescent="0.3">
      <c r="A262" t="s">
        <v>707</v>
      </c>
      <c r="B262">
        <v>169</v>
      </c>
      <c r="C262" t="s">
        <v>103</v>
      </c>
      <c r="D262" s="15" t="s">
        <v>106</v>
      </c>
      <c r="E262" s="15" t="s">
        <v>708</v>
      </c>
      <c r="F262" s="357" t="s">
        <v>14</v>
      </c>
      <c r="G262" s="246">
        <v>430.56099999999998</v>
      </c>
      <c r="H262" s="246">
        <v>0</v>
      </c>
      <c r="I262" s="246">
        <v>0</v>
      </c>
      <c r="J262" s="246">
        <v>0</v>
      </c>
      <c r="K262" s="246">
        <v>0</v>
      </c>
      <c r="L262" s="246">
        <v>0</v>
      </c>
      <c r="M262" s="246">
        <v>0</v>
      </c>
      <c r="N262" s="246">
        <v>0</v>
      </c>
      <c r="O262" s="246">
        <v>34475</v>
      </c>
      <c r="P262" s="246">
        <v>0</v>
      </c>
      <c r="Q262" s="246">
        <v>0</v>
      </c>
      <c r="R262" t="s">
        <v>551</v>
      </c>
      <c r="S262">
        <v>12</v>
      </c>
      <c r="T262" t="s">
        <v>106</v>
      </c>
    </row>
    <row r="263" spans="1:20" x14ac:dyDescent="0.3">
      <c r="A263" t="s">
        <v>713</v>
      </c>
      <c r="B263">
        <v>169</v>
      </c>
      <c r="C263" t="s">
        <v>103</v>
      </c>
      <c r="D263" s="15" t="s">
        <v>115</v>
      </c>
      <c r="E263" s="15" t="s">
        <v>714</v>
      </c>
      <c r="F263" s="357" t="s">
        <v>14</v>
      </c>
      <c r="G263" s="246">
        <v>609.33600000000001</v>
      </c>
      <c r="H263" s="246">
        <v>0</v>
      </c>
      <c r="I263" s="246">
        <v>0</v>
      </c>
      <c r="J263" s="246">
        <v>0</v>
      </c>
      <c r="K263" s="246">
        <v>0</v>
      </c>
      <c r="L263" s="246">
        <v>0</v>
      </c>
      <c r="M263" s="246">
        <v>0</v>
      </c>
      <c r="N263" s="246">
        <v>0</v>
      </c>
      <c r="O263" s="246">
        <v>47692</v>
      </c>
      <c r="P263" s="246">
        <v>0</v>
      </c>
      <c r="Q263" s="246">
        <v>0</v>
      </c>
      <c r="R263" t="s">
        <v>551</v>
      </c>
      <c r="S263">
        <v>12</v>
      </c>
      <c r="T263" t="s">
        <v>115</v>
      </c>
    </row>
    <row r="264" spans="1:20" x14ac:dyDescent="0.3">
      <c r="A264" t="s">
        <v>715</v>
      </c>
      <c r="B264">
        <v>169</v>
      </c>
      <c r="C264" t="s">
        <v>103</v>
      </c>
      <c r="D264" s="15" t="s">
        <v>116</v>
      </c>
      <c r="E264" s="15" t="s">
        <v>716</v>
      </c>
      <c r="F264" s="357" t="s">
        <v>14</v>
      </c>
      <c r="G264" s="246">
        <v>604.75599999999997</v>
      </c>
      <c r="H264" s="246">
        <v>0</v>
      </c>
      <c r="I264" s="246">
        <v>0</v>
      </c>
      <c r="J264" s="246">
        <v>0</v>
      </c>
      <c r="K264" s="246">
        <v>0</v>
      </c>
      <c r="L264" s="246">
        <v>0</v>
      </c>
      <c r="M264" s="246">
        <v>0</v>
      </c>
      <c r="N264" s="246">
        <v>0</v>
      </c>
      <c r="O264" s="246">
        <v>47569</v>
      </c>
      <c r="P264" s="246">
        <v>0</v>
      </c>
      <c r="Q264" s="246">
        <v>0</v>
      </c>
      <c r="R264" t="s">
        <v>551</v>
      </c>
      <c r="S264">
        <v>12</v>
      </c>
      <c r="T264" t="s">
        <v>116</v>
      </c>
    </row>
    <row r="265" spans="1:20" x14ac:dyDescent="0.3">
      <c r="A265" t="s">
        <v>717</v>
      </c>
      <c r="B265">
        <v>169</v>
      </c>
      <c r="C265" t="s">
        <v>103</v>
      </c>
      <c r="D265" t="s">
        <v>118</v>
      </c>
      <c r="E265" t="s">
        <v>718</v>
      </c>
      <c r="F265" s="25" t="s">
        <v>14</v>
      </c>
      <c r="G265" s="246">
        <v>1021.0939999999999</v>
      </c>
      <c r="H265" s="246">
        <v>0</v>
      </c>
      <c r="I265" s="246">
        <v>0</v>
      </c>
      <c r="J265" s="246">
        <v>0</v>
      </c>
      <c r="K265" s="246">
        <v>0</v>
      </c>
      <c r="L265" s="246">
        <v>0</v>
      </c>
      <c r="M265" s="246">
        <v>0</v>
      </c>
      <c r="N265" s="246">
        <v>0</v>
      </c>
      <c r="O265" s="246">
        <v>77763</v>
      </c>
      <c r="P265" s="246">
        <v>0</v>
      </c>
      <c r="Q265" s="246">
        <v>0</v>
      </c>
      <c r="R265" t="s">
        <v>551</v>
      </c>
      <c r="S265">
        <v>12</v>
      </c>
      <c r="T265" t="s">
        <v>118</v>
      </c>
    </row>
    <row r="266" spans="1:20" x14ac:dyDescent="0.3">
      <c r="A266" t="s">
        <v>719</v>
      </c>
      <c r="B266">
        <v>169</v>
      </c>
      <c r="C266" t="s">
        <v>103</v>
      </c>
      <c r="D266" s="15" t="s">
        <v>119</v>
      </c>
      <c r="E266" s="15" t="s">
        <v>720</v>
      </c>
      <c r="F266" s="357" t="s">
        <v>14</v>
      </c>
      <c r="G266" s="246">
        <v>632.2410000000001</v>
      </c>
      <c r="H266" s="246">
        <v>0</v>
      </c>
      <c r="I266" s="246">
        <v>0</v>
      </c>
      <c r="J266" s="246">
        <v>0</v>
      </c>
      <c r="K266" s="246">
        <v>0</v>
      </c>
      <c r="L266" s="246">
        <v>8.173</v>
      </c>
      <c r="M266" s="246">
        <v>0</v>
      </c>
      <c r="N266" s="246">
        <v>0</v>
      </c>
      <c r="O266" s="246">
        <v>52073</v>
      </c>
      <c r="P266" s="246">
        <v>0</v>
      </c>
      <c r="Q266" s="246">
        <v>0</v>
      </c>
      <c r="R266" t="s">
        <v>551</v>
      </c>
      <c r="S266">
        <v>24</v>
      </c>
      <c r="T266" t="s">
        <v>119</v>
      </c>
    </row>
    <row r="267" spans="1:20" x14ac:dyDescent="0.3">
      <c r="A267" t="s">
        <v>723</v>
      </c>
      <c r="B267">
        <v>169</v>
      </c>
      <c r="C267" t="s">
        <v>103</v>
      </c>
      <c r="D267" t="s">
        <v>127</v>
      </c>
      <c r="E267" t="s">
        <v>724</v>
      </c>
      <c r="F267" s="25" t="s">
        <v>14</v>
      </c>
      <c r="G267" s="246">
        <v>663.71499999999992</v>
      </c>
      <c r="H267" s="246">
        <v>0</v>
      </c>
      <c r="I267" s="246">
        <v>0</v>
      </c>
      <c r="J267" s="246">
        <v>0</v>
      </c>
      <c r="K267" s="246">
        <v>0</v>
      </c>
      <c r="L267" s="246">
        <v>0</v>
      </c>
      <c r="M267" s="246">
        <v>0</v>
      </c>
      <c r="N267" s="246">
        <v>0</v>
      </c>
      <c r="O267" s="246">
        <v>47617</v>
      </c>
      <c r="P267" s="246">
        <v>0</v>
      </c>
      <c r="Q267" s="246">
        <v>0</v>
      </c>
      <c r="R267" t="s">
        <v>551</v>
      </c>
      <c r="S267">
        <v>12</v>
      </c>
      <c r="T267" t="s">
        <v>127</v>
      </c>
    </row>
    <row r="268" spans="1:20" x14ac:dyDescent="0.3">
      <c r="A268" t="s">
        <v>725</v>
      </c>
      <c r="B268">
        <v>169</v>
      </c>
      <c r="C268" t="s">
        <v>103</v>
      </c>
      <c r="D268" t="s">
        <v>133</v>
      </c>
      <c r="E268" t="s">
        <v>726</v>
      </c>
      <c r="F268" s="25" t="s">
        <v>14</v>
      </c>
      <c r="G268" s="246">
        <v>985.13000000000011</v>
      </c>
      <c r="H268" s="246">
        <v>0</v>
      </c>
      <c r="I268" s="246">
        <v>0</v>
      </c>
      <c r="J268" s="246">
        <v>0</v>
      </c>
      <c r="K268" s="246">
        <v>0</v>
      </c>
      <c r="L268" s="246">
        <v>0</v>
      </c>
      <c r="M268" s="246">
        <v>0</v>
      </c>
      <c r="N268" s="246">
        <v>0</v>
      </c>
      <c r="O268" s="246">
        <v>71717</v>
      </c>
      <c r="P268" s="246">
        <v>0</v>
      </c>
      <c r="Q268" s="246">
        <v>0</v>
      </c>
      <c r="R268" t="s">
        <v>551</v>
      </c>
      <c r="S268">
        <v>12</v>
      </c>
      <c r="T268" t="s">
        <v>133</v>
      </c>
    </row>
    <row r="269" spans="1:20" x14ac:dyDescent="0.3">
      <c r="A269" t="s">
        <v>731</v>
      </c>
      <c r="B269">
        <v>169</v>
      </c>
      <c r="C269" t="s">
        <v>103</v>
      </c>
      <c r="D269" t="s">
        <v>144</v>
      </c>
      <c r="E269" t="s">
        <v>732</v>
      </c>
      <c r="F269" s="25" t="s">
        <v>14</v>
      </c>
      <c r="G269" s="246">
        <v>386.45699999999999</v>
      </c>
      <c r="H269" s="246">
        <v>0</v>
      </c>
      <c r="I269" s="246">
        <v>0</v>
      </c>
      <c r="J269" s="246">
        <v>0</v>
      </c>
      <c r="K269" s="246">
        <v>0</v>
      </c>
      <c r="L269" s="246">
        <v>0</v>
      </c>
      <c r="M269" s="246">
        <v>0</v>
      </c>
      <c r="N269" s="246">
        <v>0</v>
      </c>
      <c r="O269" s="246">
        <v>31521</v>
      </c>
      <c r="P269" s="246">
        <v>0</v>
      </c>
      <c r="Q269" s="246">
        <v>0</v>
      </c>
      <c r="R269" t="s">
        <v>551</v>
      </c>
      <c r="S269">
        <v>12</v>
      </c>
      <c r="T269" t="s">
        <v>144</v>
      </c>
    </row>
    <row r="270" spans="1:20" x14ac:dyDescent="0.3">
      <c r="A270" t="s">
        <v>1443</v>
      </c>
      <c r="B270">
        <v>2</v>
      </c>
      <c r="C270" t="s">
        <v>80</v>
      </c>
      <c r="D270" s="15" t="s">
        <v>395</v>
      </c>
      <c r="E270" s="15" t="s">
        <v>626</v>
      </c>
      <c r="F270" s="357" t="s">
        <v>14</v>
      </c>
      <c r="G270" s="246">
        <v>0</v>
      </c>
      <c r="H270" s="246">
        <v>0</v>
      </c>
      <c r="I270" s="246">
        <v>0</v>
      </c>
      <c r="J270" s="246">
        <v>0</v>
      </c>
      <c r="K270" s="246">
        <v>0</v>
      </c>
      <c r="L270" s="246">
        <v>0</v>
      </c>
      <c r="M270" s="246">
        <v>0</v>
      </c>
      <c r="N270" s="246">
        <v>0</v>
      </c>
      <c r="O270" s="246">
        <v>0</v>
      </c>
      <c r="P270" s="246">
        <v>0</v>
      </c>
      <c r="Q270" s="246">
        <v>0</v>
      </c>
      <c r="R270">
        <v>0</v>
      </c>
      <c r="S270">
        <v>0</v>
      </c>
      <c r="T270" t="s">
        <v>627</v>
      </c>
    </row>
    <row r="271" spans="1:20" x14ac:dyDescent="0.3">
      <c r="A271" t="s">
        <v>1423</v>
      </c>
      <c r="B271">
        <v>0</v>
      </c>
      <c r="C271" t="s">
        <v>1852</v>
      </c>
      <c r="D271" s="15" t="s">
        <v>1850</v>
      </c>
      <c r="E271" s="15">
        <v>0</v>
      </c>
      <c r="F271" s="357"/>
      <c r="G271" s="246">
        <v>0</v>
      </c>
      <c r="H271" s="246">
        <v>0</v>
      </c>
      <c r="I271" s="246">
        <v>0</v>
      </c>
      <c r="J271" s="246">
        <v>0</v>
      </c>
      <c r="K271" s="246">
        <v>0</v>
      </c>
      <c r="L271" s="246">
        <v>0</v>
      </c>
      <c r="M271" s="246">
        <v>0</v>
      </c>
      <c r="N271" s="246">
        <v>0</v>
      </c>
      <c r="O271" s="246">
        <v>0</v>
      </c>
      <c r="P271" s="246">
        <v>0</v>
      </c>
      <c r="Q271" s="246">
        <v>0</v>
      </c>
      <c r="R271">
        <v>0</v>
      </c>
      <c r="S271">
        <v>0</v>
      </c>
      <c r="T271">
        <v>0</v>
      </c>
    </row>
    <row r="272" spans="1:20" x14ac:dyDescent="0.3">
      <c r="D272" s="15"/>
      <c r="E272" s="15"/>
      <c r="F272" s="357"/>
      <c r="G272" s="246"/>
      <c r="H272" s="246"/>
      <c r="I272" s="246"/>
      <c r="J272" s="246"/>
      <c r="K272" s="246"/>
      <c r="L272" s="246"/>
      <c r="M272" s="246"/>
      <c r="N272" s="246"/>
      <c r="O272" s="246"/>
      <c r="P272" s="246"/>
      <c r="Q272" s="246"/>
    </row>
    <row r="273" spans="4:17" x14ac:dyDescent="0.3">
      <c r="D273" s="15"/>
      <c r="E273" s="15"/>
      <c r="F273" s="357"/>
      <c r="G273" s="246"/>
      <c r="H273" s="246"/>
      <c r="I273" s="246"/>
      <c r="J273" s="246"/>
      <c r="K273" s="246"/>
      <c r="L273" s="246"/>
      <c r="M273" s="246"/>
      <c r="N273" s="246"/>
      <c r="O273" s="246"/>
      <c r="P273" s="246"/>
      <c r="Q273" s="246"/>
    </row>
    <row r="274" spans="4:17" x14ac:dyDescent="0.3">
      <c r="D274" s="15"/>
      <c r="E274" s="15"/>
      <c r="F274" s="357"/>
      <c r="G274" s="246"/>
      <c r="H274" s="246"/>
      <c r="I274" s="246"/>
      <c r="J274" s="246"/>
      <c r="K274" s="246"/>
      <c r="L274" s="246"/>
      <c r="M274" s="246"/>
      <c r="N274" s="246"/>
      <c r="O274" s="246"/>
      <c r="P274" s="246"/>
      <c r="Q274" s="246"/>
    </row>
    <row r="275" spans="4:17" x14ac:dyDescent="0.3">
      <c r="D275" s="15"/>
      <c r="E275" s="15"/>
      <c r="F275" s="357"/>
      <c r="G275" s="246"/>
      <c r="H275" s="246"/>
      <c r="I275" s="246"/>
      <c r="J275" s="246"/>
      <c r="K275" s="246"/>
      <c r="L275" s="246"/>
      <c r="M275" s="246"/>
      <c r="N275" s="246"/>
      <c r="O275" s="246"/>
      <c r="P275" s="246"/>
      <c r="Q275" s="246"/>
    </row>
    <row r="276" spans="4:17" x14ac:dyDescent="0.3">
      <c r="D276" s="15"/>
      <c r="E276" s="15"/>
      <c r="F276" s="357"/>
      <c r="G276" s="246"/>
      <c r="H276" s="246"/>
      <c r="I276" s="246"/>
      <c r="J276" s="246"/>
      <c r="K276" s="246"/>
      <c r="L276" s="246"/>
      <c r="M276" s="246"/>
      <c r="N276" s="246"/>
      <c r="O276" s="246"/>
      <c r="P276" s="246"/>
      <c r="Q276" s="246"/>
    </row>
    <row r="277" spans="4:17" x14ac:dyDescent="0.3">
      <c r="D277" s="15"/>
      <c r="E277" s="15"/>
      <c r="F277" s="357"/>
      <c r="G277" s="246"/>
      <c r="H277" s="246"/>
      <c r="I277" s="246"/>
      <c r="J277" s="246"/>
      <c r="K277" s="246"/>
      <c r="L277" s="246"/>
      <c r="M277" s="246"/>
      <c r="N277" s="246"/>
      <c r="O277" s="246"/>
      <c r="P277" s="246"/>
      <c r="Q277" s="246"/>
    </row>
    <row r="278" spans="4:17" x14ac:dyDescent="0.3">
      <c r="D278" s="15"/>
      <c r="E278" s="15"/>
      <c r="F278" s="357"/>
      <c r="G278" s="246"/>
      <c r="H278" s="246"/>
      <c r="I278" s="246"/>
      <c r="J278" s="246"/>
      <c r="K278" s="246"/>
      <c r="L278" s="246"/>
      <c r="M278" s="246"/>
      <c r="N278" s="246"/>
      <c r="O278" s="246"/>
      <c r="P278" s="246"/>
      <c r="Q278" s="246"/>
    </row>
    <row r="279" spans="4:17" x14ac:dyDescent="0.3">
      <c r="D279" s="15"/>
      <c r="E279" s="15"/>
      <c r="F279" s="357"/>
      <c r="G279" s="246"/>
      <c r="H279" s="246"/>
      <c r="I279" s="246"/>
      <c r="J279" s="246"/>
      <c r="K279" s="246"/>
      <c r="L279" s="246"/>
      <c r="M279" s="246"/>
      <c r="N279" s="246"/>
      <c r="O279" s="246"/>
      <c r="P279" s="246"/>
      <c r="Q279" s="246"/>
    </row>
    <row r="280" spans="4:17" x14ac:dyDescent="0.3">
      <c r="D280" s="15"/>
      <c r="E280" s="15"/>
      <c r="F280" s="357"/>
      <c r="G280" s="246"/>
      <c r="H280" s="246"/>
      <c r="I280" s="246"/>
      <c r="J280" s="246"/>
      <c r="K280" s="246"/>
      <c r="L280" s="246"/>
      <c r="M280" s="246"/>
      <c r="N280" s="246"/>
      <c r="O280" s="246"/>
      <c r="P280" s="246"/>
      <c r="Q280" s="246"/>
    </row>
    <row r="281" spans="4:17" x14ac:dyDescent="0.3">
      <c r="D281" s="15"/>
      <c r="E281" s="15"/>
      <c r="F281" s="357"/>
      <c r="G281" s="246"/>
      <c r="H281" s="246"/>
      <c r="I281" s="246"/>
      <c r="J281" s="246"/>
      <c r="K281" s="246"/>
      <c r="L281" s="246"/>
      <c r="M281" s="246"/>
      <c r="N281" s="246"/>
      <c r="O281" s="246"/>
      <c r="P281" s="246"/>
      <c r="Q281" s="246"/>
    </row>
    <row r="282" spans="4:17" x14ac:dyDescent="0.3">
      <c r="G282" s="246"/>
      <c r="H282" s="246"/>
      <c r="I282" s="246"/>
      <c r="J282" s="246"/>
      <c r="K282" s="246"/>
      <c r="L282" s="246"/>
      <c r="M282" s="246"/>
      <c r="N282" s="246"/>
      <c r="O282" s="246"/>
      <c r="P282" s="246"/>
      <c r="Q282" s="246"/>
    </row>
    <row r="283" spans="4:17" x14ac:dyDescent="0.3">
      <c r="G283" s="246"/>
      <c r="H283" s="246"/>
      <c r="I283" s="246"/>
      <c r="J283" s="246"/>
      <c r="K283" s="246"/>
      <c r="L283" s="246"/>
      <c r="M283" s="246"/>
      <c r="N283" s="246"/>
      <c r="O283" s="246"/>
      <c r="P283" s="246"/>
      <c r="Q283" s="246"/>
    </row>
    <row r="284" spans="4:17" x14ac:dyDescent="0.3">
      <c r="G284" s="246"/>
      <c r="H284" s="246"/>
      <c r="I284" s="246"/>
      <c r="J284" s="246"/>
      <c r="K284" s="246"/>
      <c r="L284" s="246"/>
      <c r="M284" s="246"/>
      <c r="N284" s="246"/>
      <c r="O284" s="246"/>
      <c r="P284" s="246"/>
      <c r="Q284" s="246"/>
    </row>
    <row r="296" spans="1:1" x14ac:dyDescent="0.3">
      <c r="A296" t="s">
        <v>707</v>
      </c>
    </row>
    <row r="297" spans="1:1" x14ac:dyDescent="0.3">
      <c r="A297" t="s">
        <v>713</v>
      </c>
    </row>
    <row r="298" spans="1:1" x14ac:dyDescent="0.3">
      <c r="A298" t="s">
        <v>715</v>
      </c>
    </row>
    <row r="299" spans="1:1" x14ac:dyDescent="0.3">
      <c r="A299" t="s">
        <v>717</v>
      </c>
    </row>
    <row r="300" spans="1:1" x14ac:dyDescent="0.3">
      <c r="A300" t="s">
        <v>719</v>
      </c>
    </row>
    <row r="301" spans="1:1" x14ac:dyDescent="0.3">
      <c r="A301" t="s">
        <v>723</v>
      </c>
    </row>
    <row r="302" spans="1:1" x14ac:dyDescent="0.3">
      <c r="A302" t="s">
        <v>725</v>
      </c>
    </row>
    <row r="303" spans="1:1" x14ac:dyDescent="0.3">
      <c r="A303" t="s">
        <v>731</v>
      </c>
    </row>
    <row r="304" spans="1:1" x14ac:dyDescent="0.3">
      <c r="A304" t="s">
        <v>1301</v>
      </c>
    </row>
    <row r="305" spans="1:1" x14ac:dyDescent="0.3">
      <c r="A305" t="s">
        <v>1418</v>
      </c>
    </row>
    <row r="306" spans="1:1" x14ac:dyDescent="0.3">
      <c r="A306" t="s">
        <v>779</v>
      </c>
    </row>
    <row r="307" spans="1:1" x14ac:dyDescent="0.3">
      <c r="A307" t="s">
        <v>1308</v>
      </c>
    </row>
    <row r="308" spans="1:1" x14ac:dyDescent="0.3">
      <c r="A308" t="s">
        <v>1420</v>
      </c>
    </row>
    <row r="309" spans="1:1" x14ac:dyDescent="0.3">
      <c r="A309" t="s">
        <v>1421</v>
      </c>
    </row>
    <row r="310" spans="1:1" x14ac:dyDescent="0.3">
      <c r="A310" t="s">
        <v>1422</v>
      </c>
    </row>
    <row r="311" spans="1:1" x14ac:dyDescent="0.3">
      <c r="A311" t="s">
        <v>1311</v>
      </c>
    </row>
    <row r="312" spans="1:1" x14ac:dyDescent="0.3">
      <c r="A312" t="s">
        <v>1312</v>
      </c>
    </row>
    <row r="313" spans="1:1" x14ac:dyDescent="0.3">
      <c r="A313" t="s">
        <v>611</v>
      </c>
    </row>
    <row r="314" spans="1:1" x14ac:dyDescent="0.3">
      <c r="A314" t="s">
        <v>900</v>
      </c>
    </row>
    <row r="315" spans="1:1" x14ac:dyDescent="0.3">
      <c r="A315" t="s">
        <v>1313</v>
      </c>
    </row>
    <row r="316" spans="1:1" x14ac:dyDescent="0.3">
      <c r="A316" t="s">
        <v>1052</v>
      </c>
    </row>
    <row r="317" spans="1:1" x14ac:dyDescent="0.3">
      <c r="A317" t="s">
        <v>1423</v>
      </c>
    </row>
    <row r="318" spans="1:1" x14ac:dyDescent="0.3">
      <c r="A318" t="s">
        <v>1314</v>
      </c>
    </row>
    <row r="319" spans="1:1" x14ac:dyDescent="0.3">
      <c r="A319" t="s">
        <v>1316</v>
      </c>
    </row>
    <row r="320" spans="1:1" x14ac:dyDescent="0.3">
      <c r="A320" t="s">
        <v>1319</v>
      </c>
    </row>
    <row r="321" spans="1:1" x14ac:dyDescent="0.3">
      <c r="A321" t="s">
        <v>1424</v>
      </c>
    </row>
    <row r="322" spans="1:1" x14ac:dyDescent="0.3">
      <c r="A322" t="s">
        <v>992</v>
      </c>
    </row>
    <row r="323" spans="1:1" x14ac:dyDescent="0.3">
      <c r="A323" t="s">
        <v>1020</v>
      </c>
    </row>
    <row r="324" spans="1:1" x14ac:dyDescent="0.3">
      <c r="A324" t="s">
        <v>1024</v>
      </c>
    </row>
    <row r="325" spans="1:1" x14ac:dyDescent="0.3">
      <c r="A325" t="s">
        <v>1425</v>
      </c>
    </row>
    <row r="326" spans="1:1" x14ac:dyDescent="0.3">
      <c r="A326" t="s">
        <v>1426</v>
      </c>
    </row>
    <row r="327" spans="1:1" x14ac:dyDescent="0.3">
      <c r="A327" t="s">
        <v>1324</v>
      </c>
    </row>
    <row r="328" spans="1:1" x14ac:dyDescent="0.3">
      <c r="A328" t="s">
        <v>1326</v>
      </c>
    </row>
    <row r="329" spans="1:1" x14ac:dyDescent="0.3">
      <c r="A329" t="s">
        <v>1427</v>
      </c>
    </row>
    <row r="330" spans="1:1" x14ac:dyDescent="0.3">
      <c r="A330" t="s">
        <v>1354</v>
      </c>
    </row>
    <row r="331" spans="1:1" x14ac:dyDescent="0.3">
      <c r="A331" t="s">
        <v>1428</v>
      </c>
    </row>
    <row r="332" spans="1:1" x14ac:dyDescent="0.3">
      <c r="A332" t="s">
        <v>1429</v>
      </c>
    </row>
    <row r="333" spans="1:1" x14ac:dyDescent="0.3">
      <c r="A333" t="s">
        <v>1430</v>
      </c>
    </row>
    <row r="334" spans="1:1" x14ac:dyDescent="0.3">
      <c r="A334" t="s">
        <v>1431</v>
      </c>
    </row>
    <row r="335" spans="1:1" x14ac:dyDescent="0.3">
      <c r="A335" t="s">
        <v>1432</v>
      </c>
    </row>
    <row r="336" spans="1:1" x14ac:dyDescent="0.3">
      <c r="A336" t="s">
        <v>1433</v>
      </c>
    </row>
    <row r="337" spans="1:1" x14ac:dyDescent="0.3">
      <c r="A337" t="s">
        <v>1434</v>
      </c>
    </row>
    <row r="338" spans="1:1" x14ac:dyDescent="0.3">
      <c r="A338" t="s">
        <v>1435</v>
      </c>
    </row>
    <row r="339" spans="1:1" x14ac:dyDescent="0.3">
      <c r="A339" t="s">
        <v>1436</v>
      </c>
    </row>
    <row r="340" spans="1:1" x14ac:dyDescent="0.3">
      <c r="A340" t="s">
        <v>1437</v>
      </c>
    </row>
    <row r="341" spans="1:1" x14ac:dyDescent="0.3">
      <c r="A341" t="s">
        <v>1438</v>
      </c>
    </row>
    <row r="342" spans="1:1" x14ac:dyDescent="0.3">
      <c r="A342" t="s">
        <v>1439</v>
      </c>
    </row>
    <row r="343" spans="1:1" x14ac:dyDescent="0.3">
      <c r="A343" t="s">
        <v>1330</v>
      </c>
    </row>
    <row r="344" spans="1:1" x14ac:dyDescent="0.3">
      <c r="A344" t="s">
        <v>1331</v>
      </c>
    </row>
    <row r="345" spans="1:1" x14ac:dyDescent="0.3">
      <c r="A345" t="s">
        <v>1332</v>
      </c>
    </row>
    <row r="346" spans="1:1" x14ac:dyDescent="0.3">
      <c r="A346" t="s">
        <v>1442</v>
      </c>
    </row>
    <row r="347" spans="1:1" x14ac:dyDescent="0.3">
      <c r="A347" t="s">
        <v>1443</v>
      </c>
    </row>
    <row r="348" spans="1:1" x14ac:dyDescent="0.3">
      <c r="A348" t="s">
        <v>1333</v>
      </c>
    </row>
    <row r="349" spans="1:1" x14ac:dyDescent="0.3">
      <c r="A349" t="s">
        <v>1335</v>
      </c>
    </row>
    <row r="350" spans="1:1" x14ac:dyDescent="0.3">
      <c r="A350" t="s">
        <v>1362</v>
      </c>
    </row>
    <row r="351" spans="1:1" x14ac:dyDescent="0.3">
      <c r="A351" t="s">
        <v>1444</v>
      </c>
    </row>
    <row r="352" spans="1:1" x14ac:dyDescent="0.3">
      <c r="A352" t="s">
        <v>671</v>
      </c>
    </row>
    <row r="353" spans="1:1" x14ac:dyDescent="0.3">
      <c r="A353" t="s">
        <v>1338</v>
      </c>
    </row>
    <row r="354" spans="1:1" x14ac:dyDescent="0.3">
      <c r="A354" t="s">
        <v>1339</v>
      </c>
    </row>
    <row r="355" spans="1:1" x14ac:dyDescent="0.3">
      <c r="A355" t="s">
        <v>1340</v>
      </c>
    </row>
    <row r="356" spans="1:1" x14ac:dyDescent="0.3">
      <c r="A356" t="s">
        <v>1342</v>
      </c>
    </row>
    <row r="357" spans="1:1" x14ac:dyDescent="0.3">
      <c r="A357" t="s">
        <v>1446</v>
      </c>
    </row>
    <row r="358" spans="1:1" x14ac:dyDescent="0.3">
      <c r="A358" t="s">
        <v>1343</v>
      </c>
    </row>
    <row r="359" spans="1:1" x14ac:dyDescent="0.3">
      <c r="A359" t="s">
        <v>1447</v>
      </c>
    </row>
  </sheetData>
  <sortState xmlns:xlrd2="http://schemas.microsoft.com/office/spreadsheetml/2017/richdata2" ref="A4:U271">
    <sortCondition ref="F4:F271"/>
    <sortCondition ref="E4:E271"/>
    <sortCondition ref="C4:C271"/>
    <sortCondition ref="A4:A271"/>
  </sortState>
  <conditionalFormatting sqref="A272:A1048576 A2:A3">
    <cfRule type="duplicateValues" dxfId="73"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414"/>
  <sheetViews>
    <sheetView zoomScaleNormal="100" workbookViewId="0">
      <pane xSplit="3" ySplit="5" topLeftCell="D6" activePane="bottomRight" state="frozen"/>
      <selection activeCell="E2" sqref="E2"/>
      <selection pane="topRight" activeCell="E2" sqref="E2"/>
      <selection pane="bottomLeft" activeCell="E2" sqref="E2"/>
      <selection pane="bottomRight" activeCell="B1" sqref="B1"/>
    </sheetView>
  </sheetViews>
  <sheetFormatPr defaultRowHeight="14.4" x14ac:dyDescent="0.3"/>
  <cols>
    <col min="1" max="1" width="9" style="148" customWidth="1"/>
    <col min="2" max="2" width="12.44140625" style="148" customWidth="1"/>
    <col min="3" max="3" width="29.44140625" customWidth="1"/>
    <col min="4" max="4" width="25.6640625" customWidth="1"/>
    <col min="5" max="5" width="22.88671875" bestFit="1" customWidth="1"/>
    <col min="6" max="6" width="22.88671875" style="25" bestFit="1" customWidth="1"/>
    <col min="7" max="7" width="15" style="148" bestFit="1" customWidth="1"/>
    <col min="8" max="8" width="11.44140625" style="148" bestFit="1" customWidth="1"/>
    <col min="9" max="9" width="10.5546875" style="263" customWidth="1"/>
    <col min="10" max="10" width="12" style="69" customWidth="1"/>
    <col min="11" max="11" width="14.33203125" style="69" bestFit="1" customWidth="1"/>
    <col min="12" max="12" width="10.88671875" customWidth="1"/>
    <col min="13" max="13" width="13.109375" style="281" customWidth="1"/>
    <col min="14" max="14" width="16.109375" style="279" customWidth="1"/>
    <col min="15" max="15" width="15.88671875" style="185" customWidth="1"/>
    <col min="16" max="16" width="12.6640625" style="185" customWidth="1"/>
    <col min="17" max="17" width="17.5546875" style="187" customWidth="1"/>
    <col min="18" max="18" width="7" style="148" bestFit="1" customWidth="1"/>
    <col min="19" max="19" width="10.44140625" style="148" customWidth="1"/>
    <col min="20" max="20" width="10.88671875" bestFit="1" customWidth="1"/>
  </cols>
  <sheetData>
    <row r="1" spans="1:20" ht="15.6" x14ac:dyDescent="0.3">
      <c r="A1" s="379" t="s">
        <v>2212</v>
      </c>
      <c r="B1" s="380"/>
      <c r="C1" s="380"/>
      <c r="D1" s="380"/>
    </row>
    <row r="2" spans="1:20" x14ac:dyDescent="0.3">
      <c r="A2" s="83" t="s">
        <v>2204</v>
      </c>
    </row>
    <row r="3" spans="1:20" x14ac:dyDescent="0.3">
      <c r="A3" s="149" t="s">
        <v>1056</v>
      </c>
    </row>
    <row r="4" spans="1:20" x14ac:dyDescent="0.3">
      <c r="A4" s="149" t="s">
        <v>1057</v>
      </c>
    </row>
    <row r="5" spans="1:20" s="147" customFormat="1" ht="63" customHeight="1" x14ac:dyDescent="0.3">
      <c r="A5" s="146" t="s">
        <v>1448</v>
      </c>
      <c r="B5" s="146" t="s">
        <v>1412</v>
      </c>
      <c r="C5" s="146" t="s">
        <v>53</v>
      </c>
      <c r="D5" s="146" t="s">
        <v>54</v>
      </c>
      <c r="E5" s="146" t="s">
        <v>569</v>
      </c>
      <c r="F5" s="283" t="s">
        <v>570</v>
      </c>
      <c r="G5" s="146" t="s">
        <v>418</v>
      </c>
      <c r="H5" s="146" t="s">
        <v>419</v>
      </c>
      <c r="I5" s="183" t="s">
        <v>420</v>
      </c>
      <c r="J5" s="183" t="s">
        <v>421</v>
      </c>
      <c r="K5" s="183" t="s">
        <v>1058</v>
      </c>
      <c r="L5" s="146" t="s">
        <v>422</v>
      </c>
      <c r="M5" s="186" t="s">
        <v>423</v>
      </c>
      <c r="N5" s="178" t="s">
        <v>424</v>
      </c>
      <c r="O5" s="178" t="s">
        <v>425</v>
      </c>
      <c r="P5" s="178" t="s">
        <v>426</v>
      </c>
      <c r="Q5" s="181" t="s">
        <v>59</v>
      </c>
      <c r="R5" s="146" t="s">
        <v>575</v>
      </c>
      <c r="S5" s="146" t="s">
        <v>576</v>
      </c>
      <c r="T5" s="146" t="s">
        <v>60</v>
      </c>
    </row>
    <row r="6" spans="1:20" x14ac:dyDescent="0.3">
      <c r="A6" s="148" t="s">
        <v>749</v>
      </c>
      <c r="B6" s="148">
        <v>291</v>
      </c>
      <c r="C6" t="s">
        <v>163</v>
      </c>
      <c r="D6" t="s">
        <v>164</v>
      </c>
      <c r="E6" t="s">
        <v>750</v>
      </c>
      <c r="F6" s="25" t="s">
        <v>4</v>
      </c>
      <c r="G6" s="148" t="s">
        <v>429</v>
      </c>
      <c r="H6" s="148" t="s">
        <v>430</v>
      </c>
      <c r="I6" s="189">
        <v>371.32000000000005</v>
      </c>
      <c r="J6" s="184">
        <v>0</v>
      </c>
      <c r="K6" s="184" t="s">
        <v>505</v>
      </c>
      <c r="L6">
        <v>0</v>
      </c>
      <c r="M6" s="282">
        <v>0</v>
      </c>
      <c r="N6" s="259" t="s">
        <v>2166</v>
      </c>
      <c r="O6" s="259" t="s">
        <v>2166</v>
      </c>
      <c r="P6" s="259">
        <v>0</v>
      </c>
      <c r="Q6" s="260" t="s">
        <v>551</v>
      </c>
      <c r="R6" s="148">
        <v>12</v>
      </c>
      <c r="S6" s="148" t="s">
        <v>164</v>
      </c>
    </row>
    <row r="7" spans="1:20" x14ac:dyDescent="0.3">
      <c r="A7" s="148" t="s">
        <v>749</v>
      </c>
      <c r="B7" s="148">
        <v>291</v>
      </c>
      <c r="C7" t="s">
        <v>163</v>
      </c>
      <c r="D7" t="s">
        <v>164</v>
      </c>
      <c r="E7" t="s">
        <v>750</v>
      </c>
      <c r="F7" s="25" t="s">
        <v>4</v>
      </c>
      <c r="G7" s="148" t="s">
        <v>427</v>
      </c>
      <c r="H7" s="148" t="s">
        <v>428</v>
      </c>
      <c r="I7" s="189">
        <v>141.86500000000004</v>
      </c>
      <c r="J7" s="184">
        <v>18372</v>
      </c>
      <c r="K7" s="184" t="s">
        <v>1450</v>
      </c>
      <c r="L7">
        <v>2535.3360000000002</v>
      </c>
      <c r="M7" s="282">
        <v>5.2082000000000006</v>
      </c>
      <c r="N7" s="259">
        <v>7.7218049205312447</v>
      </c>
      <c r="O7" s="259">
        <v>0.67447961371726639</v>
      </c>
      <c r="P7" s="259">
        <v>0.13800000000000001</v>
      </c>
      <c r="Q7" s="260" t="s">
        <v>551</v>
      </c>
      <c r="R7" s="148">
        <v>12</v>
      </c>
      <c r="S7" s="148" t="s">
        <v>164</v>
      </c>
    </row>
    <row r="8" spans="1:20" x14ac:dyDescent="0.3">
      <c r="A8" s="148" t="s">
        <v>815</v>
      </c>
      <c r="B8" s="148">
        <v>442</v>
      </c>
      <c r="C8" t="s">
        <v>211</v>
      </c>
      <c r="D8" t="s">
        <v>212</v>
      </c>
      <c r="E8" t="s">
        <v>816</v>
      </c>
      <c r="F8" s="25" t="s">
        <v>4</v>
      </c>
      <c r="G8" s="148" t="s">
        <v>427</v>
      </c>
      <c r="H8" s="148" t="s">
        <v>428</v>
      </c>
      <c r="I8" s="189">
        <v>647.11200000000008</v>
      </c>
      <c r="J8" s="184">
        <v>53694</v>
      </c>
      <c r="K8" s="184" t="s">
        <v>1450</v>
      </c>
      <c r="L8">
        <v>7409.7720000000008</v>
      </c>
      <c r="M8" s="282">
        <v>3.6871999999999994</v>
      </c>
      <c r="N8" s="259">
        <v>12.051849368644543</v>
      </c>
      <c r="O8" s="259">
        <v>0.30594474650446901</v>
      </c>
      <c r="P8" s="259">
        <v>0.13800000000000001</v>
      </c>
      <c r="Q8" s="260" t="s">
        <v>551</v>
      </c>
      <c r="R8" s="148">
        <v>12</v>
      </c>
      <c r="S8" s="148" t="s">
        <v>212</v>
      </c>
    </row>
    <row r="9" spans="1:20" x14ac:dyDescent="0.3">
      <c r="A9" s="148" t="s">
        <v>819</v>
      </c>
      <c r="B9" s="148">
        <v>88</v>
      </c>
      <c r="C9" t="s">
        <v>216</v>
      </c>
      <c r="D9" t="s">
        <v>217</v>
      </c>
      <c r="E9" t="s">
        <v>820</v>
      </c>
      <c r="F9" s="25" t="s">
        <v>4</v>
      </c>
      <c r="G9" s="148" t="s">
        <v>427</v>
      </c>
      <c r="H9" s="148" t="s">
        <v>428</v>
      </c>
      <c r="I9" s="189">
        <v>2436.21</v>
      </c>
      <c r="J9" s="184">
        <v>183133</v>
      </c>
      <c r="K9" s="184" t="s">
        <v>1450</v>
      </c>
      <c r="L9">
        <v>25272.354000000003</v>
      </c>
      <c r="M9" s="282">
        <v>5.0274999999999999</v>
      </c>
      <c r="N9" s="280">
        <v>13.302954683208378</v>
      </c>
      <c r="O9" s="259">
        <v>0.37792356057154347</v>
      </c>
      <c r="P9" s="259">
        <v>0.13800000000000001</v>
      </c>
      <c r="Q9" s="260" t="s">
        <v>551</v>
      </c>
      <c r="R9" s="148">
        <v>12</v>
      </c>
      <c r="S9" s="148" t="s">
        <v>217</v>
      </c>
    </row>
    <row r="10" spans="1:20" x14ac:dyDescent="0.3">
      <c r="A10" s="148" t="s">
        <v>870</v>
      </c>
      <c r="B10" s="148">
        <v>289</v>
      </c>
      <c r="C10" t="s">
        <v>253</v>
      </c>
      <c r="D10" t="s">
        <v>254</v>
      </c>
      <c r="E10" t="s">
        <v>871</v>
      </c>
      <c r="F10" s="25" t="s">
        <v>4</v>
      </c>
      <c r="G10" s="148" t="s">
        <v>429</v>
      </c>
      <c r="H10" s="148" t="s">
        <v>430</v>
      </c>
      <c r="I10" s="189">
        <v>2760</v>
      </c>
      <c r="J10" s="184">
        <v>0</v>
      </c>
      <c r="K10" s="184" t="s">
        <v>505</v>
      </c>
      <c r="L10">
        <v>0</v>
      </c>
      <c r="M10" s="282">
        <v>0</v>
      </c>
      <c r="N10" s="280" t="s">
        <v>2166</v>
      </c>
      <c r="O10" s="259" t="s">
        <v>2166</v>
      </c>
      <c r="P10" s="259">
        <v>0</v>
      </c>
      <c r="Q10" s="260" t="s">
        <v>551</v>
      </c>
      <c r="R10" s="148">
        <v>12</v>
      </c>
      <c r="S10" s="148" t="s">
        <v>254</v>
      </c>
    </row>
    <row r="11" spans="1:20" x14ac:dyDescent="0.3">
      <c r="A11" s="148" t="s">
        <v>870</v>
      </c>
      <c r="B11" s="148">
        <v>289</v>
      </c>
      <c r="C11" t="s">
        <v>253</v>
      </c>
      <c r="D11" t="s">
        <v>254</v>
      </c>
      <c r="E11" t="s">
        <v>871</v>
      </c>
      <c r="F11" s="25" t="s">
        <v>4</v>
      </c>
      <c r="G11" s="148" t="s">
        <v>427</v>
      </c>
      <c r="H11" s="148" t="s">
        <v>428</v>
      </c>
      <c r="I11" s="189">
        <v>1711.3208412796898</v>
      </c>
      <c r="J11" s="184">
        <v>121352</v>
      </c>
      <c r="K11" s="184" t="s">
        <v>1450</v>
      </c>
      <c r="L11">
        <v>16746.576000000001</v>
      </c>
      <c r="M11" s="282">
        <v>3.3098666666666667</v>
      </c>
      <c r="N11" s="280">
        <v>14.102123090510991</v>
      </c>
      <c r="O11" s="259">
        <v>0.23470697606474611</v>
      </c>
      <c r="P11" s="259">
        <v>0.13800000000000001</v>
      </c>
      <c r="Q11" s="260" t="s">
        <v>551</v>
      </c>
      <c r="R11" s="148">
        <v>12</v>
      </c>
      <c r="S11" s="148" t="s">
        <v>254</v>
      </c>
    </row>
    <row r="12" spans="1:20" x14ac:dyDescent="0.3">
      <c r="A12" s="148" t="s">
        <v>934</v>
      </c>
      <c r="B12" s="148">
        <v>340</v>
      </c>
      <c r="C12" t="s">
        <v>295</v>
      </c>
      <c r="D12" t="s">
        <v>296</v>
      </c>
      <c r="E12" t="s">
        <v>935</v>
      </c>
      <c r="F12" s="25" t="s">
        <v>4</v>
      </c>
      <c r="G12" s="148" t="s">
        <v>427</v>
      </c>
      <c r="H12" s="148" t="s">
        <v>428</v>
      </c>
      <c r="I12" s="189">
        <v>327.58199999999999</v>
      </c>
      <c r="J12" s="184">
        <v>28230</v>
      </c>
      <c r="K12" s="184" t="s">
        <v>1450</v>
      </c>
      <c r="L12">
        <v>3895.7400000000002</v>
      </c>
      <c r="M12" s="282">
        <v>4.9176750000000009</v>
      </c>
      <c r="N12" s="259">
        <v>11.604038257173221</v>
      </c>
      <c r="O12" s="259">
        <v>0.4237899678553767</v>
      </c>
      <c r="P12" s="259">
        <v>0.13800000000000001</v>
      </c>
      <c r="Q12" s="260" t="s">
        <v>551</v>
      </c>
      <c r="R12" s="148">
        <v>12</v>
      </c>
      <c r="S12" s="148" t="s">
        <v>296</v>
      </c>
    </row>
    <row r="13" spans="1:20" x14ac:dyDescent="0.3">
      <c r="A13" s="148" t="s">
        <v>980</v>
      </c>
      <c r="B13" s="148">
        <v>410</v>
      </c>
      <c r="C13" t="s">
        <v>336</v>
      </c>
      <c r="D13" t="s">
        <v>337</v>
      </c>
      <c r="E13" t="s">
        <v>981</v>
      </c>
      <c r="F13" s="25" t="s">
        <v>4</v>
      </c>
      <c r="G13" s="148" t="s">
        <v>427</v>
      </c>
      <c r="H13" s="148" t="s">
        <v>428</v>
      </c>
      <c r="I13" s="189">
        <v>604.59100000000001</v>
      </c>
      <c r="J13" s="184">
        <v>50156</v>
      </c>
      <c r="K13" s="184" t="s">
        <v>1450</v>
      </c>
      <c r="L13">
        <v>6921.5280000000002</v>
      </c>
      <c r="M13" s="282">
        <v>7.3923749999999986</v>
      </c>
      <c r="N13" s="280">
        <v>12.054210862110216</v>
      </c>
      <c r="O13" s="259">
        <v>0.6132608002765505</v>
      </c>
      <c r="P13" s="259">
        <v>0.13800000000000001</v>
      </c>
      <c r="Q13" s="260" t="s">
        <v>551</v>
      </c>
      <c r="R13" s="148">
        <v>12</v>
      </c>
      <c r="S13" s="148" t="s">
        <v>337</v>
      </c>
    </row>
    <row r="14" spans="1:20" x14ac:dyDescent="0.3">
      <c r="A14" s="148" t="s">
        <v>982</v>
      </c>
      <c r="B14" s="148">
        <v>339</v>
      </c>
      <c r="C14" t="s">
        <v>338</v>
      </c>
      <c r="D14" t="s">
        <v>339</v>
      </c>
      <c r="E14" t="s">
        <v>983</v>
      </c>
      <c r="F14" s="25" t="s">
        <v>4</v>
      </c>
      <c r="G14" s="148" t="s">
        <v>427</v>
      </c>
      <c r="H14" s="148" t="s">
        <v>428</v>
      </c>
      <c r="I14" s="189">
        <v>0</v>
      </c>
      <c r="J14" s="184">
        <v>0</v>
      </c>
      <c r="K14" s="184">
        <v>0</v>
      </c>
      <c r="L14">
        <v>0</v>
      </c>
      <c r="M14" s="282">
        <v>0</v>
      </c>
      <c r="N14" s="280" t="s">
        <v>2166</v>
      </c>
      <c r="O14" s="259" t="s">
        <v>2166</v>
      </c>
      <c r="P14" s="259">
        <v>0.13800000000000001</v>
      </c>
      <c r="Q14" s="260">
        <v>0</v>
      </c>
      <c r="R14" s="148">
        <v>0</v>
      </c>
      <c r="S14" s="148" t="s">
        <v>339</v>
      </c>
    </row>
    <row r="15" spans="1:20" x14ac:dyDescent="0.3">
      <c r="A15" s="148" t="s">
        <v>1002</v>
      </c>
      <c r="B15" s="148">
        <v>684</v>
      </c>
      <c r="C15" t="s">
        <v>357</v>
      </c>
      <c r="D15" t="s">
        <v>358</v>
      </c>
      <c r="E15" t="s">
        <v>1003</v>
      </c>
      <c r="F15" s="25" t="s">
        <v>4</v>
      </c>
      <c r="G15" s="148" t="s">
        <v>427</v>
      </c>
      <c r="H15" s="148" t="s">
        <v>428</v>
      </c>
      <c r="I15" s="189">
        <v>2017.68</v>
      </c>
      <c r="J15" s="184">
        <v>160299</v>
      </c>
      <c r="K15" s="184" t="s">
        <v>1450</v>
      </c>
      <c r="L15">
        <v>22121.262000000002</v>
      </c>
      <c r="M15" s="282">
        <v>5.1708333333333325</v>
      </c>
      <c r="N15" s="280">
        <v>12.586978084704208</v>
      </c>
      <c r="O15" s="259">
        <v>0.41080816209706195</v>
      </c>
      <c r="P15" s="259">
        <v>0.13800000000000001</v>
      </c>
      <c r="Q15" s="260" t="s">
        <v>551</v>
      </c>
      <c r="R15" s="148">
        <v>12</v>
      </c>
      <c r="S15" s="148" t="s">
        <v>358</v>
      </c>
    </row>
    <row r="16" spans="1:20" x14ac:dyDescent="0.3">
      <c r="A16" s="148" t="s">
        <v>1004</v>
      </c>
      <c r="B16" s="148">
        <v>230</v>
      </c>
      <c r="C16" t="s">
        <v>359</v>
      </c>
      <c r="D16" t="s">
        <v>360</v>
      </c>
      <c r="E16" t="s">
        <v>1005</v>
      </c>
      <c r="F16" s="25" t="s">
        <v>4</v>
      </c>
      <c r="G16" s="148" t="s">
        <v>432</v>
      </c>
      <c r="H16" s="148" t="s">
        <v>433</v>
      </c>
      <c r="I16" s="189">
        <v>742.24699999999984</v>
      </c>
      <c r="J16" s="184">
        <v>0</v>
      </c>
      <c r="K16" s="184" t="s">
        <v>505</v>
      </c>
      <c r="L16">
        <v>0</v>
      </c>
      <c r="M16" s="282">
        <v>0</v>
      </c>
      <c r="N16" s="259" t="s">
        <v>2166</v>
      </c>
      <c r="O16" s="259" t="s">
        <v>2166</v>
      </c>
      <c r="P16" s="259">
        <v>0</v>
      </c>
      <c r="Q16" s="260" t="s">
        <v>551</v>
      </c>
      <c r="R16" s="148">
        <v>9</v>
      </c>
      <c r="S16" s="148" t="s">
        <v>360</v>
      </c>
    </row>
    <row r="17" spans="1:19" x14ac:dyDescent="0.3">
      <c r="A17" s="148" t="s">
        <v>1004</v>
      </c>
      <c r="B17" s="148">
        <v>230</v>
      </c>
      <c r="C17" t="s">
        <v>359</v>
      </c>
      <c r="D17" t="s">
        <v>360</v>
      </c>
      <c r="E17" t="s">
        <v>1005</v>
      </c>
      <c r="F17" s="25" t="s">
        <v>4</v>
      </c>
      <c r="G17" s="148" t="s">
        <v>427</v>
      </c>
      <c r="H17" s="148" t="s">
        <v>428</v>
      </c>
      <c r="I17" s="189">
        <v>751.32999999999993</v>
      </c>
      <c r="J17" s="184">
        <v>53866</v>
      </c>
      <c r="K17" s="184" t="s">
        <v>1450</v>
      </c>
      <c r="L17">
        <v>7433.5080000000007</v>
      </c>
      <c r="M17" s="282">
        <v>3.4633333333333334</v>
      </c>
      <c r="N17" s="280">
        <v>13.948130546170123</v>
      </c>
      <c r="O17" s="259">
        <v>0.2483008975195099</v>
      </c>
      <c r="P17" s="259">
        <v>0.13800000000000001</v>
      </c>
      <c r="Q17" s="260" t="s">
        <v>551</v>
      </c>
      <c r="R17" s="148">
        <v>3</v>
      </c>
      <c r="S17" s="148" t="s">
        <v>360</v>
      </c>
    </row>
    <row r="18" spans="1:19" x14ac:dyDescent="0.3">
      <c r="A18" s="148" t="s">
        <v>1029</v>
      </c>
      <c r="B18" s="148">
        <v>242</v>
      </c>
      <c r="C18" t="s">
        <v>371</v>
      </c>
      <c r="D18" t="s">
        <v>372</v>
      </c>
      <c r="E18" t="s">
        <v>1030</v>
      </c>
      <c r="F18" s="25" t="s">
        <v>4</v>
      </c>
      <c r="G18" s="148" t="s">
        <v>427</v>
      </c>
      <c r="H18" s="148" t="s">
        <v>428</v>
      </c>
      <c r="I18" s="189">
        <v>201.31</v>
      </c>
      <c r="J18" s="184">
        <v>17056</v>
      </c>
      <c r="K18" s="184" t="s">
        <v>1450</v>
      </c>
      <c r="L18">
        <v>2353.7280000000001</v>
      </c>
      <c r="M18" s="282">
        <v>6.2527333333333344</v>
      </c>
      <c r="N18" s="280">
        <v>11.802884615384615</v>
      </c>
      <c r="O18" s="259">
        <v>0.52976315003394447</v>
      </c>
      <c r="P18" s="259">
        <v>0.13800000000000001</v>
      </c>
      <c r="Q18" s="260" t="s">
        <v>551</v>
      </c>
      <c r="R18" s="148">
        <v>12</v>
      </c>
      <c r="S18" s="148" t="s">
        <v>372</v>
      </c>
    </row>
    <row r="19" spans="1:19" x14ac:dyDescent="0.3">
      <c r="A19" s="148" t="s">
        <v>1033</v>
      </c>
      <c r="B19" s="148">
        <v>106</v>
      </c>
      <c r="C19" t="s">
        <v>375</v>
      </c>
      <c r="D19" t="s">
        <v>376</v>
      </c>
      <c r="E19" t="s">
        <v>1034</v>
      </c>
      <c r="F19" s="25" t="s">
        <v>4</v>
      </c>
      <c r="G19" s="148" t="s">
        <v>427</v>
      </c>
      <c r="H19" s="148" t="s">
        <v>428</v>
      </c>
      <c r="I19" s="189">
        <v>39395</v>
      </c>
      <c r="J19" s="184">
        <v>2608704</v>
      </c>
      <c r="K19" s="184" t="s">
        <v>1450</v>
      </c>
      <c r="L19">
        <v>360001.152</v>
      </c>
      <c r="M19" s="282">
        <v>0</v>
      </c>
      <c r="N19" s="259">
        <v>15.101368342287971</v>
      </c>
      <c r="O19" s="259">
        <v>0</v>
      </c>
      <c r="P19" s="259">
        <v>0.13800000000000001</v>
      </c>
      <c r="Q19" s="260" t="s">
        <v>588</v>
      </c>
      <c r="R19" s="148">
        <v>12</v>
      </c>
      <c r="S19" s="148" t="s">
        <v>409</v>
      </c>
    </row>
    <row r="20" spans="1:19" x14ac:dyDescent="0.3">
      <c r="A20" s="148" t="s">
        <v>1035</v>
      </c>
      <c r="B20" s="148">
        <v>106</v>
      </c>
      <c r="C20" t="s">
        <v>375</v>
      </c>
      <c r="D20" t="s">
        <v>377</v>
      </c>
      <c r="E20" t="s">
        <v>1034</v>
      </c>
      <c r="F20" s="25" t="s">
        <v>4</v>
      </c>
      <c r="G20" s="148" t="s">
        <v>427</v>
      </c>
      <c r="H20" s="148" t="s">
        <v>428</v>
      </c>
      <c r="I20" s="189">
        <v>726</v>
      </c>
      <c r="J20" s="184">
        <v>53760</v>
      </c>
      <c r="K20" s="184" t="s">
        <v>1450</v>
      </c>
      <c r="L20">
        <v>7418.880000000001</v>
      </c>
      <c r="M20" s="282">
        <v>0</v>
      </c>
      <c r="N20" s="280">
        <v>13.504464285714286</v>
      </c>
      <c r="O20" s="259">
        <v>0</v>
      </c>
      <c r="P20" s="259">
        <v>0.13800000000000001</v>
      </c>
      <c r="Q20" s="260" t="s">
        <v>588</v>
      </c>
      <c r="R20" s="148">
        <v>12</v>
      </c>
      <c r="S20" s="148" t="s">
        <v>409</v>
      </c>
    </row>
    <row r="21" spans="1:19" x14ac:dyDescent="0.3">
      <c r="A21" s="148" t="s">
        <v>1038</v>
      </c>
      <c r="B21" s="148">
        <v>0</v>
      </c>
      <c r="C21" t="s">
        <v>1039</v>
      </c>
      <c r="D21" t="s">
        <v>1040</v>
      </c>
      <c r="E21" t="s">
        <v>1034</v>
      </c>
      <c r="F21" s="25" t="s">
        <v>4</v>
      </c>
      <c r="G21" s="148" t="s">
        <v>427</v>
      </c>
      <c r="H21" s="148" t="s">
        <v>428</v>
      </c>
      <c r="I21" s="189">
        <v>26575.321999999996</v>
      </c>
      <c r="J21" s="184">
        <v>2063544</v>
      </c>
      <c r="K21" s="184" t="s">
        <v>1450</v>
      </c>
      <c r="L21">
        <v>284769.07200000004</v>
      </c>
      <c r="M21" s="282">
        <v>0</v>
      </c>
      <c r="N21" s="259">
        <v>12.878485750727872</v>
      </c>
      <c r="O21" s="259">
        <v>0</v>
      </c>
      <c r="P21" s="259">
        <v>0.13800000000000001</v>
      </c>
      <c r="Q21" s="260" t="s">
        <v>588</v>
      </c>
      <c r="R21" s="148">
        <v>12</v>
      </c>
      <c r="S21" s="148" t="s">
        <v>409</v>
      </c>
    </row>
    <row r="22" spans="1:19" x14ac:dyDescent="0.3">
      <c r="A22" s="148" t="s">
        <v>1046</v>
      </c>
      <c r="B22" s="148">
        <v>0</v>
      </c>
      <c r="C22" t="s">
        <v>1047</v>
      </c>
      <c r="D22" t="s">
        <v>1048</v>
      </c>
      <c r="E22" t="s">
        <v>1034</v>
      </c>
      <c r="F22" s="25" t="s">
        <v>4</v>
      </c>
      <c r="G22" s="148" t="s">
        <v>427</v>
      </c>
      <c r="H22" s="148" t="s">
        <v>428</v>
      </c>
      <c r="I22" s="189">
        <v>19096</v>
      </c>
      <c r="J22" s="184">
        <v>1241016</v>
      </c>
      <c r="K22" s="184" t="s">
        <v>1450</v>
      </c>
      <c r="L22">
        <v>171260.20800000001</v>
      </c>
      <c r="M22" s="282">
        <v>0</v>
      </c>
      <c r="N22" s="280">
        <v>15.387392265691981</v>
      </c>
      <c r="O22" s="259">
        <v>0</v>
      </c>
      <c r="P22" s="259">
        <v>0.13800000000000001</v>
      </c>
      <c r="Q22" s="260" t="s">
        <v>588</v>
      </c>
      <c r="R22" s="148">
        <v>12</v>
      </c>
      <c r="S22" s="148" t="s">
        <v>409</v>
      </c>
    </row>
    <row r="23" spans="1:19" x14ac:dyDescent="0.3">
      <c r="A23" s="148" t="s">
        <v>583</v>
      </c>
      <c r="B23" s="148">
        <v>293</v>
      </c>
      <c r="C23" t="s">
        <v>67</v>
      </c>
      <c r="D23" t="s">
        <v>68</v>
      </c>
      <c r="E23" t="s">
        <v>584</v>
      </c>
      <c r="F23" s="25" t="s">
        <v>4</v>
      </c>
      <c r="G23" s="148" t="s">
        <v>429</v>
      </c>
      <c r="H23" s="148" t="s">
        <v>430</v>
      </c>
      <c r="I23" s="189">
        <v>2.1419999999999999</v>
      </c>
      <c r="J23" s="184">
        <v>0</v>
      </c>
      <c r="K23" s="184" t="s">
        <v>505</v>
      </c>
      <c r="L23">
        <v>0</v>
      </c>
      <c r="M23" s="282">
        <v>0</v>
      </c>
      <c r="N23" s="280" t="s">
        <v>2166</v>
      </c>
      <c r="O23" s="259" t="s">
        <v>2166</v>
      </c>
      <c r="P23" s="259">
        <v>0</v>
      </c>
      <c r="Q23" s="260" t="s">
        <v>551</v>
      </c>
      <c r="R23" s="148">
        <v>2</v>
      </c>
      <c r="S23" s="148" t="s">
        <v>68</v>
      </c>
    </row>
    <row r="24" spans="1:19" x14ac:dyDescent="0.3">
      <c r="A24" s="148" t="s">
        <v>583</v>
      </c>
      <c r="B24" s="148">
        <v>293</v>
      </c>
      <c r="C24" t="s">
        <v>67</v>
      </c>
      <c r="D24" t="s">
        <v>68</v>
      </c>
      <c r="E24" t="s">
        <v>584</v>
      </c>
      <c r="F24" s="25" t="s">
        <v>4</v>
      </c>
      <c r="G24" s="148" t="s">
        <v>427</v>
      </c>
      <c r="H24" s="148" t="s">
        <v>428</v>
      </c>
      <c r="I24" s="189">
        <v>285.17199999999997</v>
      </c>
      <c r="J24" s="184">
        <v>22149</v>
      </c>
      <c r="K24" s="184" t="s">
        <v>1450</v>
      </c>
      <c r="L24">
        <v>3056.5620000000004</v>
      </c>
      <c r="M24" s="282">
        <v>3.971133333333333</v>
      </c>
      <c r="N24" s="280">
        <v>12.87516366427378</v>
      </c>
      <c r="O24" s="259">
        <v>0.30843361971020999</v>
      </c>
      <c r="P24" s="259">
        <v>0.13800000000000001</v>
      </c>
      <c r="Q24" s="260" t="s">
        <v>551</v>
      </c>
      <c r="R24" s="148">
        <v>6</v>
      </c>
      <c r="S24" s="148" t="s">
        <v>68</v>
      </c>
    </row>
    <row r="25" spans="1:19" x14ac:dyDescent="0.3">
      <c r="A25" s="148" t="s">
        <v>980</v>
      </c>
      <c r="B25" s="148">
        <v>410</v>
      </c>
      <c r="C25" t="s">
        <v>336</v>
      </c>
      <c r="D25" t="s">
        <v>337</v>
      </c>
      <c r="E25" t="s">
        <v>981</v>
      </c>
      <c r="F25" s="25" t="s">
        <v>4</v>
      </c>
      <c r="G25" s="148" t="s">
        <v>432</v>
      </c>
      <c r="H25" s="148" t="s">
        <v>433</v>
      </c>
      <c r="I25" s="189">
        <v>0</v>
      </c>
      <c r="J25" s="184">
        <v>0</v>
      </c>
      <c r="K25" s="184">
        <v>0</v>
      </c>
      <c r="L25">
        <v>0</v>
      </c>
      <c r="M25" s="282">
        <v>0</v>
      </c>
      <c r="N25" s="259" t="s">
        <v>2166</v>
      </c>
      <c r="O25" s="259" t="s">
        <v>2166</v>
      </c>
      <c r="P25" s="259">
        <v>0</v>
      </c>
      <c r="Q25" s="260">
        <v>0</v>
      </c>
      <c r="R25" s="148">
        <v>0</v>
      </c>
      <c r="S25" s="148" t="s">
        <v>337</v>
      </c>
    </row>
    <row r="26" spans="1:19" x14ac:dyDescent="0.3">
      <c r="A26" s="148" t="s">
        <v>982</v>
      </c>
      <c r="B26" s="148">
        <v>339</v>
      </c>
      <c r="C26" t="s">
        <v>338</v>
      </c>
      <c r="D26" t="s">
        <v>339</v>
      </c>
      <c r="E26" t="s">
        <v>983</v>
      </c>
      <c r="F26" s="25" t="s">
        <v>4</v>
      </c>
      <c r="G26" s="148" t="s">
        <v>432</v>
      </c>
      <c r="H26" s="148" t="s">
        <v>433</v>
      </c>
      <c r="I26" s="189">
        <v>707.20500000000015</v>
      </c>
      <c r="J26" s="184">
        <v>0</v>
      </c>
      <c r="K26" s="184" t="s">
        <v>505</v>
      </c>
      <c r="L26">
        <v>0</v>
      </c>
      <c r="M26" s="282">
        <v>0</v>
      </c>
      <c r="N26" s="280" t="s">
        <v>2166</v>
      </c>
      <c r="O26" s="259" t="s">
        <v>2166</v>
      </c>
      <c r="P26" s="259">
        <v>0</v>
      </c>
      <c r="Q26" s="260" t="s">
        <v>551</v>
      </c>
      <c r="R26" s="148">
        <v>12</v>
      </c>
      <c r="S26" s="148" t="s">
        <v>339</v>
      </c>
    </row>
    <row r="27" spans="1:19" x14ac:dyDescent="0.3">
      <c r="A27" s="148" t="s">
        <v>1029</v>
      </c>
      <c r="B27" s="148">
        <v>242</v>
      </c>
      <c r="C27" t="s">
        <v>371</v>
      </c>
      <c r="D27" t="s">
        <v>372</v>
      </c>
      <c r="E27" t="s">
        <v>1030</v>
      </c>
      <c r="F27" s="25" t="s">
        <v>4</v>
      </c>
      <c r="G27" s="148" t="s">
        <v>432</v>
      </c>
      <c r="H27" s="148" t="s">
        <v>433</v>
      </c>
      <c r="I27" s="189">
        <v>0</v>
      </c>
      <c r="J27" s="184">
        <v>0</v>
      </c>
      <c r="K27" s="184">
        <v>0</v>
      </c>
      <c r="L27">
        <v>0</v>
      </c>
      <c r="M27" s="282">
        <v>0</v>
      </c>
      <c r="N27" s="280" t="s">
        <v>2166</v>
      </c>
      <c r="O27" s="259" t="s">
        <v>2166</v>
      </c>
      <c r="P27" s="259">
        <v>0</v>
      </c>
      <c r="Q27" s="260">
        <v>0</v>
      </c>
      <c r="R27" s="148">
        <v>0</v>
      </c>
      <c r="S27" s="148" t="s">
        <v>372</v>
      </c>
    </row>
    <row r="28" spans="1:19" x14ac:dyDescent="0.3">
      <c r="A28" s="148" t="s">
        <v>1038</v>
      </c>
      <c r="B28" s="148">
        <v>0</v>
      </c>
      <c r="C28" t="s">
        <v>1039</v>
      </c>
      <c r="D28" t="s">
        <v>1040</v>
      </c>
      <c r="E28" t="s">
        <v>1034</v>
      </c>
      <c r="F28" s="25" t="s">
        <v>4</v>
      </c>
      <c r="G28" s="148" t="s">
        <v>1068</v>
      </c>
      <c r="I28" s="189">
        <v>0</v>
      </c>
      <c r="J28" s="184">
        <v>0</v>
      </c>
      <c r="K28" s="184">
        <v>0</v>
      </c>
      <c r="L28">
        <v>0</v>
      </c>
      <c r="M28" s="282">
        <v>0</v>
      </c>
      <c r="N28" s="259" t="s">
        <v>2166</v>
      </c>
      <c r="O28" s="259" t="s">
        <v>2166</v>
      </c>
      <c r="P28" s="259">
        <v>0.12</v>
      </c>
      <c r="Q28" s="260">
        <v>0</v>
      </c>
      <c r="R28" s="148">
        <v>0</v>
      </c>
      <c r="S28" s="148" t="s">
        <v>409</v>
      </c>
    </row>
    <row r="29" spans="1:19" x14ac:dyDescent="0.3">
      <c r="A29" s="148" t="s">
        <v>1038</v>
      </c>
      <c r="B29" s="148">
        <v>0</v>
      </c>
      <c r="C29" t="s">
        <v>1039</v>
      </c>
      <c r="D29" t="s">
        <v>1040</v>
      </c>
      <c r="E29" t="s">
        <v>1034</v>
      </c>
      <c r="F29" s="25" t="s">
        <v>4</v>
      </c>
      <c r="G29" s="148" t="s">
        <v>1068</v>
      </c>
      <c r="H29" s="148" t="s">
        <v>428</v>
      </c>
      <c r="I29" s="189">
        <v>4760.6780000000008</v>
      </c>
      <c r="J29" s="184">
        <v>400134</v>
      </c>
      <c r="K29" s="184" t="s">
        <v>1450</v>
      </c>
      <c r="L29">
        <v>48016.08</v>
      </c>
      <c r="M29" s="282">
        <v>0</v>
      </c>
      <c r="N29" s="259">
        <v>11.897709267395426</v>
      </c>
      <c r="O29" s="259">
        <v>0</v>
      </c>
      <c r="P29" s="259">
        <v>0.12</v>
      </c>
      <c r="Q29" s="260" t="s">
        <v>588</v>
      </c>
      <c r="R29" s="148">
        <v>12</v>
      </c>
      <c r="S29" s="148" t="s">
        <v>409</v>
      </c>
    </row>
    <row r="30" spans="1:19" x14ac:dyDescent="0.3">
      <c r="A30" s="148" t="s">
        <v>1436</v>
      </c>
      <c r="B30" s="148">
        <v>0</v>
      </c>
      <c r="C30" t="s">
        <v>1885</v>
      </c>
      <c r="D30" t="s">
        <v>254</v>
      </c>
      <c r="E30" t="s">
        <v>871</v>
      </c>
      <c r="F30" s="25" t="s">
        <v>4</v>
      </c>
      <c r="G30" s="148" t="s">
        <v>427</v>
      </c>
      <c r="H30" s="148" t="s">
        <v>428</v>
      </c>
      <c r="I30" s="189">
        <v>0</v>
      </c>
      <c r="J30" s="184">
        <v>0</v>
      </c>
      <c r="K30" s="184">
        <v>0</v>
      </c>
      <c r="L30">
        <v>0</v>
      </c>
      <c r="M30" s="282">
        <v>0</v>
      </c>
      <c r="N30" s="280" t="s">
        <v>2166</v>
      </c>
      <c r="O30" s="259" t="s">
        <v>2166</v>
      </c>
      <c r="P30" s="259">
        <v>0.13800000000000001</v>
      </c>
      <c r="Q30" s="260">
        <v>0</v>
      </c>
      <c r="R30" s="148">
        <v>0</v>
      </c>
      <c r="S30" s="148" t="s">
        <v>254</v>
      </c>
    </row>
    <row r="31" spans="1:19" x14ac:dyDescent="0.3">
      <c r="A31" s="148" t="s">
        <v>1440</v>
      </c>
      <c r="B31" s="148">
        <v>106</v>
      </c>
      <c r="C31" t="s">
        <v>375</v>
      </c>
      <c r="D31" t="s">
        <v>409</v>
      </c>
      <c r="E31" t="s">
        <v>1034</v>
      </c>
      <c r="F31" s="25" t="s">
        <v>4</v>
      </c>
      <c r="G31" s="148" t="s">
        <v>427</v>
      </c>
      <c r="H31" s="148" t="s">
        <v>428</v>
      </c>
      <c r="I31" s="189">
        <v>0</v>
      </c>
      <c r="J31" s="184">
        <v>0</v>
      </c>
      <c r="K31" s="184">
        <v>0</v>
      </c>
      <c r="L31">
        <v>0</v>
      </c>
      <c r="M31" s="282">
        <v>0</v>
      </c>
      <c r="N31" s="259" t="s">
        <v>2166</v>
      </c>
      <c r="O31" s="259" t="s">
        <v>2166</v>
      </c>
      <c r="P31" s="259">
        <v>0.13800000000000001</v>
      </c>
      <c r="Q31" s="260">
        <v>0</v>
      </c>
      <c r="R31" s="148">
        <v>0</v>
      </c>
      <c r="S31" s="148" t="s">
        <v>409</v>
      </c>
    </row>
    <row r="32" spans="1:19" x14ac:dyDescent="0.3">
      <c r="A32" s="148" t="s">
        <v>583</v>
      </c>
      <c r="B32" s="148">
        <v>293</v>
      </c>
      <c r="C32" t="s">
        <v>67</v>
      </c>
      <c r="D32" t="s">
        <v>68</v>
      </c>
      <c r="E32" t="s">
        <v>584</v>
      </c>
      <c r="F32" s="25" t="s">
        <v>4</v>
      </c>
      <c r="G32" s="148" t="s">
        <v>429</v>
      </c>
      <c r="H32" s="148" t="s">
        <v>428</v>
      </c>
      <c r="I32" s="189">
        <v>0</v>
      </c>
      <c r="J32" s="184">
        <v>0</v>
      </c>
      <c r="K32" s="184">
        <v>0</v>
      </c>
      <c r="L32">
        <v>0</v>
      </c>
      <c r="M32" s="282">
        <v>0</v>
      </c>
      <c r="N32" s="259" t="s">
        <v>2166</v>
      </c>
      <c r="O32" s="259" t="s">
        <v>2166</v>
      </c>
      <c r="P32" s="259">
        <v>0</v>
      </c>
      <c r="Q32" s="260">
        <v>0</v>
      </c>
      <c r="R32" s="148">
        <v>0</v>
      </c>
      <c r="S32" s="148" t="s">
        <v>68</v>
      </c>
    </row>
    <row r="33" spans="1:19" x14ac:dyDescent="0.3">
      <c r="A33" s="148" t="s">
        <v>800</v>
      </c>
      <c r="B33" s="148">
        <v>383</v>
      </c>
      <c r="C33" t="s">
        <v>399</v>
      </c>
      <c r="D33" t="s">
        <v>400</v>
      </c>
      <c r="E33" t="s">
        <v>801</v>
      </c>
      <c r="F33" s="25" t="s">
        <v>5</v>
      </c>
      <c r="G33" s="148" t="s">
        <v>427</v>
      </c>
      <c r="H33" s="148" t="s">
        <v>428</v>
      </c>
      <c r="I33" s="189">
        <v>0</v>
      </c>
      <c r="J33" s="184">
        <v>0</v>
      </c>
      <c r="K33" s="184">
        <v>0</v>
      </c>
      <c r="L33">
        <v>0</v>
      </c>
      <c r="M33" s="282">
        <v>0</v>
      </c>
      <c r="N33" s="280" t="s">
        <v>2166</v>
      </c>
      <c r="O33" s="259" t="s">
        <v>2166</v>
      </c>
      <c r="P33" s="259">
        <v>0.13800000000000001</v>
      </c>
      <c r="Q33" s="260">
        <v>0</v>
      </c>
      <c r="R33" s="148">
        <v>0</v>
      </c>
      <c r="S33" s="148" t="s">
        <v>400</v>
      </c>
    </row>
    <row r="34" spans="1:19" x14ac:dyDescent="0.3">
      <c r="A34" s="148" t="s">
        <v>833</v>
      </c>
      <c r="B34" s="148">
        <v>373</v>
      </c>
      <c r="C34" t="s">
        <v>224</v>
      </c>
      <c r="D34" t="s">
        <v>225</v>
      </c>
      <c r="E34" t="s">
        <v>834</v>
      </c>
      <c r="F34" s="25" t="s">
        <v>5</v>
      </c>
      <c r="G34" s="148" t="s">
        <v>427</v>
      </c>
      <c r="H34" s="148" t="s">
        <v>428</v>
      </c>
      <c r="I34" s="189">
        <v>941.40800000000002</v>
      </c>
      <c r="J34" s="184">
        <v>68757</v>
      </c>
      <c r="K34" s="184" t="s">
        <v>1450</v>
      </c>
      <c r="L34">
        <v>9488.4660000000003</v>
      </c>
      <c r="M34" s="282">
        <v>3.5791166666666663</v>
      </c>
      <c r="N34" s="259">
        <v>13.691813197201739</v>
      </c>
      <c r="O34" s="259">
        <v>0.26140560166261595</v>
      </c>
      <c r="P34" s="259">
        <v>0.13800000000000001</v>
      </c>
      <c r="Q34" s="260" t="s">
        <v>551</v>
      </c>
      <c r="R34" s="148">
        <v>12</v>
      </c>
      <c r="S34" s="148" t="s">
        <v>225</v>
      </c>
    </row>
    <row r="35" spans="1:19" x14ac:dyDescent="0.3">
      <c r="A35" s="148" t="s">
        <v>940</v>
      </c>
      <c r="B35" s="148">
        <v>150</v>
      </c>
      <c r="C35" t="s">
        <v>301</v>
      </c>
      <c r="D35" t="s">
        <v>302</v>
      </c>
      <c r="E35" t="s">
        <v>941</v>
      </c>
      <c r="F35" s="25" t="s">
        <v>5</v>
      </c>
      <c r="G35" s="148" t="s">
        <v>432</v>
      </c>
      <c r="H35" s="148" t="s">
        <v>433</v>
      </c>
      <c r="I35" s="189">
        <v>1813.8009999999999</v>
      </c>
      <c r="J35" s="184">
        <v>0</v>
      </c>
      <c r="K35" s="184" t="s">
        <v>505</v>
      </c>
      <c r="L35">
        <v>0</v>
      </c>
      <c r="M35" s="282">
        <v>0</v>
      </c>
      <c r="N35" s="280" t="s">
        <v>2166</v>
      </c>
      <c r="O35" s="259" t="s">
        <v>2166</v>
      </c>
      <c r="P35" s="259">
        <v>0</v>
      </c>
      <c r="Q35" s="260" t="s">
        <v>551</v>
      </c>
      <c r="R35" s="148">
        <v>12</v>
      </c>
      <c r="S35" s="148" t="s">
        <v>168</v>
      </c>
    </row>
    <row r="36" spans="1:19" x14ac:dyDescent="0.3">
      <c r="A36" s="148" t="s">
        <v>940</v>
      </c>
      <c r="B36" s="148">
        <v>150</v>
      </c>
      <c r="C36" t="s">
        <v>301</v>
      </c>
      <c r="D36" t="s">
        <v>302</v>
      </c>
      <c r="E36" t="s">
        <v>941</v>
      </c>
      <c r="F36" s="25" t="s">
        <v>5</v>
      </c>
      <c r="G36" s="148" t="s">
        <v>427</v>
      </c>
      <c r="H36" s="148" t="s">
        <v>428</v>
      </c>
      <c r="I36" s="189">
        <v>29764.067000000003</v>
      </c>
      <c r="J36" s="184">
        <v>1895055</v>
      </c>
      <c r="K36" s="184" t="s">
        <v>1450</v>
      </c>
      <c r="L36">
        <v>261517.59000000003</v>
      </c>
      <c r="M36" s="282">
        <v>3.0859666666666663</v>
      </c>
      <c r="N36" s="259">
        <v>15.706175810200762</v>
      </c>
      <c r="O36" s="259">
        <v>0.19648109787886173</v>
      </c>
      <c r="P36" s="259">
        <v>0.13800000000000001</v>
      </c>
      <c r="Q36" s="260" t="s">
        <v>551</v>
      </c>
      <c r="R36" s="148">
        <v>12</v>
      </c>
      <c r="S36" s="148" t="s">
        <v>168</v>
      </c>
    </row>
    <row r="37" spans="1:19" x14ac:dyDescent="0.3">
      <c r="A37" s="148" t="s">
        <v>1031</v>
      </c>
      <c r="B37" s="148">
        <v>741</v>
      </c>
      <c r="C37" t="s">
        <v>373</v>
      </c>
      <c r="D37" t="s">
        <v>374</v>
      </c>
      <c r="E37" t="s">
        <v>1032</v>
      </c>
      <c r="F37" s="25" t="s">
        <v>5</v>
      </c>
      <c r="G37" s="148" t="s">
        <v>432</v>
      </c>
      <c r="H37" s="148" t="s">
        <v>433</v>
      </c>
      <c r="I37" s="189">
        <v>986.5229999999998</v>
      </c>
      <c r="J37" s="184">
        <v>0</v>
      </c>
      <c r="K37" s="184" t="s">
        <v>505</v>
      </c>
      <c r="L37">
        <v>0</v>
      </c>
      <c r="M37" s="282">
        <v>0</v>
      </c>
      <c r="N37" s="280" t="s">
        <v>2166</v>
      </c>
      <c r="O37" s="259" t="s">
        <v>2166</v>
      </c>
      <c r="P37" s="259">
        <v>0</v>
      </c>
      <c r="Q37" s="260" t="s">
        <v>551</v>
      </c>
      <c r="R37" s="148">
        <v>12</v>
      </c>
      <c r="S37" s="148" t="s">
        <v>374</v>
      </c>
    </row>
    <row r="38" spans="1:19" x14ac:dyDescent="0.3">
      <c r="A38" s="148" t="s">
        <v>1031</v>
      </c>
      <c r="B38" s="148">
        <v>741</v>
      </c>
      <c r="C38" t="s">
        <v>373</v>
      </c>
      <c r="D38" t="s">
        <v>374</v>
      </c>
      <c r="E38" t="s">
        <v>1032</v>
      </c>
      <c r="F38" s="25" t="s">
        <v>5</v>
      </c>
      <c r="G38" s="148" t="s">
        <v>427</v>
      </c>
      <c r="H38" s="148" t="s">
        <v>428</v>
      </c>
      <c r="I38" s="189">
        <v>3634.779</v>
      </c>
      <c r="J38" s="184">
        <v>238674</v>
      </c>
      <c r="K38" s="184" t="s">
        <v>1450</v>
      </c>
      <c r="L38">
        <v>32937.012000000002</v>
      </c>
      <c r="M38" s="282">
        <v>3.7236250000000002</v>
      </c>
      <c r="N38" s="280">
        <v>15.229053017924031</v>
      </c>
      <c r="O38" s="259">
        <v>0.24450798060899989</v>
      </c>
      <c r="P38" s="259">
        <v>0.13800000000000001</v>
      </c>
      <c r="Q38" s="260" t="s">
        <v>551</v>
      </c>
      <c r="R38" s="148">
        <v>12</v>
      </c>
      <c r="S38" s="148" t="s">
        <v>374</v>
      </c>
    </row>
    <row r="39" spans="1:19" x14ac:dyDescent="0.3">
      <c r="A39" s="148" t="s">
        <v>1049</v>
      </c>
      <c r="B39" s="148">
        <v>409</v>
      </c>
      <c r="C39" t="s">
        <v>380</v>
      </c>
      <c r="D39" t="s">
        <v>381</v>
      </c>
      <c r="E39" t="s">
        <v>1284</v>
      </c>
      <c r="F39" s="25" t="s">
        <v>5</v>
      </c>
      <c r="G39" s="148" t="s">
        <v>427</v>
      </c>
      <c r="H39" s="148" t="s">
        <v>428</v>
      </c>
      <c r="I39" s="189">
        <v>767.3</v>
      </c>
      <c r="J39" s="184">
        <v>60465</v>
      </c>
      <c r="K39" s="184" t="s">
        <v>1450</v>
      </c>
      <c r="L39">
        <v>8344.17</v>
      </c>
      <c r="M39" s="282">
        <v>3.3915999999999991</v>
      </c>
      <c r="N39" s="259">
        <v>12.689985942280659</v>
      </c>
      <c r="O39" s="259">
        <v>0.26726585950736337</v>
      </c>
      <c r="P39" s="259">
        <v>0.13800000000000001</v>
      </c>
      <c r="Q39" s="260" t="s">
        <v>551</v>
      </c>
      <c r="R39" s="148">
        <v>12</v>
      </c>
      <c r="S39" s="148" t="e">
        <v>#N/A</v>
      </c>
    </row>
    <row r="40" spans="1:19" x14ac:dyDescent="0.3">
      <c r="A40" s="148" t="s">
        <v>648</v>
      </c>
      <c r="B40" s="148">
        <v>169</v>
      </c>
      <c r="C40" t="s">
        <v>103</v>
      </c>
      <c r="D40" t="s">
        <v>107</v>
      </c>
      <c r="E40" t="s">
        <v>649</v>
      </c>
      <c r="F40" s="25" t="s">
        <v>5</v>
      </c>
      <c r="G40" s="148" t="s">
        <v>427</v>
      </c>
      <c r="H40" s="148" t="s">
        <v>428</v>
      </c>
      <c r="I40" s="189">
        <v>1143.2059999999999</v>
      </c>
      <c r="J40" s="184">
        <v>80068</v>
      </c>
      <c r="K40" s="184" t="s">
        <v>1450</v>
      </c>
      <c r="L40">
        <v>11049.384000000002</v>
      </c>
      <c r="M40" s="282">
        <v>3.8365000000000005</v>
      </c>
      <c r="N40" s="280">
        <v>14.277938752060749</v>
      </c>
      <c r="O40" s="259">
        <v>0.26870125069322592</v>
      </c>
      <c r="P40" s="259">
        <v>0.13800000000000001</v>
      </c>
      <c r="Q40" s="260" t="s">
        <v>551</v>
      </c>
      <c r="R40" s="148">
        <v>12</v>
      </c>
      <c r="S40" s="148" t="s">
        <v>107</v>
      </c>
    </row>
    <row r="41" spans="1:19" x14ac:dyDescent="0.3">
      <c r="A41" s="148" t="s">
        <v>652</v>
      </c>
      <c r="B41" s="148">
        <v>169</v>
      </c>
      <c r="C41" t="s">
        <v>103</v>
      </c>
      <c r="D41" t="s">
        <v>111</v>
      </c>
      <c r="E41" t="s">
        <v>653</v>
      </c>
      <c r="F41" s="25" t="s">
        <v>5</v>
      </c>
      <c r="G41" s="148" t="s">
        <v>427</v>
      </c>
      <c r="H41" s="148" t="s">
        <v>428</v>
      </c>
      <c r="I41" s="189">
        <v>1263.8249999999998</v>
      </c>
      <c r="J41" s="184">
        <v>88554</v>
      </c>
      <c r="K41" s="184" t="s">
        <v>1450</v>
      </c>
      <c r="L41">
        <v>12220.452000000001</v>
      </c>
      <c r="M41" s="282">
        <v>4.0778999999999996</v>
      </c>
      <c r="N41" s="259">
        <v>14.271800257470016</v>
      </c>
      <c r="O41" s="259">
        <v>0.28573129713370127</v>
      </c>
      <c r="P41" s="259">
        <v>0.13800000000000001</v>
      </c>
      <c r="Q41" s="260" t="s">
        <v>551</v>
      </c>
      <c r="R41" s="148">
        <v>12</v>
      </c>
      <c r="S41" s="148" t="s">
        <v>111</v>
      </c>
    </row>
    <row r="42" spans="1:19" x14ac:dyDescent="0.3">
      <c r="A42" s="148" t="s">
        <v>655</v>
      </c>
      <c r="B42" s="148">
        <v>169</v>
      </c>
      <c r="C42" t="s">
        <v>103</v>
      </c>
      <c r="D42" t="s">
        <v>113</v>
      </c>
      <c r="E42" t="s">
        <v>656</v>
      </c>
      <c r="F42" s="25" t="s">
        <v>5</v>
      </c>
      <c r="G42" s="148" t="s">
        <v>432</v>
      </c>
      <c r="H42" s="148" t="s">
        <v>433</v>
      </c>
      <c r="I42" s="189">
        <v>535.70500000000004</v>
      </c>
      <c r="J42" s="184">
        <v>0</v>
      </c>
      <c r="K42" s="184" t="s">
        <v>505</v>
      </c>
      <c r="L42">
        <v>0</v>
      </c>
      <c r="M42" s="282">
        <v>0</v>
      </c>
      <c r="N42" s="259" t="s">
        <v>2166</v>
      </c>
      <c r="O42" s="259" t="s">
        <v>2166</v>
      </c>
      <c r="P42" s="259">
        <v>0</v>
      </c>
      <c r="Q42" s="260" t="s">
        <v>551</v>
      </c>
      <c r="R42" s="148">
        <v>12</v>
      </c>
      <c r="S42" s="148" t="s">
        <v>113</v>
      </c>
    </row>
    <row r="43" spans="1:19" x14ac:dyDescent="0.3">
      <c r="A43" s="148" t="s">
        <v>655</v>
      </c>
      <c r="B43" s="148">
        <v>169</v>
      </c>
      <c r="C43" t="s">
        <v>103</v>
      </c>
      <c r="D43" t="s">
        <v>113</v>
      </c>
      <c r="E43" t="s">
        <v>656</v>
      </c>
      <c r="F43" s="25" t="s">
        <v>5</v>
      </c>
      <c r="G43" s="148" t="s">
        <v>427</v>
      </c>
      <c r="H43" s="148" t="s">
        <v>428</v>
      </c>
      <c r="I43" s="189">
        <v>1415.8040000000001</v>
      </c>
      <c r="J43" s="184">
        <v>104865</v>
      </c>
      <c r="K43" s="184" t="s">
        <v>1450</v>
      </c>
      <c r="L43">
        <v>14471.37</v>
      </c>
      <c r="M43" s="282">
        <v>3.9020666666666659</v>
      </c>
      <c r="N43" s="280">
        <v>13.501206312878463</v>
      </c>
      <c r="O43" s="259">
        <v>0.28901614983429907</v>
      </c>
      <c r="P43" s="259">
        <v>0.13800000000000001</v>
      </c>
      <c r="Q43" s="260" t="s">
        <v>551</v>
      </c>
      <c r="R43" s="148">
        <v>12</v>
      </c>
      <c r="S43" s="148" t="s">
        <v>113</v>
      </c>
    </row>
    <row r="44" spans="1:19" x14ac:dyDescent="0.3">
      <c r="A44" s="148" t="s">
        <v>667</v>
      </c>
      <c r="B44" s="148">
        <v>169</v>
      </c>
      <c r="C44" t="s">
        <v>103</v>
      </c>
      <c r="D44" t="s">
        <v>124</v>
      </c>
      <c r="E44" t="s">
        <v>668</v>
      </c>
      <c r="F44" s="25" t="s">
        <v>5</v>
      </c>
      <c r="G44" s="148" t="s">
        <v>427</v>
      </c>
      <c r="H44" s="148" t="s">
        <v>428</v>
      </c>
      <c r="I44" s="189">
        <v>1252.9859999999999</v>
      </c>
      <c r="J44" s="184">
        <v>85473</v>
      </c>
      <c r="K44" s="184" t="s">
        <v>1450</v>
      </c>
      <c r="L44">
        <v>11795.274000000001</v>
      </c>
      <c r="M44" s="282">
        <v>4.0983999999999989</v>
      </c>
      <c r="N44" s="259">
        <v>14.659436313221716</v>
      </c>
      <c r="O44" s="259">
        <v>0.27957418774032589</v>
      </c>
      <c r="P44" s="259">
        <v>0.13800000000000001</v>
      </c>
      <c r="Q44" s="260" t="s">
        <v>551</v>
      </c>
      <c r="R44" s="148">
        <v>12</v>
      </c>
      <c r="S44" s="148" t="s">
        <v>124</v>
      </c>
    </row>
    <row r="45" spans="1:19" x14ac:dyDescent="0.3">
      <c r="A45" s="148" t="s">
        <v>686</v>
      </c>
      <c r="B45" s="148">
        <v>169</v>
      </c>
      <c r="C45" t="s">
        <v>103</v>
      </c>
      <c r="D45" t="s">
        <v>141</v>
      </c>
      <c r="E45" t="s">
        <v>687</v>
      </c>
      <c r="F45" s="25" t="s">
        <v>5</v>
      </c>
      <c r="G45" s="148" t="s">
        <v>432</v>
      </c>
      <c r="H45" s="148" t="s">
        <v>433</v>
      </c>
      <c r="I45" s="189">
        <v>258.53800000000001</v>
      </c>
      <c r="J45" s="184">
        <v>0</v>
      </c>
      <c r="K45" s="184" t="s">
        <v>505</v>
      </c>
      <c r="L45">
        <v>0</v>
      </c>
      <c r="M45" s="282">
        <v>0</v>
      </c>
      <c r="N45" s="280" t="s">
        <v>2166</v>
      </c>
      <c r="O45" s="259" t="s">
        <v>2166</v>
      </c>
      <c r="P45" s="259">
        <v>0</v>
      </c>
      <c r="Q45" s="260" t="s">
        <v>551</v>
      </c>
      <c r="R45" s="148">
        <v>10</v>
      </c>
      <c r="S45" s="148" t="s">
        <v>141</v>
      </c>
    </row>
    <row r="46" spans="1:19" x14ac:dyDescent="0.3">
      <c r="A46" s="148" t="s">
        <v>686</v>
      </c>
      <c r="B46" s="148">
        <v>169</v>
      </c>
      <c r="C46" t="s">
        <v>103</v>
      </c>
      <c r="D46" t="s">
        <v>141</v>
      </c>
      <c r="E46" t="s">
        <v>687</v>
      </c>
      <c r="F46" s="25" t="s">
        <v>5</v>
      </c>
      <c r="G46" s="148" t="s">
        <v>427</v>
      </c>
      <c r="H46" s="148" t="s">
        <v>428</v>
      </c>
      <c r="I46" s="189">
        <v>1920.836</v>
      </c>
      <c r="J46" s="184">
        <v>136269</v>
      </c>
      <c r="K46" s="184" t="s">
        <v>1450</v>
      </c>
      <c r="L46">
        <v>18805.122000000003</v>
      </c>
      <c r="M46" s="282">
        <v>4.0073999999999987</v>
      </c>
      <c r="N46" s="259">
        <v>14.095913230448598</v>
      </c>
      <c r="O46" s="259">
        <v>0.28429516658371656</v>
      </c>
      <c r="P46" s="259">
        <v>0.13800000000000001</v>
      </c>
      <c r="Q46" s="260" t="s">
        <v>551</v>
      </c>
      <c r="R46" s="148">
        <v>12</v>
      </c>
      <c r="S46" s="148" t="s">
        <v>141</v>
      </c>
    </row>
    <row r="47" spans="1:19" x14ac:dyDescent="0.3">
      <c r="A47" s="148" t="s">
        <v>692</v>
      </c>
      <c r="B47" s="148">
        <v>169</v>
      </c>
      <c r="C47" t="s">
        <v>103</v>
      </c>
      <c r="D47" t="s">
        <v>146</v>
      </c>
      <c r="E47" t="s">
        <v>693</v>
      </c>
      <c r="F47" s="25" t="s">
        <v>5</v>
      </c>
      <c r="G47" s="148" t="s">
        <v>427</v>
      </c>
      <c r="H47" s="148" t="s">
        <v>428</v>
      </c>
      <c r="I47" s="189">
        <v>1671.3360000000002</v>
      </c>
      <c r="J47" s="184">
        <v>116922</v>
      </c>
      <c r="K47" s="184" t="s">
        <v>1450</v>
      </c>
      <c r="L47">
        <v>16135.236000000001</v>
      </c>
      <c r="M47" s="282">
        <v>4.3631000000000011</v>
      </c>
      <c r="N47" s="259">
        <v>14.294452712064455</v>
      </c>
      <c r="O47" s="259">
        <v>0.30523029372908861</v>
      </c>
      <c r="P47" s="259">
        <v>0.13800000000000001</v>
      </c>
      <c r="Q47" s="260" t="s">
        <v>551</v>
      </c>
      <c r="R47" s="148">
        <v>12</v>
      </c>
      <c r="S47" s="148" t="s">
        <v>146</v>
      </c>
    </row>
    <row r="48" spans="1:19" x14ac:dyDescent="0.3">
      <c r="A48" s="148" t="s">
        <v>697</v>
      </c>
      <c r="B48" s="148">
        <v>169</v>
      </c>
      <c r="C48" t="s">
        <v>103</v>
      </c>
      <c r="D48" t="s">
        <v>148</v>
      </c>
      <c r="E48" t="s">
        <v>698</v>
      </c>
      <c r="F48" s="25" t="s">
        <v>5</v>
      </c>
      <c r="G48" s="148" t="s">
        <v>427</v>
      </c>
      <c r="H48" s="148" t="s">
        <v>428</v>
      </c>
      <c r="I48" s="189">
        <v>2219.982</v>
      </c>
      <c r="J48" s="184">
        <v>140518</v>
      </c>
      <c r="K48" s="184" t="s">
        <v>1450</v>
      </c>
      <c r="L48">
        <v>19391.484</v>
      </c>
      <c r="M48" s="282">
        <v>3.8669333333333324</v>
      </c>
      <c r="N48" s="259">
        <v>15.798559615138274</v>
      </c>
      <c r="O48" s="259">
        <v>0.24476492968561603</v>
      </c>
      <c r="P48" s="259">
        <v>0.13800000000000001</v>
      </c>
      <c r="Q48" s="260" t="s">
        <v>551</v>
      </c>
      <c r="R48" s="148">
        <v>12</v>
      </c>
      <c r="S48" s="148" t="s">
        <v>148</v>
      </c>
    </row>
    <row r="49" spans="1:19" x14ac:dyDescent="0.3">
      <c r="A49" s="148" t="s">
        <v>733</v>
      </c>
      <c r="B49" s="148">
        <v>169</v>
      </c>
      <c r="C49" t="s">
        <v>103</v>
      </c>
      <c r="D49" t="s">
        <v>145</v>
      </c>
      <c r="E49" t="s">
        <v>734</v>
      </c>
      <c r="F49" s="25" t="s">
        <v>5</v>
      </c>
      <c r="G49" s="148" t="s">
        <v>432</v>
      </c>
      <c r="H49" s="148" t="s">
        <v>433</v>
      </c>
      <c r="I49" s="189">
        <v>329.26900000000001</v>
      </c>
      <c r="J49" s="184">
        <v>0</v>
      </c>
      <c r="K49" s="184" t="s">
        <v>505</v>
      </c>
      <c r="L49">
        <v>0</v>
      </c>
      <c r="M49" s="282">
        <v>0</v>
      </c>
      <c r="N49" s="280" t="s">
        <v>2166</v>
      </c>
      <c r="O49" s="259" t="s">
        <v>2166</v>
      </c>
      <c r="P49" s="259">
        <v>0</v>
      </c>
      <c r="Q49" s="260" t="s">
        <v>551</v>
      </c>
      <c r="R49" s="148">
        <v>12</v>
      </c>
      <c r="S49" s="148" t="s">
        <v>145</v>
      </c>
    </row>
    <row r="50" spans="1:19" x14ac:dyDescent="0.3">
      <c r="A50" s="148" t="s">
        <v>733</v>
      </c>
      <c r="B50" s="148">
        <v>169</v>
      </c>
      <c r="C50" t="s">
        <v>103</v>
      </c>
      <c r="D50" t="s">
        <v>145</v>
      </c>
      <c r="E50" t="s">
        <v>734</v>
      </c>
      <c r="F50" s="25" t="s">
        <v>5</v>
      </c>
      <c r="G50" s="148" t="s">
        <v>427</v>
      </c>
      <c r="H50" s="148" t="s">
        <v>428</v>
      </c>
      <c r="I50" s="189">
        <v>794.51</v>
      </c>
      <c r="J50" s="184">
        <v>59501</v>
      </c>
      <c r="K50" s="184" t="s">
        <v>1450</v>
      </c>
      <c r="L50">
        <v>8211.1380000000008</v>
      </c>
      <c r="M50" s="282">
        <v>4.0966000000000005</v>
      </c>
      <c r="N50" s="259">
        <v>13.352884825465118</v>
      </c>
      <c r="O50" s="259">
        <v>0.30679512731117298</v>
      </c>
      <c r="P50" s="259">
        <v>0.13800000000000001</v>
      </c>
      <c r="Q50" s="260" t="s">
        <v>551</v>
      </c>
      <c r="R50" s="148">
        <v>12</v>
      </c>
      <c r="S50" s="148" t="s">
        <v>145</v>
      </c>
    </row>
    <row r="51" spans="1:19" x14ac:dyDescent="0.3">
      <c r="A51" s="148" t="s">
        <v>735</v>
      </c>
      <c r="B51" s="148">
        <v>169</v>
      </c>
      <c r="C51" t="s">
        <v>103</v>
      </c>
      <c r="D51" t="s">
        <v>149</v>
      </c>
      <c r="E51" t="s">
        <v>736</v>
      </c>
      <c r="F51" s="25" t="s">
        <v>5</v>
      </c>
      <c r="G51" s="148" t="s">
        <v>427</v>
      </c>
      <c r="H51" s="148" t="s">
        <v>428</v>
      </c>
      <c r="I51" s="189">
        <v>851.04700000000003</v>
      </c>
      <c r="J51" s="184">
        <v>71475</v>
      </c>
      <c r="K51" s="184" t="s">
        <v>1450</v>
      </c>
      <c r="L51">
        <v>9863.5500000000011</v>
      </c>
      <c r="M51" s="282">
        <v>4.0423999999999998</v>
      </c>
      <c r="N51" s="259">
        <v>11.906918502973067</v>
      </c>
      <c r="O51" s="259">
        <v>0.33950009811444021</v>
      </c>
      <c r="P51" s="259">
        <v>0.13800000000000001</v>
      </c>
      <c r="Q51" s="260" t="s">
        <v>551</v>
      </c>
      <c r="R51" s="148">
        <v>12</v>
      </c>
      <c r="S51" s="148" t="s">
        <v>149</v>
      </c>
    </row>
    <row r="52" spans="1:19" x14ac:dyDescent="0.3">
      <c r="A52" s="148" t="s">
        <v>737</v>
      </c>
      <c r="B52" s="148">
        <v>169</v>
      </c>
      <c r="C52" t="s">
        <v>103</v>
      </c>
      <c r="D52" t="s">
        <v>153</v>
      </c>
      <c r="E52" t="s">
        <v>738</v>
      </c>
      <c r="F52" s="25" t="s">
        <v>5</v>
      </c>
      <c r="G52" s="148" t="s">
        <v>427</v>
      </c>
      <c r="H52" s="148" t="s">
        <v>428</v>
      </c>
      <c r="I52" s="189">
        <v>622.39099999999996</v>
      </c>
      <c r="J52" s="184">
        <v>47428</v>
      </c>
      <c r="K52" s="184" t="s">
        <v>1450</v>
      </c>
      <c r="L52">
        <v>6545.0640000000003</v>
      </c>
      <c r="M52" s="282">
        <v>4.3269999999999991</v>
      </c>
      <c r="N52" s="259">
        <v>13.122859913974867</v>
      </c>
      <c r="O52" s="259">
        <v>0.32972995432131885</v>
      </c>
      <c r="P52" s="259">
        <v>0.13800000000000001</v>
      </c>
      <c r="Q52" s="260" t="s">
        <v>551</v>
      </c>
      <c r="R52" s="148">
        <v>12</v>
      </c>
      <c r="S52" s="148" t="s">
        <v>153</v>
      </c>
    </row>
    <row r="53" spans="1:19" x14ac:dyDescent="0.3">
      <c r="A53" s="148" t="s">
        <v>1339</v>
      </c>
      <c r="B53" s="148">
        <v>169</v>
      </c>
      <c r="C53" t="s">
        <v>103</v>
      </c>
      <c r="D53" t="s">
        <v>140</v>
      </c>
      <c r="E53" t="s">
        <v>2129</v>
      </c>
      <c r="F53" s="25" t="s">
        <v>5</v>
      </c>
      <c r="G53" s="148" t="s">
        <v>427</v>
      </c>
      <c r="H53" s="148" t="s">
        <v>428</v>
      </c>
      <c r="I53" s="189">
        <v>1130.4499999999998</v>
      </c>
      <c r="J53" s="184">
        <v>77538</v>
      </c>
      <c r="K53" s="184" t="s">
        <v>1450</v>
      </c>
      <c r="L53">
        <v>10700.244000000001</v>
      </c>
      <c r="M53" s="282">
        <v>4.1002000000000001</v>
      </c>
      <c r="N53" s="259">
        <v>14.579303051407049</v>
      </c>
      <c r="O53" s="259">
        <v>0.28123429395373528</v>
      </c>
      <c r="P53" s="259">
        <v>0.13800000000000001</v>
      </c>
      <c r="Q53" s="260" t="s">
        <v>551</v>
      </c>
      <c r="R53" s="148">
        <v>8</v>
      </c>
      <c r="S53" s="148" t="s">
        <v>140</v>
      </c>
    </row>
    <row r="54" spans="1:19" x14ac:dyDescent="0.3">
      <c r="A54" s="148" t="s">
        <v>737</v>
      </c>
      <c r="B54" s="148">
        <v>169</v>
      </c>
      <c r="C54" t="s">
        <v>103</v>
      </c>
      <c r="D54" t="s">
        <v>153</v>
      </c>
      <c r="E54" t="s">
        <v>738</v>
      </c>
      <c r="F54" s="25" t="s">
        <v>5</v>
      </c>
      <c r="G54" s="148" t="s">
        <v>432</v>
      </c>
      <c r="H54" s="148" t="s">
        <v>433</v>
      </c>
      <c r="I54" s="189">
        <v>0</v>
      </c>
      <c r="J54" s="184">
        <v>0</v>
      </c>
      <c r="K54" s="184">
        <v>0</v>
      </c>
      <c r="L54">
        <v>0</v>
      </c>
      <c r="M54" s="282">
        <v>0</v>
      </c>
      <c r="N54" s="259" t="s">
        <v>2166</v>
      </c>
      <c r="O54" s="259" t="s">
        <v>2166</v>
      </c>
      <c r="P54" s="259">
        <v>0</v>
      </c>
      <c r="Q54" s="260">
        <v>0</v>
      </c>
      <c r="R54" s="148">
        <v>0</v>
      </c>
      <c r="S54" s="148" t="s">
        <v>153</v>
      </c>
    </row>
    <row r="55" spans="1:19" x14ac:dyDescent="0.3">
      <c r="A55" s="148" t="s">
        <v>769</v>
      </c>
      <c r="B55" s="148">
        <v>658</v>
      </c>
      <c r="C55" t="s">
        <v>183</v>
      </c>
      <c r="D55" t="s">
        <v>184</v>
      </c>
      <c r="E55" t="s">
        <v>770</v>
      </c>
      <c r="F55" s="25" t="s">
        <v>6</v>
      </c>
      <c r="G55" s="148" t="s">
        <v>429</v>
      </c>
      <c r="H55" s="148" t="s">
        <v>430</v>
      </c>
      <c r="I55" s="189">
        <v>561.99400000000003</v>
      </c>
      <c r="J55" s="184">
        <v>0</v>
      </c>
      <c r="K55" s="184" t="s">
        <v>505</v>
      </c>
      <c r="L55">
        <v>0</v>
      </c>
      <c r="M55" s="282">
        <v>0</v>
      </c>
      <c r="N55" s="259" t="s">
        <v>2166</v>
      </c>
      <c r="O55" s="259" t="s">
        <v>2166</v>
      </c>
      <c r="P55" s="259">
        <v>0</v>
      </c>
      <c r="Q55" s="260" t="s">
        <v>551</v>
      </c>
      <c r="R55" s="148">
        <v>10</v>
      </c>
      <c r="S55" s="148" t="s">
        <v>184</v>
      </c>
    </row>
    <row r="56" spans="1:19" x14ac:dyDescent="0.3">
      <c r="A56" s="148" t="s">
        <v>769</v>
      </c>
      <c r="B56" s="148">
        <v>658</v>
      </c>
      <c r="C56" t="s">
        <v>183</v>
      </c>
      <c r="D56" t="s">
        <v>184</v>
      </c>
      <c r="E56" t="s">
        <v>770</v>
      </c>
      <c r="F56" s="25" t="s">
        <v>6</v>
      </c>
      <c r="G56" s="148" t="s">
        <v>427</v>
      </c>
      <c r="H56" s="148" t="s">
        <v>428</v>
      </c>
      <c r="I56" s="189">
        <v>80.819000000000003</v>
      </c>
      <c r="J56" s="184">
        <v>13963</v>
      </c>
      <c r="K56" s="184" t="s">
        <v>1450</v>
      </c>
      <c r="L56">
        <v>1926.8940000000002</v>
      </c>
      <c r="M56" s="282">
        <v>3.8870699999999991</v>
      </c>
      <c r="N56" s="280">
        <v>5.7880827902313259</v>
      </c>
      <c r="O56" s="259">
        <v>0.67156434019228139</v>
      </c>
      <c r="P56" s="259">
        <v>0.13800000000000001</v>
      </c>
      <c r="Q56" s="260" t="s">
        <v>551</v>
      </c>
      <c r="R56" s="148">
        <v>10</v>
      </c>
      <c r="S56" s="148" t="s">
        <v>184</v>
      </c>
    </row>
    <row r="57" spans="1:19" x14ac:dyDescent="0.3">
      <c r="A57" s="148" t="s">
        <v>771</v>
      </c>
      <c r="B57" s="148">
        <v>437</v>
      </c>
      <c r="C57" t="s">
        <v>185</v>
      </c>
      <c r="D57" t="s">
        <v>186</v>
      </c>
      <c r="E57" t="s">
        <v>772</v>
      </c>
      <c r="F57" s="25" t="s">
        <v>6</v>
      </c>
      <c r="G57" s="148" t="s">
        <v>427</v>
      </c>
      <c r="H57" s="148" t="s">
        <v>428</v>
      </c>
      <c r="I57" s="189">
        <v>370.63599999999997</v>
      </c>
      <c r="J57" s="184">
        <v>30570</v>
      </c>
      <c r="K57" s="184" t="s">
        <v>1450</v>
      </c>
      <c r="L57">
        <v>4218.6600000000008</v>
      </c>
      <c r="M57" s="282">
        <v>4.9291749999999999</v>
      </c>
      <c r="N57" s="280">
        <v>12.124174026823681</v>
      </c>
      <c r="O57" s="259">
        <v>0.40655759221985999</v>
      </c>
      <c r="P57" s="259">
        <v>0.13800000000000001</v>
      </c>
      <c r="Q57" s="260" t="s">
        <v>551</v>
      </c>
      <c r="R57" s="148">
        <v>12</v>
      </c>
      <c r="S57" s="148" t="s">
        <v>186</v>
      </c>
    </row>
    <row r="58" spans="1:19" x14ac:dyDescent="0.3">
      <c r="A58" s="148" t="s">
        <v>773</v>
      </c>
      <c r="B58" s="148">
        <v>297</v>
      </c>
      <c r="C58" t="s">
        <v>181</v>
      </c>
      <c r="D58" t="s">
        <v>182</v>
      </c>
      <c r="E58" t="s">
        <v>774</v>
      </c>
      <c r="F58" s="25" t="s">
        <v>6</v>
      </c>
      <c r="G58" s="148" t="s">
        <v>427</v>
      </c>
      <c r="H58" s="148" t="s">
        <v>428</v>
      </c>
      <c r="I58" s="189">
        <v>898.57</v>
      </c>
      <c r="J58" s="184">
        <v>67174</v>
      </c>
      <c r="K58" s="184" t="s">
        <v>1450</v>
      </c>
      <c r="L58">
        <v>9270.0120000000006</v>
      </c>
      <c r="M58" s="282">
        <v>3.2758916666666669</v>
      </c>
      <c r="N58" s="280">
        <v>13.37675291035222</v>
      </c>
      <c r="O58" s="259">
        <v>0.24489438420675816</v>
      </c>
      <c r="P58" s="259">
        <v>0.13800000000000001</v>
      </c>
      <c r="Q58" s="260" t="s">
        <v>551</v>
      </c>
      <c r="R58" s="148">
        <v>12</v>
      </c>
      <c r="S58" s="148" t="s">
        <v>182</v>
      </c>
    </row>
    <row r="59" spans="1:19" x14ac:dyDescent="0.3">
      <c r="A59" s="148" t="s">
        <v>785</v>
      </c>
      <c r="B59" s="148">
        <v>360</v>
      </c>
      <c r="C59" t="s">
        <v>195</v>
      </c>
      <c r="D59" t="s">
        <v>196</v>
      </c>
      <c r="E59" t="s">
        <v>786</v>
      </c>
      <c r="F59" s="25" t="s">
        <v>6</v>
      </c>
      <c r="G59" s="148" t="s">
        <v>427</v>
      </c>
      <c r="H59" s="148" t="s">
        <v>428</v>
      </c>
      <c r="I59" s="189">
        <v>249.43999999999997</v>
      </c>
      <c r="J59" s="184">
        <v>33066</v>
      </c>
      <c r="K59" s="184" t="s">
        <v>1450</v>
      </c>
      <c r="L59">
        <v>4563.1080000000002</v>
      </c>
      <c r="M59" s="282">
        <v>3.8940833333333327</v>
      </c>
      <c r="N59" s="259">
        <v>7.5437004778322132</v>
      </c>
      <c r="O59" s="259">
        <v>0.51620333346696601</v>
      </c>
      <c r="P59" s="259">
        <v>0.13800000000000001</v>
      </c>
      <c r="Q59" s="260" t="s">
        <v>551</v>
      </c>
      <c r="R59" s="148">
        <v>12</v>
      </c>
      <c r="S59" s="148" t="s">
        <v>196</v>
      </c>
    </row>
    <row r="60" spans="1:19" x14ac:dyDescent="0.3">
      <c r="A60" s="148" t="s">
        <v>811</v>
      </c>
      <c r="B60" s="148">
        <v>320</v>
      </c>
      <c r="C60" t="s">
        <v>206</v>
      </c>
      <c r="D60" t="s">
        <v>207</v>
      </c>
      <c r="E60" t="s">
        <v>812</v>
      </c>
      <c r="F60" s="25" t="s">
        <v>6</v>
      </c>
      <c r="G60" s="148" t="s">
        <v>427</v>
      </c>
      <c r="H60" s="148" t="s">
        <v>428</v>
      </c>
      <c r="I60" s="189">
        <v>642.31100000000004</v>
      </c>
      <c r="J60" s="184">
        <v>53542</v>
      </c>
      <c r="K60" s="184" t="s">
        <v>1450</v>
      </c>
      <c r="L60">
        <v>7388.7960000000003</v>
      </c>
      <c r="M60" s="282">
        <v>4.3421750000000001</v>
      </c>
      <c r="N60" s="280">
        <v>11.996395353180681</v>
      </c>
      <c r="O60" s="259">
        <v>0.36195664382207371</v>
      </c>
      <c r="P60" s="259">
        <v>0.13800000000000001</v>
      </c>
      <c r="Q60" s="260" t="s">
        <v>551</v>
      </c>
      <c r="R60" s="148">
        <v>12</v>
      </c>
      <c r="S60" s="148" t="s">
        <v>207</v>
      </c>
    </row>
    <row r="61" spans="1:19" x14ac:dyDescent="0.3">
      <c r="A61" s="148" t="s">
        <v>849</v>
      </c>
      <c r="B61" s="148">
        <v>681</v>
      </c>
      <c r="C61" t="s">
        <v>236</v>
      </c>
      <c r="D61" t="s">
        <v>237</v>
      </c>
      <c r="E61" t="s">
        <v>850</v>
      </c>
      <c r="F61" s="25" t="s">
        <v>6</v>
      </c>
      <c r="G61" s="148" t="s">
        <v>429</v>
      </c>
      <c r="H61" s="148" t="s">
        <v>430</v>
      </c>
      <c r="I61" s="189">
        <v>0</v>
      </c>
      <c r="J61" s="184">
        <v>0</v>
      </c>
      <c r="K61" s="184">
        <v>0</v>
      </c>
      <c r="L61">
        <v>0</v>
      </c>
      <c r="M61" s="282">
        <v>0</v>
      </c>
      <c r="N61" s="280" t="s">
        <v>2166</v>
      </c>
      <c r="O61" s="259" t="s">
        <v>2166</v>
      </c>
      <c r="P61" s="259">
        <v>0</v>
      </c>
      <c r="Q61" s="260">
        <v>0</v>
      </c>
      <c r="R61" s="148">
        <v>0</v>
      </c>
      <c r="S61" s="148" t="s">
        <v>237</v>
      </c>
    </row>
    <row r="62" spans="1:19" x14ac:dyDescent="0.3">
      <c r="A62" s="148" t="s">
        <v>849</v>
      </c>
      <c r="B62" s="148">
        <v>681</v>
      </c>
      <c r="C62" t="s">
        <v>236</v>
      </c>
      <c r="D62" t="s">
        <v>237</v>
      </c>
      <c r="E62" t="s">
        <v>850</v>
      </c>
      <c r="F62" s="25" t="s">
        <v>6</v>
      </c>
      <c r="G62" s="148" t="s">
        <v>427</v>
      </c>
      <c r="H62" s="148" t="s">
        <v>428</v>
      </c>
      <c r="I62" s="189">
        <v>349.16700000000003</v>
      </c>
      <c r="J62" s="184">
        <v>29134</v>
      </c>
      <c r="K62" s="184" t="s">
        <v>1450</v>
      </c>
      <c r="L62">
        <v>4020.4920000000002</v>
      </c>
      <c r="M62" s="282">
        <v>5.9858250000000011</v>
      </c>
      <c r="N62" s="259">
        <v>11.984863046612208</v>
      </c>
      <c r="O62" s="259">
        <v>0.49944876105130209</v>
      </c>
      <c r="P62" s="259">
        <v>0.13800000000000001</v>
      </c>
      <c r="Q62" s="260" t="s">
        <v>551</v>
      </c>
      <c r="R62" s="148">
        <v>12</v>
      </c>
      <c r="S62" s="148" t="s">
        <v>237</v>
      </c>
    </row>
    <row r="63" spans="1:19" x14ac:dyDescent="0.3">
      <c r="A63" s="148" t="s">
        <v>851</v>
      </c>
      <c r="B63" s="148">
        <v>280</v>
      </c>
      <c r="C63" t="s">
        <v>238</v>
      </c>
      <c r="D63" t="s">
        <v>239</v>
      </c>
      <c r="E63" t="s">
        <v>852</v>
      </c>
      <c r="F63" s="25" t="s">
        <v>6</v>
      </c>
      <c r="G63" s="148" t="s">
        <v>429</v>
      </c>
      <c r="H63" s="148" t="s">
        <v>430</v>
      </c>
      <c r="I63" s="189">
        <v>3746.9960000000005</v>
      </c>
      <c r="J63" s="184">
        <v>0</v>
      </c>
      <c r="K63" s="184" t="s">
        <v>505</v>
      </c>
      <c r="L63">
        <v>0</v>
      </c>
      <c r="M63" s="282">
        <v>0</v>
      </c>
      <c r="N63" s="280" t="s">
        <v>2166</v>
      </c>
      <c r="O63" s="259" t="s">
        <v>2166</v>
      </c>
      <c r="P63" s="259">
        <v>0</v>
      </c>
      <c r="Q63" s="260" t="s">
        <v>551</v>
      </c>
      <c r="R63" s="148">
        <v>12</v>
      </c>
      <c r="S63" s="148" t="s">
        <v>853</v>
      </c>
    </row>
    <row r="64" spans="1:19" x14ac:dyDescent="0.3">
      <c r="A64" s="148" t="s">
        <v>851</v>
      </c>
      <c r="B64" s="148">
        <v>280</v>
      </c>
      <c r="C64" t="s">
        <v>238</v>
      </c>
      <c r="D64" t="s">
        <v>239</v>
      </c>
      <c r="E64" t="s">
        <v>852</v>
      </c>
      <c r="F64" s="25" t="s">
        <v>6</v>
      </c>
      <c r="G64" s="148" t="s">
        <v>427</v>
      </c>
      <c r="H64" s="148" t="s">
        <v>428</v>
      </c>
      <c r="I64" s="189">
        <v>34.375999999999998</v>
      </c>
      <c r="J64" s="184">
        <v>2641</v>
      </c>
      <c r="K64" s="184" t="s">
        <v>1450</v>
      </c>
      <c r="L64">
        <v>364.45800000000003</v>
      </c>
      <c r="M64" s="282">
        <v>4.6715999999999989</v>
      </c>
      <c r="N64" s="259">
        <v>13.016281711472926</v>
      </c>
      <c r="O64" s="259">
        <v>0.35890434023737483</v>
      </c>
      <c r="P64" s="259">
        <v>0.13800000000000001</v>
      </c>
      <c r="Q64" s="260" t="s">
        <v>551</v>
      </c>
      <c r="R64" s="148">
        <v>8</v>
      </c>
      <c r="S64" s="148" t="s">
        <v>853</v>
      </c>
    </row>
    <row r="65" spans="1:19" x14ac:dyDescent="0.3">
      <c r="A65" s="148" t="s">
        <v>890</v>
      </c>
      <c r="B65" s="148">
        <v>660</v>
      </c>
      <c r="C65" t="s">
        <v>258</v>
      </c>
      <c r="D65" t="s">
        <v>259</v>
      </c>
      <c r="E65" t="s">
        <v>891</v>
      </c>
      <c r="F65" s="25" t="s">
        <v>6</v>
      </c>
      <c r="G65" s="148" t="s">
        <v>432</v>
      </c>
      <c r="H65" s="148" t="s">
        <v>433</v>
      </c>
      <c r="I65" s="189">
        <v>0</v>
      </c>
      <c r="J65" s="184">
        <v>0</v>
      </c>
      <c r="K65" s="184">
        <v>0</v>
      </c>
      <c r="L65">
        <v>0</v>
      </c>
      <c r="M65" s="282">
        <v>0</v>
      </c>
      <c r="N65" s="280" t="s">
        <v>2166</v>
      </c>
      <c r="O65" s="259" t="s">
        <v>2166</v>
      </c>
      <c r="P65" s="259">
        <v>0</v>
      </c>
      <c r="Q65" s="260">
        <v>0</v>
      </c>
      <c r="R65" s="148">
        <v>0</v>
      </c>
      <c r="S65" s="148" t="s">
        <v>259</v>
      </c>
    </row>
    <row r="66" spans="1:19" x14ac:dyDescent="0.3">
      <c r="A66" s="148" t="s">
        <v>890</v>
      </c>
      <c r="B66" s="148">
        <v>660</v>
      </c>
      <c r="C66" t="s">
        <v>258</v>
      </c>
      <c r="D66" t="s">
        <v>259</v>
      </c>
      <c r="E66" t="s">
        <v>891</v>
      </c>
      <c r="F66" s="25" t="s">
        <v>6</v>
      </c>
      <c r="G66" s="148" t="s">
        <v>427</v>
      </c>
      <c r="H66" s="148" t="s">
        <v>428</v>
      </c>
      <c r="I66" s="189">
        <v>420</v>
      </c>
      <c r="J66" s="184">
        <v>35241</v>
      </c>
      <c r="K66" s="184" t="s">
        <v>1450</v>
      </c>
      <c r="L66">
        <v>4863.2580000000007</v>
      </c>
      <c r="M66" s="282">
        <v>4.4874999999999998</v>
      </c>
      <c r="N66" s="259">
        <v>11.917936494424108</v>
      </c>
      <c r="O66" s="259">
        <v>0.37653330357142856</v>
      </c>
      <c r="P66" s="259">
        <v>0.13800000000000001</v>
      </c>
      <c r="Q66" s="260" t="s">
        <v>551</v>
      </c>
      <c r="R66" s="148">
        <v>12</v>
      </c>
      <c r="S66" s="148" t="s">
        <v>259</v>
      </c>
    </row>
    <row r="67" spans="1:19" x14ac:dyDescent="0.3">
      <c r="A67" s="148" t="s">
        <v>902</v>
      </c>
      <c r="B67" s="148">
        <v>330</v>
      </c>
      <c r="C67" t="s">
        <v>270</v>
      </c>
      <c r="D67" t="s">
        <v>271</v>
      </c>
      <c r="E67" t="s">
        <v>903</v>
      </c>
      <c r="F67" s="25" t="s">
        <v>6</v>
      </c>
      <c r="G67" s="148" t="s">
        <v>427</v>
      </c>
      <c r="H67" s="148" t="s">
        <v>428</v>
      </c>
      <c r="I67" s="189">
        <v>475.61900000000003</v>
      </c>
      <c r="J67" s="184">
        <v>40632</v>
      </c>
      <c r="K67" s="184" t="s">
        <v>1450</v>
      </c>
      <c r="L67">
        <v>5607.2160000000003</v>
      </c>
      <c r="M67" s="282">
        <v>3.765499999999999</v>
      </c>
      <c r="N67" s="259">
        <v>11.705527662925773</v>
      </c>
      <c r="O67" s="259">
        <v>0.32168562652038701</v>
      </c>
      <c r="P67" s="259">
        <v>0.13800000000000001</v>
      </c>
      <c r="Q67" s="260" t="s">
        <v>551</v>
      </c>
      <c r="R67" s="148">
        <v>12</v>
      </c>
      <c r="S67" s="148" t="s">
        <v>271</v>
      </c>
    </row>
    <row r="68" spans="1:19" x14ac:dyDescent="0.3">
      <c r="A68" s="148" t="s">
        <v>906</v>
      </c>
      <c r="B68" s="148">
        <v>321</v>
      </c>
      <c r="C68" t="s">
        <v>272</v>
      </c>
      <c r="D68" t="s">
        <v>273</v>
      </c>
      <c r="E68" t="s">
        <v>907</v>
      </c>
      <c r="F68" s="25" t="s">
        <v>6</v>
      </c>
      <c r="G68" s="148" t="s">
        <v>427</v>
      </c>
      <c r="H68" s="148" t="s">
        <v>428</v>
      </c>
      <c r="I68" s="189">
        <v>1488.1423278994848</v>
      </c>
      <c r="J68" s="184">
        <v>111901</v>
      </c>
      <c r="K68" s="184" t="s">
        <v>1450</v>
      </c>
      <c r="L68">
        <v>15442.338000000002</v>
      </c>
      <c r="M68" s="282">
        <v>3.652416666666666</v>
      </c>
      <c r="N68" s="280">
        <v>13.298740206964057</v>
      </c>
      <c r="O68" s="259">
        <v>0.27464380909960412</v>
      </c>
      <c r="P68" s="259">
        <v>0.13800000000000001</v>
      </c>
      <c r="Q68" s="260" t="s">
        <v>551</v>
      </c>
      <c r="R68" s="148">
        <v>12</v>
      </c>
      <c r="S68" s="148" t="s">
        <v>273</v>
      </c>
    </row>
    <row r="69" spans="1:19" x14ac:dyDescent="0.3">
      <c r="A69" s="148" t="s">
        <v>927</v>
      </c>
      <c r="B69" s="148">
        <v>22</v>
      </c>
      <c r="C69" t="s">
        <v>287</v>
      </c>
      <c r="D69" t="s">
        <v>288</v>
      </c>
      <c r="E69" t="s">
        <v>928</v>
      </c>
      <c r="F69" s="25" t="s">
        <v>6</v>
      </c>
      <c r="G69" s="148" t="s">
        <v>427</v>
      </c>
      <c r="H69" s="148" t="s">
        <v>428</v>
      </c>
      <c r="I69" s="189">
        <v>22412.982</v>
      </c>
      <c r="J69" s="184">
        <v>1469969</v>
      </c>
      <c r="K69" s="184" t="s">
        <v>1450</v>
      </c>
      <c r="L69">
        <v>202855.72200000001</v>
      </c>
      <c r="M69" s="282">
        <v>3.1996333333333333</v>
      </c>
      <c r="N69" s="259">
        <v>15.247248071217829</v>
      </c>
      <c r="O69" s="259">
        <v>0.20984989018269262</v>
      </c>
      <c r="P69" s="259">
        <v>0.13800000000000001</v>
      </c>
      <c r="Q69" s="260" t="s">
        <v>551</v>
      </c>
      <c r="R69" s="148">
        <v>12</v>
      </c>
      <c r="S69" s="148" t="s">
        <v>929</v>
      </c>
    </row>
    <row r="70" spans="1:19" x14ac:dyDescent="0.3">
      <c r="A70" s="148" t="s">
        <v>936</v>
      </c>
      <c r="B70" s="148">
        <v>661</v>
      </c>
      <c r="C70" t="s">
        <v>297</v>
      </c>
      <c r="D70" t="s">
        <v>298</v>
      </c>
      <c r="E70" t="s">
        <v>937</v>
      </c>
      <c r="F70" s="25" t="s">
        <v>6</v>
      </c>
      <c r="G70" s="148" t="s">
        <v>427</v>
      </c>
      <c r="H70" s="148" t="s">
        <v>428</v>
      </c>
      <c r="I70" s="189">
        <v>747.38900000000001</v>
      </c>
      <c r="J70" s="184">
        <v>68411</v>
      </c>
      <c r="K70" s="184" t="s">
        <v>1450</v>
      </c>
      <c r="L70">
        <v>9440.7180000000008</v>
      </c>
      <c r="M70" s="282">
        <v>3.7496749999999994</v>
      </c>
      <c r="N70" s="259">
        <v>10.924982824399585</v>
      </c>
      <c r="O70" s="259">
        <v>0.34322021922318896</v>
      </c>
      <c r="P70" s="259">
        <v>0.13800000000000001</v>
      </c>
      <c r="Q70" s="260" t="s">
        <v>551</v>
      </c>
      <c r="R70" s="148">
        <v>12</v>
      </c>
      <c r="S70" s="148" t="s">
        <v>298</v>
      </c>
    </row>
    <row r="71" spans="1:19" x14ac:dyDescent="0.3">
      <c r="A71" s="148" t="s">
        <v>958</v>
      </c>
      <c r="B71" s="148">
        <v>45</v>
      </c>
      <c r="C71" t="s">
        <v>313</v>
      </c>
      <c r="D71" t="s">
        <v>314</v>
      </c>
      <c r="E71" t="s">
        <v>959</v>
      </c>
      <c r="F71" s="25" t="s">
        <v>6</v>
      </c>
      <c r="G71" s="148" t="s">
        <v>427</v>
      </c>
      <c r="H71" s="148" t="s">
        <v>428</v>
      </c>
      <c r="I71" s="189">
        <v>18511.599999999995</v>
      </c>
      <c r="J71" s="184">
        <v>1253319</v>
      </c>
      <c r="K71" s="184" t="s">
        <v>1450</v>
      </c>
      <c r="L71">
        <v>172958.02200000003</v>
      </c>
      <c r="M71" s="282">
        <v>3.1566583333333331</v>
      </c>
      <c r="N71" s="259">
        <v>14.770062529970419</v>
      </c>
      <c r="O71" s="259">
        <v>0.21372003855285338</v>
      </c>
      <c r="P71" s="259">
        <v>0.13800000000000001</v>
      </c>
      <c r="Q71" s="260" t="s">
        <v>551</v>
      </c>
      <c r="R71" s="148">
        <v>12</v>
      </c>
      <c r="S71" s="148" t="s">
        <v>960</v>
      </c>
    </row>
    <row r="72" spans="1:19" x14ac:dyDescent="0.3">
      <c r="A72" s="148" t="s">
        <v>963</v>
      </c>
      <c r="B72" s="148">
        <v>662</v>
      </c>
      <c r="C72" t="s">
        <v>317</v>
      </c>
      <c r="D72" t="s">
        <v>318</v>
      </c>
      <c r="E72" t="s">
        <v>964</v>
      </c>
      <c r="F72" s="25" t="s">
        <v>6</v>
      </c>
      <c r="G72" s="148" t="s">
        <v>427</v>
      </c>
      <c r="H72" s="148" t="s">
        <v>428</v>
      </c>
      <c r="I72" s="189">
        <v>194.16000000000003</v>
      </c>
      <c r="J72" s="184">
        <v>18783</v>
      </c>
      <c r="K72" s="184" t="s">
        <v>1450</v>
      </c>
      <c r="L72">
        <v>2592.0540000000001</v>
      </c>
      <c r="M72" s="282">
        <v>4.4733333333333336</v>
      </c>
      <c r="N72" s="259">
        <v>10.337006867912475</v>
      </c>
      <c r="O72" s="259">
        <v>0.43274938195302842</v>
      </c>
      <c r="P72" s="259">
        <v>0.13800000000000001</v>
      </c>
      <c r="Q72" s="260" t="s">
        <v>551</v>
      </c>
      <c r="R72" s="148">
        <v>12</v>
      </c>
      <c r="S72" s="148" t="s">
        <v>318</v>
      </c>
    </row>
    <row r="73" spans="1:19" x14ac:dyDescent="0.3">
      <c r="A73" s="148" t="s">
        <v>970</v>
      </c>
      <c r="B73" s="148">
        <v>425</v>
      </c>
      <c r="C73" t="s">
        <v>324</v>
      </c>
      <c r="D73" t="s">
        <v>325</v>
      </c>
      <c r="E73" t="s">
        <v>971</v>
      </c>
      <c r="F73" s="25" t="s">
        <v>6</v>
      </c>
      <c r="G73" s="148" t="s">
        <v>427</v>
      </c>
      <c r="H73" s="148" t="s">
        <v>428</v>
      </c>
      <c r="I73" s="189">
        <v>435.68800000000005</v>
      </c>
      <c r="J73" s="184">
        <v>41088</v>
      </c>
      <c r="K73" s="184" t="s">
        <v>1450</v>
      </c>
      <c r="L73">
        <v>5670.1440000000002</v>
      </c>
      <c r="M73" s="282">
        <v>3.7542999999999993</v>
      </c>
      <c r="N73" s="259">
        <v>10.60377725856698</v>
      </c>
      <c r="O73" s="259">
        <v>0.35405308018582093</v>
      </c>
      <c r="P73" s="259">
        <v>0.13800000000000001</v>
      </c>
      <c r="Q73" s="260" t="s">
        <v>551</v>
      </c>
      <c r="R73" s="148">
        <v>12</v>
      </c>
      <c r="S73" s="148" t="s">
        <v>325</v>
      </c>
    </row>
    <row r="74" spans="1:19" x14ac:dyDescent="0.3">
      <c r="A74" s="148" t="s">
        <v>972</v>
      </c>
      <c r="B74" s="148">
        <v>399</v>
      </c>
      <c r="C74" t="s">
        <v>328</v>
      </c>
      <c r="D74" t="s">
        <v>329</v>
      </c>
      <c r="E74" t="s">
        <v>973</v>
      </c>
      <c r="F74" s="25" t="s">
        <v>6</v>
      </c>
      <c r="G74" s="148" t="s">
        <v>427</v>
      </c>
      <c r="H74" s="148" t="s">
        <v>428</v>
      </c>
      <c r="I74" s="189">
        <v>576.53850804187311</v>
      </c>
      <c r="J74" s="184">
        <v>55588</v>
      </c>
      <c r="K74" s="184" t="s">
        <v>1450</v>
      </c>
      <c r="L74">
        <v>7671.1440000000002</v>
      </c>
      <c r="M74" s="282">
        <v>3.7620083333333341</v>
      </c>
      <c r="N74" s="280">
        <v>10.371636109265905</v>
      </c>
      <c r="O74" s="259">
        <v>0.36272081797898764</v>
      </c>
      <c r="P74" s="259">
        <v>0.13800000000000001</v>
      </c>
      <c r="Q74" s="260" t="s">
        <v>551</v>
      </c>
      <c r="R74" s="148">
        <v>12</v>
      </c>
      <c r="S74" s="148" t="s">
        <v>329</v>
      </c>
    </row>
    <row r="75" spans="1:19" x14ac:dyDescent="0.3">
      <c r="A75" s="148" t="s">
        <v>996</v>
      </c>
      <c r="B75" s="148">
        <v>447</v>
      </c>
      <c r="C75" t="s">
        <v>351</v>
      </c>
      <c r="D75" t="s">
        <v>352</v>
      </c>
      <c r="E75" t="s">
        <v>997</v>
      </c>
      <c r="F75" s="25" t="s">
        <v>6</v>
      </c>
      <c r="G75" s="148" t="s">
        <v>427</v>
      </c>
      <c r="H75" s="148" t="s">
        <v>428</v>
      </c>
      <c r="I75" s="189">
        <v>882.19299999999998</v>
      </c>
      <c r="J75" s="184">
        <v>70807</v>
      </c>
      <c r="K75" s="184" t="s">
        <v>1450</v>
      </c>
      <c r="L75">
        <v>9771.366</v>
      </c>
      <c r="M75" s="282">
        <v>4.1826916666666669</v>
      </c>
      <c r="N75" s="280">
        <v>12.459121273320434</v>
      </c>
      <c r="O75" s="259">
        <v>0.3357132156361099</v>
      </c>
      <c r="P75" s="259">
        <v>0.13800000000000001</v>
      </c>
      <c r="Q75" s="260" t="s">
        <v>551</v>
      </c>
      <c r="R75" s="148">
        <v>12</v>
      </c>
      <c r="S75" s="148" t="s">
        <v>352</v>
      </c>
    </row>
    <row r="76" spans="1:19" x14ac:dyDescent="0.3">
      <c r="A76" s="148" t="s">
        <v>673</v>
      </c>
      <c r="B76" s="148">
        <v>169</v>
      </c>
      <c r="C76" t="s">
        <v>103</v>
      </c>
      <c r="D76" t="s">
        <v>129</v>
      </c>
      <c r="E76" t="s">
        <v>674</v>
      </c>
      <c r="F76" s="25" t="s">
        <v>6</v>
      </c>
      <c r="G76" s="148" t="s">
        <v>427</v>
      </c>
      <c r="H76" s="148" t="s">
        <v>428</v>
      </c>
      <c r="I76" s="189">
        <v>1384.6519999999998</v>
      </c>
      <c r="J76" s="184">
        <v>103035</v>
      </c>
      <c r="K76" s="184" t="s">
        <v>1450</v>
      </c>
      <c r="L76">
        <v>14218.830000000002</v>
      </c>
      <c r="M76" s="282">
        <v>4.3280666666666674</v>
      </c>
      <c r="N76" s="280">
        <v>13.438656767117967</v>
      </c>
      <c r="O76" s="259">
        <v>0.32206095755467812</v>
      </c>
      <c r="P76" s="259">
        <v>0.13800000000000001</v>
      </c>
      <c r="Q76" s="260" t="s">
        <v>551</v>
      </c>
      <c r="R76" s="148">
        <v>12</v>
      </c>
      <c r="S76" s="148" t="s">
        <v>129</v>
      </c>
    </row>
    <row r="77" spans="1:19" x14ac:dyDescent="0.3">
      <c r="A77" s="148" t="s">
        <v>699</v>
      </c>
      <c r="B77" s="148">
        <v>169</v>
      </c>
      <c r="C77" t="s">
        <v>103</v>
      </c>
      <c r="D77" t="s">
        <v>150</v>
      </c>
      <c r="E77" t="s">
        <v>700</v>
      </c>
      <c r="F77" s="25" t="s">
        <v>6</v>
      </c>
      <c r="G77" s="148" t="s">
        <v>427</v>
      </c>
      <c r="H77" s="148" t="s">
        <v>428</v>
      </c>
      <c r="I77" s="189">
        <v>3002.2019999999998</v>
      </c>
      <c r="J77" s="184">
        <v>221023</v>
      </c>
      <c r="K77" s="184" t="s">
        <v>1450</v>
      </c>
      <c r="L77">
        <v>30501.174000000003</v>
      </c>
      <c r="M77" s="282">
        <v>4.1608416666666663</v>
      </c>
      <c r="N77" s="259">
        <v>13.583210797066368</v>
      </c>
      <c r="O77" s="259">
        <v>0.30632239525910204</v>
      </c>
      <c r="P77" s="259">
        <v>0.13800000000000001</v>
      </c>
      <c r="Q77" s="260" t="s">
        <v>551</v>
      </c>
      <c r="R77" s="148">
        <v>12</v>
      </c>
      <c r="S77" s="148" t="s">
        <v>150</v>
      </c>
    </row>
    <row r="78" spans="1:19" x14ac:dyDescent="0.3">
      <c r="A78" s="148" t="s">
        <v>769</v>
      </c>
      <c r="B78" s="148">
        <v>658</v>
      </c>
      <c r="C78" t="s">
        <v>183</v>
      </c>
      <c r="D78" t="s">
        <v>184</v>
      </c>
      <c r="E78" t="s">
        <v>770</v>
      </c>
      <c r="F78" s="25" t="s">
        <v>6</v>
      </c>
      <c r="G78" s="148" t="s">
        <v>432</v>
      </c>
      <c r="H78" s="148" t="s">
        <v>433</v>
      </c>
      <c r="I78" s="189">
        <v>0</v>
      </c>
      <c r="J78" s="184">
        <v>0</v>
      </c>
      <c r="K78" s="184">
        <v>0</v>
      </c>
      <c r="L78">
        <v>0</v>
      </c>
      <c r="M78" s="282">
        <v>0</v>
      </c>
      <c r="N78" s="259" t="s">
        <v>2166</v>
      </c>
      <c r="O78" s="259" t="s">
        <v>2166</v>
      </c>
      <c r="P78" s="259">
        <v>0</v>
      </c>
      <c r="Q78" s="260">
        <v>0</v>
      </c>
      <c r="R78" s="148">
        <v>0</v>
      </c>
      <c r="S78" s="148" t="s">
        <v>184</v>
      </c>
    </row>
    <row r="79" spans="1:19" x14ac:dyDescent="0.3">
      <c r="A79" s="148" t="s">
        <v>773</v>
      </c>
      <c r="B79" s="148">
        <v>297</v>
      </c>
      <c r="C79" t="s">
        <v>181</v>
      </c>
      <c r="D79" t="s">
        <v>1304</v>
      </c>
      <c r="E79" t="s">
        <v>774</v>
      </c>
      <c r="F79" s="25" t="s">
        <v>6</v>
      </c>
      <c r="G79" s="148" t="s">
        <v>429</v>
      </c>
      <c r="H79" s="148" t="s">
        <v>430</v>
      </c>
      <c r="I79" s="189">
        <v>0</v>
      </c>
      <c r="J79" s="184">
        <v>0</v>
      </c>
      <c r="K79" s="184">
        <v>0</v>
      </c>
      <c r="L79">
        <v>0</v>
      </c>
      <c r="M79" s="282">
        <v>0</v>
      </c>
      <c r="N79" s="280" t="s">
        <v>2166</v>
      </c>
      <c r="O79" s="259" t="s">
        <v>2166</v>
      </c>
      <c r="P79" s="259">
        <v>0</v>
      </c>
      <c r="Q79" s="260">
        <v>0</v>
      </c>
      <c r="R79" s="148">
        <v>0</v>
      </c>
      <c r="S79" s="148" t="s">
        <v>182</v>
      </c>
    </row>
    <row r="80" spans="1:19" x14ac:dyDescent="0.3">
      <c r="A80" s="148" t="s">
        <v>1052</v>
      </c>
      <c r="B80" s="148">
        <v>659</v>
      </c>
      <c r="C80" t="s">
        <v>293</v>
      </c>
      <c r="D80" t="s">
        <v>294</v>
      </c>
      <c r="E80" t="s">
        <v>1053</v>
      </c>
      <c r="F80" s="25" t="s">
        <v>6</v>
      </c>
      <c r="G80" s="148" t="s">
        <v>432</v>
      </c>
      <c r="H80" s="148" t="s">
        <v>433</v>
      </c>
      <c r="I80" s="189">
        <v>7.1679999999999993</v>
      </c>
      <c r="J80" s="184">
        <v>0</v>
      </c>
      <c r="K80" s="184" t="s">
        <v>505</v>
      </c>
      <c r="L80">
        <v>0</v>
      </c>
      <c r="M80" s="282">
        <v>0</v>
      </c>
      <c r="N80" s="259" t="s">
        <v>2166</v>
      </c>
      <c r="O80" s="259" t="s">
        <v>2166</v>
      </c>
      <c r="P80" s="259">
        <v>0</v>
      </c>
      <c r="Q80" s="260" t="s">
        <v>551</v>
      </c>
      <c r="R80" s="148">
        <v>5</v>
      </c>
      <c r="S80" s="148" t="s">
        <v>294</v>
      </c>
    </row>
    <row r="81" spans="1:19" x14ac:dyDescent="0.3">
      <c r="A81" s="148" t="s">
        <v>1052</v>
      </c>
      <c r="B81" s="148">
        <v>659</v>
      </c>
      <c r="C81" t="s">
        <v>293</v>
      </c>
      <c r="D81" t="s">
        <v>294</v>
      </c>
      <c r="E81" t="s">
        <v>1053</v>
      </c>
      <c r="F81" s="25" t="s">
        <v>6</v>
      </c>
      <c r="G81" s="148" t="s">
        <v>1059</v>
      </c>
      <c r="H81" s="148" t="s">
        <v>1060</v>
      </c>
      <c r="I81" s="189">
        <v>0.30600000000000005</v>
      </c>
      <c r="J81" s="184">
        <v>0</v>
      </c>
      <c r="K81" s="184" t="s">
        <v>505</v>
      </c>
      <c r="L81">
        <v>0</v>
      </c>
      <c r="M81" s="282">
        <v>0</v>
      </c>
      <c r="N81" s="280" t="s">
        <v>2166</v>
      </c>
      <c r="O81" s="259" t="s">
        <v>2166</v>
      </c>
      <c r="P81" s="259">
        <v>0</v>
      </c>
      <c r="Q81" s="260" t="s">
        <v>551</v>
      </c>
      <c r="R81" s="148">
        <v>3</v>
      </c>
      <c r="S81" s="148" t="s">
        <v>294</v>
      </c>
    </row>
    <row r="82" spans="1:19" x14ac:dyDescent="0.3">
      <c r="A82" s="148" t="s">
        <v>1052</v>
      </c>
      <c r="B82" s="148">
        <v>659</v>
      </c>
      <c r="C82" t="s">
        <v>293</v>
      </c>
      <c r="D82" t="s">
        <v>294</v>
      </c>
      <c r="E82" t="s">
        <v>1053</v>
      </c>
      <c r="F82" s="25" t="s">
        <v>6</v>
      </c>
      <c r="G82" s="148" t="s">
        <v>427</v>
      </c>
      <c r="H82" s="148" t="s">
        <v>428</v>
      </c>
      <c r="I82" s="189">
        <v>254.09199999999996</v>
      </c>
      <c r="J82" s="184">
        <v>10332</v>
      </c>
      <c r="K82" s="184" t="s">
        <v>1450</v>
      </c>
      <c r="L82">
        <v>1425.816</v>
      </c>
      <c r="M82" s="282">
        <v>4.099899999999999</v>
      </c>
      <c r="N82" s="259">
        <v>24.592721641502123</v>
      </c>
      <c r="O82" s="259">
        <v>0.16671192638886703</v>
      </c>
      <c r="P82" s="259">
        <v>0.13800000000000001</v>
      </c>
      <c r="Q82" s="260" t="s">
        <v>551</v>
      </c>
      <c r="R82" s="148">
        <v>6</v>
      </c>
      <c r="S82" s="148" t="s">
        <v>294</v>
      </c>
    </row>
    <row r="83" spans="1:19" x14ac:dyDescent="0.3">
      <c r="A83" s="148" t="s">
        <v>970</v>
      </c>
      <c r="B83" s="148">
        <v>425</v>
      </c>
      <c r="C83" t="s">
        <v>324</v>
      </c>
      <c r="D83" t="s">
        <v>325</v>
      </c>
      <c r="E83" t="s">
        <v>971</v>
      </c>
      <c r="F83" s="25" t="s">
        <v>6</v>
      </c>
      <c r="G83" s="148" t="s">
        <v>432</v>
      </c>
      <c r="H83" s="148" t="s">
        <v>433</v>
      </c>
      <c r="I83" s="189">
        <v>0</v>
      </c>
      <c r="J83" s="184">
        <v>0</v>
      </c>
      <c r="K83" s="184">
        <v>0</v>
      </c>
      <c r="L83">
        <v>0</v>
      </c>
      <c r="M83" s="282">
        <v>0</v>
      </c>
      <c r="N83" s="280" t="s">
        <v>2166</v>
      </c>
      <c r="O83" s="259" t="s">
        <v>2166</v>
      </c>
      <c r="P83" s="259">
        <v>0</v>
      </c>
      <c r="Q83" s="260">
        <v>0</v>
      </c>
      <c r="R83" s="148">
        <v>0</v>
      </c>
      <c r="S83" s="148" t="s">
        <v>325</v>
      </c>
    </row>
    <row r="84" spans="1:19" x14ac:dyDescent="0.3">
      <c r="A84" s="148" t="s">
        <v>972</v>
      </c>
      <c r="B84" s="148">
        <v>399</v>
      </c>
      <c r="C84" t="s">
        <v>328</v>
      </c>
      <c r="D84" t="s">
        <v>329</v>
      </c>
      <c r="E84" t="s">
        <v>973</v>
      </c>
      <c r="F84" s="25" t="s">
        <v>6</v>
      </c>
      <c r="G84" s="148" t="s">
        <v>432</v>
      </c>
      <c r="H84" s="148" t="s">
        <v>433</v>
      </c>
      <c r="I84" s="189">
        <v>0</v>
      </c>
      <c r="J84" s="184">
        <v>0</v>
      </c>
      <c r="K84" s="184">
        <v>0</v>
      </c>
      <c r="L84">
        <v>0</v>
      </c>
      <c r="M84" s="282">
        <v>0</v>
      </c>
      <c r="N84" s="280" t="s">
        <v>2166</v>
      </c>
      <c r="O84" s="259" t="s">
        <v>2166</v>
      </c>
      <c r="P84" s="259">
        <v>0</v>
      </c>
      <c r="Q84" s="260">
        <v>0</v>
      </c>
      <c r="R84" s="148">
        <v>0</v>
      </c>
      <c r="S84" s="148" t="s">
        <v>329</v>
      </c>
    </row>
    <row r="85" spans="1:19" x14ac:dyDescent="0.3">
      <c r="A85" s="148" t="s">
        <v>1024</v>
      </c>
      <c r="B85" s="148">
        <v>729</v>
      </c>
      <c r="C85" t="s">
        <v>369</v>
      </c>
      <c r="D85" t="s">
        <v>370</v>
      </c>
      <c r="E85" t="s">
        <v>1025</v>
      </c>
      <c r="F85" s="25" t="s">
        <v>6</v>
      </c>
      <c r="G85" s="148" t="s">
        <v>427</v>
      </c>
      <c r="H85" s="148" t="s">
        <v>428</v>
      </c>
      <c r="I85" s="189">
        <v>0</v>
      </c>
      <c r="J85" s="184">
        <v>0</v>
      </c>
      <c r="K85" s="184">
        <v>0</v>
      </c>
      <c r="L85">
        <v>0</v>
      </c>
      <c r="M85" s="282">
        <v>0</v>
      </c>
      <c r="N85" s="259" t="s">
        <v>2166</v>
      </c>
      <c r="O85" s="259" t="s">
        <v>2166</v>
      </c>
      <c r="P85" s="259">
        <v>0.13800000000000001</v>
      </c>
      <c r="Q85" s="260">
        <v>0</v>
      </c>
      <c r="R85" s="148">
        <v>0</v>
      </c>
      <c r="S85" s="148" t="s">
        <v>370</v>
      </c>
    </row>
    <row r="86" spans="1:19" x14ac:dyDescent="0.3">
      <c r="A86" s="148" t="s">
        <v>767</v>
      </c>
      <c r="B86" s="148">
        <v>686</v>
      </c>
      <c r="C86" t="s">
        <v>179</v>
      </c>
      <c r="D86" t="s">
        <v>180</v>
      </c>
      <c r="E86" t="s">
        <v>768</v>
      </c>
      <c r="F86" s="25" t="s">
        <v>7</v>
      </c>
      <c r="G86" s="148" t="s">
        <v>427</v>
      </c>
      <c r="H86" s="148" t="s">
        <v>428</v>
      </c>
      <c r="I86" s="189">
        <v>247.922</v>
      </c>
      <c r="J86" s="184">
        <v>21106</v>
      </c>
      <c r="K86" s="184" t="s">
        <v>1450</v>
      </c>
      <c r="L86">
        <v>2912.6280000000002</v>
      </c>
      <c r="M86" s="282">
        <v>4.8676583333333321</v>
      </c>
      <c r="N86" s="259">
        <v>11.746517577939922</v>
      </c>
      <c r="O86" s="259">
        <v>0.41439161019729315</v>
      </c>
      <c r="P86" s="259">
        <v>0.13800000000000001</v>
      </c>
      <c r="Q86" s="260" t="s">
        <v>551</v>
      </c>
      <c r="R86" s="148">
        <v>12</v>
      </c>
      <c r="S86" s="148" t="s">
        <v>180</v>
      </c>
    </row>
    <row r="87" spans="1:19" x14ac:dyDescent="0.3">
      <c r="A87" s="148" t="s">
        <v>775</v>
      </c>
      <c r="B87" s="148">
        <v>368</v>
      </c>
      <c r="C87" t="s">
        <v>187</v>
      </c>
      <c r="D87" t="s">
        <v>188</v>
      </c>
      <c r="E87" t="s">
        <v>776</v>
      </c>
      <c r="F87" s="25" t="s">
        <v>7</v>
      </c>
      <c r="G87" s="148" t="s">
        <v>427</v>
      </c>
      <c r="H87" s="148" t="s">
        <v>428</v>
      </c>
      <c r="I87" s="189">
        <v>468.762</v>
      </c>
      <c r="J87" s="184">
        <v>37805</v>
      </c>
      <c r="K87" s="184" t="s">
        <v>1450</v>
      </c>
      <c r="L87">
        <v>5217.09</v>
      </c>
      <c r="M87" s="282">
        <v>3.1675000000000004</v>
      </c>
      <c r="N87" s="259">
        <v>12.399470969448485</v>
      </c>
      <c r="O87" s="259">
        <v>0.25545444703282266</v>
      </c>
      <c r="P87" s="259">
        <v>0.13800000000000001</v>
      </c>
      <c r="Q87" s="260" t="s">
        <v>551</v>
      </c>
      <c r="R87" s="148">
        <v>12</v>
      </c>
      <c r="S87" s="148" t="s">
        <v>188</v>
      </c>
    </row>
    <row r="88" spans="1:19" x14ac:dyDescent="0.3">
      <c r="A88" s="148" t="s">
        <v>787</v>
      </c>
      <c r="B88" s="148" t="e">
        <v>#N/A</v>
      </c>
      <c r="C88" t="s">
        <v>197</v>
      </c>
      <c r="D88" t="s">
        <v>789</v>
      </c>
      <c r="E88" t="s">
        <v>790</v>
      </c>
      <c r="F88" s="25" t="s">
        <v>7</v>
      </c>
      <c r="G88" s="148" t="s">
        <v>429</v>
      </c>
      <c r="H88" s="148" t="s">
        <v>430</v>
      </c>
      <c r="I88" s="189">
        <v>0</v>
      </c>
      <c r="J88" s="184">
        <v>0</v>
      </c>
      <c r="K88" s="184">
        <v>0</v>
      </c>
      <c r="L88">
        <v>0</v>
      </c>
      <c r="M88" s="282">
        <v>0</v>
      </c>
      <c r="N88" s="259" t="s">
        <v>2166</v>
      </c>
      <c r="O88" s="259" t="s">
        <v>2166</v>
      </c>
      <c r="P88" s="259">
        <v>0</v>
      </c>
      <c r="Q88" s="260">
        <v>0</v>
      </c>
      <c r="R88" s="148">
        <v>0</v>
      </c>
      <c r="S88" s="148">
        <v>0</v>
      </c>
    </row>
    <row r="89" spans="1:19" x14ac:dyDescent="0.3">
      <c r="A89" s="148" t="s">
        <v>791</v>
      </c>
      <c r="B89" s="148">
        <v>10</v>
      </c>
      <c r="C89" t="s">
        <v>788</v>
      </c>
      <c r="D89" t="s">
        <v>198</v>
      </c>
      <c r="E89" t="s">
        <v>790</v>
      </c>
      <c r="F89" s="25" t="s">
        <v>7</v>
      </c>
      <c r="G89" s="148" t="s">
        <v>427</v>
      </c>
      <c r="H89" s="148" t="s">
        <v>428</v>
      </c>
      <c r="I89" s="189">
        <v>8630</v>
      </c>
      <c r="J89" s="184">
        <v>624834</v>
      </c>
      <c r="K89" s="184" t="s">
        <v>1450</v>
      </c>
      <c r="L89">
        <v>86227.092000000004</v>
      </c>
      <c r="M89" s="282">
        <v>0</v>
      </c>
      <c r="N89" s="280">
        <v>13.811668379121494</v>
      </c>
      <c r="O89" s="259">
        <v>0</v>
      </c>
      <c r="P89" s="259">
        <v>0.13800000000000001</v>
      </c>
      <c r="Q89" s="260" t="s">
        <v>588</v>
      </c>
      <c r="R89" s="148">
        <v>12</v>
      </c>
      <c r="S89" s="148">
        <v>0</v>
      </c>
    </row>
    <row r="90" spans="1:19" x14ac:dyDescent="0.3">
      <c r="A90" s="148" t="s">
        <v>792</v>
      </c>
      <c r="B90" s="148">
        <v>10</v>
      </c>
      <c r="C90" t="s">
        <v>788</v>
      </c>
      <c r="D90" t="s">
        <v>199</v>
      </c>
      <c r="E90" t="s">
        <v>790</v>
      </c>
      <c r="F90" s="25" t="s">
        <v>7</v>
      </c>
      <c r="G90" s="148" t="s">
        <v>429</v>
      </c>
      <c r="H90" s="148" t="s">
        <v>430</v>
      </c>
      <c r="I90" s="189">
        <v>55982</v>
      </c>
      <c r="J90" s="184">
        <v>0</v>
      </c>
      <c r="K90" s="184" t="s">
        <v>2187</v>
      </c>
      <c r="L90">
        <v>0</v>
      </c>
      <c r="M90" s="282">
        <v>0</v>
      </c>
      <c r="N90" s="280" t="s">
        <v>2166</v>
      </c>
      <c r="O90" s="259" t="s">
        <v>2166</v>
      </c>
      <c r="P90" s="259">
        <v>0</v>
      </c>
      <c r="Q90" s="260" t="s">
        <v>588</v>
      </c>
      <c r="R90" s="148">
        <v>12</v>
      </c>
      <c r="S90" s="148">
        <v>0</v>
      </c>
    </row>
    <row r="91" spans="1:19" x14ac:dyDescent="0.3">
      <c r="A91" s="148" t="s">
        <v>793</v>
      </c>
      <c r="B91" s="148">
        <v>10</v>
      </c>
      <c r="C91" t="s">
        <v>788</v>
      </c>
      <c r="D91" t="s">
        <v>200</v>
      </c>
      <c r="E91" t="s">
        <v>790</v>
      </c>
      <c r="F91" s="25" t="s">
        <v>7</v>
      </c>
      <c r="G91" s="148" t="s">
        <v>427</v>
      </c>
      <c r="H91" s="148" t="s">
        <v>428</v>
      </c>
      <c r="I91" s="189">
        <v>2217.0000000000005</v>
      </c>
      <c r="J91" s="184">
        <v>209580</v>
      </c>
      <c r="K91" s="184" t="s">
        <v>1450</v>
      </c>
      <c r="L91">
        <v>28922.04</v>
      </c>
      <c r="M91" s="282">
        <v>0</v>
      </c>
      <c r="N91" s="259">
        <v>10.578299456054969</v>
      </c>
      <c r="O91" s="259">
        <v>0</v>
      </c>
      <c r="P91" s="259">
        <v>0.13800000000000001</v>
      </c>
      <c r="Q91" s="260" t="s">
        <v>588</v>
      </c>
      <c r="R91" s="148">
        <v>12</v>
      </c>
      <c r="S91" s="148">
        <v>0</v>
      </c>
    </row>
    <row r="92" spans="1:19" x14ac:dyDescent="0.3">
      <c r="A92" s="148" t="s">
        <v>794</v>
      </c>
      <c r="B92" s="148">
        <v>10</v>
      </c>
      <c r="C92" t="s">
        <v>788</v>
      </c>
      <c r="D92" t="s">
        <v>201</v>
      </c>
      <c r="E92" t="s">
        <v>790</v>
      </c>
      <c r="F92" s="25" t="s">
        <v>7</v>
      </c>
      <c r="G92" s="148" t="s">
        <v>552</v>
      </c>
      <c r="H92" s="148" t="s">
        <v>431</v>
      </c>
      <c r="I92" s="189">
        <v>21316</v>
      </c>
      <c r="J92" s="184">
        <v>2211972</v>
      </c>
      <c r="K92" s="184" t="s">
        <v>1450</v>
      </c>
      <c r="L92">
        <v>296404.24800000002</v>
      </c>
      <c r="M92" s="282">
        <v>0</v>
      </c>
      <c r="N92" s="259">
        <v>9.636650011844635</v>
      </c>
      <c r="O92" s="259">
        <v>0</v>
      </c>
      <c r="P92" s="259">
        <v>0.13400000000000001</v>
      </c>
      <c r="Q92" s="260" t="s">
        <v>588</v>
      </c>
      <c r="R92" s="148">
        <v>12</v>
      </c>
      <c r="S92" s="148">
        <v>0</v>
      </c>
    </row>
    <row r="93" spans="1:19" x14ac:dyDescent="0.3">
      <c r="A93" s="148" t="s">
        <v>795</v>
      </c>
      <c r="B93" s="148">
        <v>160</v>
      </c>
      <c r="C93" t="s">
        <v>202</v>
      </c>
      <c r="D93" t="s">
        <v>203</v>
      </c>
      <c r="E93" t="s">
        <v>796</v>
      </c>
      <c r="F93" s="25" t="s">
        <v>7</v>
      </c>
      <c r="G93" s="148" t="s">
        <v>429</v>
      </c>
      <c r="H93" s="148" t="s">
        <v>430</v>
      </c>
      <c r="I93" s="189">
        <v>3050.9999999999995</v>
      </c>
      <c r="J93" s="184">
        <v>0</v>
      </c>
      <c r="K93" s="184" t="s">
        <v>2187</v>
      </c>
      <c r="L93">
        <v>0</v>
      </c>
      <c r="M93" s="282">
        <v>0</v>
      </c>
      <c r="N93" s="259" t="s">
        <v>2166</v>
      </c>
      <c r="O93" s="259" t="s">
        <v>2166</v>
      </c>
      <c r="P93" s="259">
        <v>0</v>
      </c>
      <c r="Q93" s="260" t="s">
        <v>588</v>
      </c>
      <c r="R93" s="148">
        <v>12</v>
      </c>
      <c r="S93" s="148" t="s">
        <v>797</v>
      </c>
    </row>
    <row r="94" spans="1:19" x14ac:dyDescent="0.3">
      <c r="A94" s="148" t="s">
        <v>798</v>
      </c>
      <c r="B94" s="148">
        <v>160</v>
      </c>
      <c r="C94" t="s">
        <v>202</v>
      </c>
      <c r="D94" t="s">
        <v>204</v>
      </c>
      <c r="E94" t="s">
        <v>796</v>
      </c>
      <c r="F94" s="25" t="s">
        <v>7</v>
      </c>
      <c r="G94" s="148" t="s">
        <v>427</v>
      </c>
      <c r="H94" s="148" t="s">
        <v>428</v>
      </c>
      <c r="I94" s="189">
        <v>7739</v>
      </c>
      <c r="J94" s="184">
        <v>589008</v>
      </c>
      <c r="K94" s="184" t="s">
        <v>1450</v>
      </c>
      <c r="L94">
        <v>81283.104000000007</v>
      </c>
      <c r="M94" s="282">
        <v>0</v>
      </c>
      <c r="N94" s="259">
        <v>13.139040556325211</v>
      </c>
      <c r="O94" s="259">
        <v>0</v>
      </c>
      <c r="P94" s="259">
        <v>0.13800000000000001</v>
      </c>
      <c r="Q94" s="260" t="s">
        <v>588</v>
      </c>
      <c r="R94" s="148">
        <v>12</v>
      </c>
      <c r="S94" s="148" t="s">
        <v>797</v>
      </c>
    </row>
    <row r="95" spans="1:19" x14ac:dyDescent="0.3">
      <c r="A95" s="148" t="s">
        <v>799</v>
      </c>
      <c r="B95" s="148">
        <v>160</v>
      </c>
      <c r="C95" t="s">
        <v>202</v>
      </c>
      <c r="D95" t="s">
        <v>205</v>
      </c>
      <c r="E95" t="s">
        <v>796</v>
      </c>
      <c r="F95" s="25" t="s">
        <v>7</v>
      </c>
      <c r="G95" s="148" t="s">
        <v>429</v>
      </c>
      <c r="H95" s="148" t="s">
        <v>430</v>
      </c>
      <c r="I95" s="189">
        <v>17811</v>
      </c>
      <c r="J95" s="184">
        <v>0</v>
      </c>
      <c r="K95" s="184" t="s">
        <v>2187</v>
      </c>
      <c r="L95">
        <v>0</v>
      </c>
      <c r="M95" s="282">
        <v>0</v>
      </c>
      <c r="N95" s="259" t="s">
        <v>2166</v>
      </c>
      <c r="O95" s="259" t="s">
        <v>2166</v>
      </c>
      <c r="P95" s="259">
        <v>0</v>
      </c>
      <c r="Q95" s="260" t="s">
        <v>588</v>
      </c>
      <c r="R95" s="148">
        <v>12</v>
      </c>
      <c r="S95" s="148" t="s">
        <v>797</v>
      </c>
    </row>
    <row r="96" spans="1:19" x14ac:dyDescent="0.3">
      <c r="A96" s="148" t="s">
        <v>1000</v>
      </c>
      <c r="B96" s="148">
        <v>586</v>
      </c>
      <c r="C96" t="s">
        <v>355</v>
      </c>
      <c r="D96" t="s">
        <v>356</v>
      </c>
      <c r="E96" t="s">
        <v>1001</v>
      </c>
      <c r="F96" s="25" t="s">
        <v>7</v>
      </c>
      <c r="G96" s="148" t="s">
        <v>427</v>
      </c>
      <c r="H96" s="148" t="s">
        <v>428</v>
      </c>
      <c r="I96" s="189">
        <v>440.84491186546478</v>
      </c>
      <c r="J96" s="184">
        <v>37428</v>
      </c>
      <c r="K96" s="184" t="s">
        <v>1450</v>
      </c>
      <c r="L96">
        <v>5165.0640000000003</v>
      </c>
      <c r="M96" s="282">
        <v>4.8272666666666675</v>
      </c>
      <c r="N96" s="259">
        <v>11.778478996084877</v>
      </c>
      <c r="O96" s="259">
        <v>0.40983786346872403</v>
      </c>
      <c r="P96" s="259">
        <v>0.13800000000000001</v>
      </c>
      <c r="Q96" s="260" t="s">
        <v>551</v>
      </c>
      <c r="R96" s="148">
        <v>12</v>
      </c>
      <c r="S96" s="148" t="s">
        <v>356</v>
      </c>
    </row>
    <row r="97" spans="1:19" x14ac:dyDescent="0.3">
      <c r="A97" s="148" t="s">
        <v>1441</v>
      </c>
      <c r="B97" s="148">
        <v>160</v>
      </c>
      <c r="C97" t="s">
        <v>202</v>
      </c>
      <c r="D97" t="s">
        <v>797</v>
      </c>
      <c r="E97" t="s">
        <v>796</v>
      </c>
      <c r="F97" s="25" t="s">
        <v>7</v>
      </c>
      <c r="G97" s="148" t="s">
        <v>429</v>
      </c>
      <c r="H97" s="148" t="s">
        <v>430</v>
      </c>
      <c r="I97" s="189">
        <v>0</v>
      </c>
      <c r="J97" s="184">
        <v>0</v>
      </c>
      <c r="K97" s="184">
        <v>0</v>
      </c>
      <c r="L97">
        <v>0</v>
      </c>
      <c r="M97" s="282">
        <v>0</v>
      </c>
      <c r="N97" s="259" t="s">
        <v>2166</v>
      </c>
      <c r="O97" s="259" t="s">
        <v>2166</v>
      </c>
      <c r="P97" s="259">
        <v>0</v>
      </c>
      <c r="Q97" s="260">
        <v>0</v>
      </c>
      <c r="R97" s="148">
        <v>0</v>
      </c>
      <c r="S97" s="148" t="s">
        <v>797</v>
      </c>
    </row>
    <row r="98" spans="1:19" x14ac:dyDescent="0.3">
      <c r="A98" s="148" t="s">
        <v>1441</v>
      </c>
      <c r="B98" s="148">
        <v>160</v>
      </c>
      <c r="C98" t="s">
        <v>202</v>
      </c>
      <c r="D98" t="s">
        <v>797</v>
      </c>
      <c r="E98" t="s">
        <v>796</v>
      </c>
      <c r="F98" s="25" t="s">
        <v>7</v>
      </c>
      <c r="G98" s="148" t="s">
        <v>427</v>
      </c>
      <c r="H98" s="148" t="s">
        <v>428</v>
      </c>
      <c r="I98" s="189">
        <v>0</v>
      </c>
      <c r="J98" s="184">
        <v>0</v>
      </c>
      <c r="K98" s="184">
        <v>0</v>
      </c>
      <c r="L98">
        <v>0</v>
      </c>
      <c r="M98" s="282">
        <v>0</v>
      </c>
      <c r="N98" s="259" t="s">
        <v>2166</v>
      </c>
      <c r="O98" s="259" t="s">
        <v>2166</v>
      </c>
      <c r="P98" s="259">
        <v>0.13800000000000001</v>
      </c>
      <c r="Q98" s="260">
        <v>0</v>
      </c>
      <c r="R98" s="148">
        <v>0</v>
      </c>
      <c r="S98" s="148" t="s">
        <v>797</v>
      </c>
    </row>
    <row r="99" spans="1:19" x14ac:dyDescent="0.3">
      <c r="A99" s="148" t="s">
        <v>622</v>
      </c>
      <c r="B99" s="148">
        <v>2</v>
      </c>
      <c r="C99" t="s">
        <v>80</v>
      </c>
      <c r="D99" t="s">
        <v>96</v>
      </c>
      <c r="E99" t="s">
        <v>623</v>
      </c>
      <c r="F99" s="25" t="s">
        <v>7</v>
      </c>
      <c r="G99" s="148" t="s">
        <v>427</v>
      </c>
      <c r="H99" s="148" t="s">
        <v>428</v>
      </c>
      <c r="I99" s="189">
        <v>1171.2</v>
      </c>
      <c r="J99" s="184">
        <v>90830</v>
      </c>
      <c r="K99" s="184" t="s">
        <v>1450</v>
      </c>
      <c r="L99">
        <v>12534.54</v>
      </c>
      <c r="M99" s="282">
        <v>3.1458333333333339</v>
      </c>
      <c r="N99" s="259">
        <v>12.894418143785092</v>
      </c>
      <c r="O99" s="259">
        <v>0.24396861481102008</v>
      </c>
      <c r="P99" s="259">
        <v>0.13800000000000001</v>
      </c>
      <c r="Q99" s="260" t="s">
        <v>551</v>
      </c>
      <c r="R99" s="148">
        <v>12</v>
      </c>
      <c r="S99" s="148" t="s">
        <v>96</v>
      </c>
    </row>
    <row r="100" spans="1:19" x14ac:dyDescent="0.3">
      <c r="A100" s="148" t="s">
        <v>793</v>
      </c>
      <c r="B100" s="148">
        <v>10</v>
      </c>
      <c r="C100" t="s">
        <v>788</v>
      </c>
      <c r="D100" t="s">
        <v>200</v>
      </c>
      <c r="E100" t="s">
        <v>790</v>
      </c>
      <c r="F100" s="25" t="s">
        <v>7</v>
      </c>
      <c r="G100" s="148" t="s">
        <v>427</v>
      </c>
      <c r="H100" s="148" t="s">
        <v>431</v>
      </c>
      <c r="I100" s="189">
        <v>16</v>
      </c>
      <c r="J100" s="184">
        <v>2898</v>
      </c>
      <c r="K100" s="184" t="s">
        <v>1450</v>
      </c>
      <c r="L100">
        <v>399.92400000000004</v>
      </c>
      <c r="M100" s="282">
        <v>0</v>
      </c>
      <c r="N100" s="259">
        <v>5.521048999309869</v>
      </c>
      <c r="O100" s="259">
        <v>0</v>
      </c>
      <c r="P100" s="259">
        <v>0.13800000000000001</v>
      </c>
      <c r="Q100" s="260" t="s">
        <v>588</v>
      </c>
      <c r="R100" s="148">
        <v>12</v>
      </c>
      <c r="S100" s="148">
        <v>0</v>
      </c>
    </row>
    <row r="101" spans="1:19" x14ac:dyDescent="0.3">
      <c r="A101" s="148" t="s">
        <v>794</v>
      </c>
      <c r="B101" s="148" t="e">
        <v>#N/A</v>
      </c>
      <c r="C101" t="s">
        <v>197</v>
      </c>
      <c r="D101" t="s">
        <v>201</v>
      </c>
      <c r="E101" t="s">
        <v>790</v>
      </c>
      <c r="F101" s="25" t="s">
        <v>7</v>
      </c>
      <c r="G101" s="148" t="s">
        <v>439</v>
      </c>
      <c r="H101" s="148" t="s">
        <v>428</v>
      </c>
      <c r="I101" s="189">
        <v>0</v>
      </c>
      <c r="J101" s="184">
        <v>0</v>
      </c>
      <c r="K101" s="184">
        <v>0</v>
      </c>
      <c r="L101">
        <v>0</v>
      </c>
      <c r="M101" s="282">
        <v>0</v>
      </c>
      <c r="N101" s="280" t="s">
        <v>2166</v>
      </c>
      <c r="O101" s="259" t="s">
        <v>2166</v>
      </c>
      <c r="P101" s="259">
        <v>0.13400000000000001</v>
      </c>
      <c r="Q101" s="260">
        <v>0</v>
      </c>
      <c r="R101" s="148">
        <v>0</v>
      </c>
      <c r="S101" s="148">
        <v>0</v>
      </c>
    </row>
    <row r="102" spans="1:19" x14ac:dyDescent="0.3">
      <c r="A102" s="148" t="s">
        <v>794</v>
      </c>
      <c r="B102" s="148">
        <v>10</v>
      </c>
      <c r="C102" t="s">
        <v>788</v>
      </c>
      <c r="D102" t="s">
        <v>201</v>
      </c>
      <c r="E102" t="s">
        <v>790</v>
      </c>
      <c r="F102" s="25" t="s">
        <v>7</v>
      </c>
      <c r="G102" s="148" t="s">
        <v>439</v>
      </c>
      <c r="H102" s="148" t="s">
        <v>431</v>
      </c>
      <c r="I102" s="189">
        <v>0</v>
      </c>
      <c r="J102" s="184">
        <v>0</v>
      </c>
      <c r="K102" s="184" t="s">
        <v>1450</v>
      </c>
      <c r="L102">
        <v>0</v>
      </c>
      <c r="M102" s="282">
        <v>0</v>
      </c>
      <c r="N102" s="280" t="s">
        <v>2166</v>
      </c>
      <c r="O102" s="259" t="s">
        <v>2166</v>
      </c>
      <c r="P102" s="259">
        <v>0.13400000000000001</v>
      </c>
      <c r="Q102" s="260" t="s">
        <v>588</v>
      </c>
      <c r="R102" s="148">
        <v>12</v>
      </c>
      <c r="S102" s="148">
        <v>0</v>
      </c>
    </row>
    <row r="103" spans="1:19" x14ac:dyDescent="0.3">
      <c r="A103" s="148" t="s">
        <v>1330</v>
      </c>
      <c r="B103" s="148">
        <v>2</v>
      </c>
      <c r="C103" t="s">
        <v>80</v>
      </c>
      <c r="D103" t="s">
        <v>85</v>
      </c>
      <c r="E103" t="s">
        <v>623</v>
      </c>
      <c r="F103" s="25" t="s">
        <v>7</v>
      </c>
      <c r="G103" s="148" t="s">
        <v>427</v>
      </c>
      <c r="H103" s="148" t="s">
        <v>428</v>
      </c>
      <c r="I103" s="189">
        <v>179.34</v>
      </c>
      <c r="J103" s="184">
        <v>14163</v>
      </c>
      <c r="K103" s="184" t="s">
        <v>1450</v>
      </c>
      <c r="L103">
        <v>1954.4940000000001</v>
      </c>
      <c r="M103" s="282">
        <v>3.2187500000000004</v>
      </c>
      <c r="N103" s="259">
        <v>12.662571489091293</v>
      </c>
      <c r="O103" s="259">
        <v>0.2541940239210439</v>
      </c>
      <c r="P103" s="259">
        <v>0.13800000000000001</v>
      </c>
      <c r="Q103" s="260" t="s">
        <v>551</v>
      </c>
      <c r="R103" s="148">
        <v>8</v>
      </c>
      <c r="S103" s="148" t="s">
        <v>96</v>
      </c>
    </row>
    <row r="104" spans="1:19" x14ac:dyDescent="0.3">
      <c r="A104" s="148" t="s">
        <v>1442</v>
      </c>
      <c r="B104" s="148">
        <v>2</v>
      </c>
      <c r="C104" t="s">
        <v>80</v>
      </c>
      <c r="D104" t="s">
        <v>394</v>
      </c>
      <c r="E104" t="s">
        <v>623</v>
      </c>
      <c r="F104" s="25" t="s">
        <v>7</v>
      </c>
      <c r="G104" s="148" t="s">
        <v>427</v>
      </c>
      <c r="H104" s="148" t="s">
        <v>428</v>
      </c>
      <c r="I104" s="189">
        <v>0</v>
      </c>
      <c r="J104" s="184">
        <v>0</v>
      </c>
      <c r="K104" s="184">
        <v>0</v>
      </c>
      <c r="L104">
        <v>0</v>
      </c>
      <c r="M104" s="282">
        <v>0</v>
      </c>
      <c r="N104" s="280" t="s">
        <v>2166</v>
      </c>
      <c r="O104" s="259" t="s">
        <v>2166</v>
      </c>
      <c r="P104" s="259">
        <v>0.13800000000000001</v>
      </c>
      <c r="Q104" s="260">
        <v>0</v>
      </c>
      <c r="R104" s="148">
        <v>0</v>
      </c>
      <c r="S104" s="148" t="s">
        <v>96</v>
      </c>
    </row>
    <row r="105" spans="1:19" x14ac:dyDescent="0.3">
      <c r="A105" s="148" t="s">
        <v>739</v>
      </c>
      <c r="B105" s="148">
        <v>683</v>
      </c>
      <c r="C105" t="s">
        <v>154</v>
      </c>
      <c r="D105" t="s">
        <v>155</v>
      </c>
      <c r="E105" t="s">
        <v>740</v>
      </c>
      <c r="F105" s="25" t="s">
        <v>8</v>
      </c>
      <c r="G105" s="148" t="s">
        <v>427</v>
      </c>
      <c r="H105" s="148" t="s">
        <v>428</v>
      </c>
      <c r="I105" s="189">
        <v>208.07099999999997</v>
      </c>
      <c r="J105" s="184">
        <v>19158</v>
      </c>
      <c r="K105" s="184" t="s">
        <v>1450</v>
      </c>
      <c r="L105">
        <v>2643.8040000000001</v>
      </c>
      <c r="M105" s="282">
        <v>4.5264999999999995</v>
      </c>
      <c r="N105" s="259">
        <v>10.86078922643282</v>
      </c>
      <c r="O105" s="259">
        <v>0.41677450005046357</v>
      </c>
      <c r="P105" s="259">
        <v>0.13800000000000001</v>
      </c>
      <c r="Q105" s="260" t="s">
        <v>551</v>
      </c>
      <c r="R105" s="148">
        <v>12</v>
      </c>
      <c r="S105" s="148" t="s">
        <v>155</v>
      </c>
    </row>
    <row r="106" spans="1:19" x14ac:dyDescent="0.3">
      <c r="A106" s="148" t="s">
        <v>874</v>
      </c>
      <c r="B106" s="148">
        <v>16</v>
      </c>
      <c r="C106" t="s">
        <v>257</v>
      </c>
      <c r="D106" t="s">
        <v>875</v>
      </c>
      <c r="E106" t="s">
        <v>876</v>
      </c>
      <c r="F106" s="25" t="s">
        <v>8</v>
      </c>
      <c r="G106" s="148" t="s">
        <v>1064</v>
      </c>
      <c r="H106" s="148" t="s">
        <v>1065</v>
      </c>
      <c r="I106" s="189">
        <v>0</v>
      </c>
      <c r="J106" s="184">
        <v>0</v>
      </c>
      <c r="K106" s="184">
        <v>0</v>
      </c>
      <c r="L106">
        <v>0</v>
      </c>
      <c r="M106" s="282">
        <v>0</v>
      </c>
      <c r="N106" s="259" t="s">
        <v>2166</v>
      </c>
      <c r="O106" s="259" t="s">
        <v>2166</v>
      </c>
      <c r="P106" s="259">
        <v>0</v>
      </c>
      <c r="Q106" s="260">
        <v>0</v>
      </c>
      <c r="R106" s="148">
        <v>0</v>
      </c>
      <c r="S106" s="148" t="s">
        <v>877</v>
      </c>
    </row>
    <row r="107" spans="1:19" x14ac:dyDescent="0.3">
      <c r="A107" s="148" t="s">
        <v>878</v>
      </c>
      <c r="B107" s="148">
        <v>16</v>
      </c>
      <c r="C107" t="s">
        <v>257</v>
      </c>
      <c r="D107" t="s">
        <v>879</v>
      </c>
      <c r="E107" t="s">
        <v>876</v>
      </c>
      <c r="F107" s="25" t="s">
        <v>8</v>
      </c>
      <c r="G107" s="148" t="s">
        <v>1064</v>
      </c>
      <c r="H107" s="148" t="s">
        <v>1067</v>
      </c>
      <c r="I107" s="189">
        <v>0</v>
      </c>
      <c r="J107" s="184">
        <v>0</v>
      </c>
      <c r="K107" s="184">
        <v>0</v>
      </c>
      <c r="L107">
        <v>0</v>
      </c>
      <c r="M107" s="282">
        <v>0</v>
      </c>
      <c r="N107" s="280" t="s">
        <v>2166</v>
      </c>
      <c r="O107" s="259" t="s">
        <v>2166</v>
      </c>
      <c r="P107" s="259">
        <v>0</v>
      </c>
      <c r="Q107" s="260">
        <v>0</v>
      </c>
      <c r="R107" s="148">
        <v>0</v>
      </c>
      <c r="S107" s="148" t="s">
        <v>877</v>
      </c>
    </row>
    <row r="108" spans="1:19" x14ac:dyDescent="0.3">
      <c r="A108" s="148" t="s">
        <v>880</v>
      </c>
      <c r="B108" s="148">
        <v>16</v>
      </c>
      <c r="C108" t="s">
        <v>257</v>
      </c>
      <c r="D108" t="s">
        <v>881</v>
      </c>
      <c r="E108" t="s">
        <v>876</v>
      </c>
      <c r="F108" s="25" t="s">
        <v>8</v>
      </c>
      <c r="G108" s="148" t="s">
        <v>427</v>
      </c>
      <c r="H108" s="148" t="s">
        <v>428</v>
      </c>
      <c r="I108" s="189">
        <v>0</v>
      </c>
      <c r="J108" s="184">
        <v>14238</v>
      </c>
      <c r="K108" s="184" t="s">
        <v>1450</v>
      </c>
      <c r="L108">
        <v>1964.8440000000001</v>
      </c>
      <c r="M108" s="282">
        <v>0</v>
      </c>
      <c r="N108" s="280">
        <v>0</v>
      </c>
      <c r="O108" s="259" t="s">
        <v>2166</v>
      </c>
      <c r="P108" s="259">
        <v>0.13800000000000001</v>
      </c>
      <c r="Q108" s="260" t="s">
        <v>588</v>
      </c>
      <c r="R108" s="148">
        <v>12</v>
      </c>
      <c r="S108" s="148" t="s">
        <v>877</v>
      </c>
    </row>
    <row r="109" spans="1:19" x14ac:dyDescent="0.3">
      <c r="A109" s="148" t="s">
        <v>882</v>
      </c>
      <c r="B109" s="148">
        <v>16</v>
      </c>
      <c r="C109" t="s">
        <v>257</v>
      </c>
      <c r="D109" t="s">
        <v>883</v>
      </c>
      <c r="E109" t="s">
        <v>876</v>
      </c>
      <c r="F109" s="25" t="s">
        <v>8</v>
      </c>
      <c r="G109" s="148" t="s">
        <v>427</v>
      </c>
      <c r="H109" s="148" t="s">
        <v>428</v>
      </c>
      <c r="I109" s="189">
        <v>0</v>
      </c>
      <c r="J109" s="184">
        <v>2436</v>
      </c>
      <c r="K109" s="184" t="s">
        <v>1450</v>
      </c>
      <c r="L109">
        <v>336.16800000000001</v>
      </c>
      <c r="M109" s="282">
        <v>0</v>
      </c>
      <c r="N109" s="259">
        <v>0</v>
      </c>
      <c r="O109" s="259" t="s">
        <v>2166</v>
      </c>
      <c r="P109" s="259">
        <v>0.13800000000000001</v>
      </c>
      <c r="Q109" s="260" t="s">
        <v>588</v>
      </c>
      <c r="R109" s="148">
        <v>12</v>
      </c>
      <c r="S109" s="148" t="s">
        <v>877</v>
      </c>
    </row>
    <row r="110" spans="1:19" x14ac:dyDescent="0.3">
      <c r="A110" s="148" t="s">
        <v>884</v>
      </c>
      <c r="B110" s="148">
        <v>16</v>
      </c>
      <c r="C110" t="s">
        <v>257</v>
      </c>
      <c r="D110" t="s">
        <v>885</v>
      </c>
      <c r="E110" t="s">
        <v>876</v>
      </c>
      <c r="F110" s="25" t="s">
        <v>8</v>
      </c>
      <c r="G110" s="148" t="s">
        <v>432</v>
      </c>
      <c r="H110" s="148" t="s">
        <v>433</v>
      </c>
      <c r="I110" s="189">
        <v>29106.999999999996</v>
      </c>
      <c r="J110" s="184">
        <v>0</v>
      </c>
      <c r="K110" s="184" t="s">
        <v>2187</v>
      </c>
      <c r="L110">
        <v>0</v>
      </c>
      <c r="M110" s="282">
        <v>0</v>
      </c>
      <c r="N110" s="259" t="s">
        <v>2166</v>
      </c>
      <c r="O110" s="259" t="s">
        <v>2166</v>
      </c>
      <c r="P110" s="259">
        <v>0</v>
      </c>
      <c r="Q110" s="260" t="s">
        <v>588</v>
      </c>
      <c r="R110" s="148">
        <v>12</v>
      </c>
      <c r="S110" s="148" t="s">
        <v>877</v>
      </c>
    </row>
    <row r="111" spans="1:19" x14ac:dyDescent="0.3">
      <c r="A111" s="148" t="s">
        <v>886</v>
      </c>
      <c r="B111" s="148">
        <v>16</v>
      </c>
      <c r="C111" t="s">
        <v>257</v>
      </c>
      <c r="D111" t="s">
        <v>887</v>
      </c>
      <c r="E111" t="s">
        <v>876</v>
      </c>
      <c r="F111" s="25" t="s">
        <v>8</v>
      </c>
      <c r="G111" s="148" t="s">
        <v>427</v>
      </c>
      <c r="H111" s="148" t="s">
        <v>428</v>
      </c>
      <c r="I111" s="189">
        <v>0</v>
      </c>
      <c r="J111" s="184">
        <v>6762</v>
      </c>
      <c r="K111" s="184" t="s">
        <v>1450</v>
      </c>
      <c r="L111">
        <v>933.15600000000006</v>
      </c>
      <c r="M111" s="282">
        <v>0</v>
      </c>
      <c r="N111" s="259">
        <v>0</v>
      </c>
      <c r="O111" s="259" t="s">
        <v>2166</v>
      </c>
      <c r="P111" s="259">
        <v>0.13800000000000001</v>
      </c>
      <c r="Q111" s="260" t="s">
        <v>588</v>
      </c>
      <c r="R111" s="148">
        <v>12</v>
      </c>
      <c r="S111" s="148" t="s">
        <v>877</v>
      </c>
    </row>
    <row r="112" spans="1:19" x14ac:dyDescent="0.3">
      <c r="A112" s="148" t="s">
        <v>888</v>
      </c>
      <c r="B112" s="148">
        <v>16</v>
      </c>
      <c r="C112" t="s">
        <v>257</v>
      </c>
      <c r="D112" t="s">
        <v>889</v>
      </c>
      <c r="E112" t="s">
        <v>876</v>
      </c>
      <c r="F112" s="25" t="s">
        <v>8</v>
      </c>
      <c r="G112" s="148" t="s">
        <v>429</v>
      </c>
      <c r="H112" s="148" t="s">
        <v>430</v>
      </c>
      <c r="I112" s="189">
        <v>128893.00000000001</v>
      </c>
      <c r="J112" s="184">
        <v>0</v>
      </c>
      <c r="K112" s="184" t="s">
        <v>2187</v>
      </c>
      <c r="L112">
        <v>0</v>
      </c>
      <c r="M112" s="282">
        <v>0</v>
      </c>
      <c r="N112" s="259" t="s">
        <v>2166</v>
      </c>
      <c r="O112" s="259" t="s">
        <v>2166</v>
      </c>
      <c r="P112" s="259">
        <v>0</v>
      </c>
      <c r="Q112" s="260" t="s">
        <v>588</v>
      </c>
      <c r="R112" s="148">
        <v>12</v>
      </c>
      <c r="S112" s="148" t="s">
        <v>877</v>
      </c>
    </row>
    <row r="113" spans="1:19" x14ac:dyDescent="0.3">
      <c r="A113" s="148" t="s">
        <v>577</v>
      </c>
      <c r="B113" s="148">
        <v>449</v>
      </c>
      <c r="C113" t="s">
        <v>61</v>
      </c>
      <c r="D113" t="s">
        <v>62</v>
      </c>
      <c r="E113" t="s">
        <v>578</v>
      </c>
      <c r="F113" s="25" t="s">
        <v>8</v>
      </c>
      <c r="G113" s="148" t="s">
        <v>427</v>
      </c>
      <c r="H113" s="148" t="s">
        <v>428</v>
      </c>
      <c r="I113" s="189">
        <v>257.11099999999999</v>
      </c>
      <c r="J113" s="184">
        <v>31888</v>
      </c>
      <c r="K113" s="184" t="s">
        <v>1450</v>
      </c>
      <c r="L113">
        <v>4400.5440000000008</v>
      </c>
      <c r="M113" s="282">
        <v>5.0460454545454549</v>
      </c>
      <c r="N113" s="259">
        <v>8.0629390366281992</v>
      </c>
      <c r="O113" s="259">
        <v>0.62583202373506175</v>
      </c>
      <c r="P113" s="259">
        <v>0.13800000000000001</v>
      </c>
      <c r="Q113" s="260" t="s">
        <v>551</v>
      </c>
      <c r="R113" s="148">
        <v>11</v>
      </c>
      <c r="S113" s="148" t="s">
        <v>62</v>
      </c>
    </row>
    <row r="114" spans="1:19" x14ac:dyDescent="0.3">
      <c r="A114" s="148" t="s">
        <v>961</v>
      </c>
      <c r="B114" s="148">
        <v>357</v>
      </c>
      <c r="C114" t="s">
        <v>315</v>
      </c>
      <c r="D114" t="s">
        <v>316</v>
      </c>
      <c r="E114" t="s">
        <v>962</v>
      </c>
      <c r="F114" s="25" t="s">
        <v>8</v>
      </c>
      <c r="G114" s="148" t="s">
        <v>427</v>
      </c>
      <c r="H114" s="148" t="s">
        <v>428</v>
      </c>
      <c r="I114" s="189">
        <v>366.09090000000003</v>
      </c>
      <c r="J114" s="184">
        <v>30176</v>
      </c>
      <c r="K114" s="184" t="s">
        <v>1450</v>
      </c>
      <c r="L114">
        <v>4164.2880000000005</v>
      </c>
      <c r="M114" s="282">
        <v>3.3949166666666657</v>
      </c>
      <c r="N114" s="259">
        <v>12.131856442205727</v>
      </c>
      <c r="O114" s="259">
        <v>0.2798348861808182</v>
      </c>
      <c r="P114" s="259">
        <v>0.13800000000000001</v>
      </c>
      <c r="Q114" s="260" t="s">
        <v>551</v>
      </c>
      <c r="R114" s="148">
        <v>12</v>
      </c>
      <c r="S114" s="148" t="s">
        <v>316</v>
      </c>
    </row>
    <row r="115" spans="1:19" x14ac:dyDescent="0.3">
      <c r="A115" s="148" t="s">
        <v>727</v>
      </c>
      <c r="B115" s="148">
        <v>169</v>
      </c>
      <c r="C115" t="s">
        <v>103</v>
      </c>
      <c r="D115" t="s">
        <v>135</v>
      </c>
      <c r="E115" t="s">
        <v>728</v>
      </c>
      <c r="F115" s="25" t="s">
        <v>8</v>
      </c>
      <c r="G115" s="148" t="s">
        <v>427</v>
      </c>
      <c r="H115" s="148" t="s">
        <v>428</v>
      </c>
      <c r="I115" s="189">
        <v>835.28200000000004</v>
      </c>
      <c r="J115" s="184">
        <v>55562</v>
      </c>
      <c r="K115" s="184" t="s">
        <v>1450</v>
      </c>
      <c r="L115">
        <v>7667.5560000000005</v>
      </c>
      <c r="M115" s="282">
        <v>3.6201749999999997</v>
      </c>
      <c r="N115" s="259">
        <v>15.033332133472518</v>
      </c>
      <c r="O115" s="259">
        <v>0.24080988618215163</v>
      </c>
      <c r="P115" s="259">
        <v>0.13800000000000001</v>
      </c>
      <c r="Q115" s="260" t="s">
        <v>551</v>
      </c>
      <c r="R115" s="148">
        <v>12</v>
      </c>
      <c r="S115" s="148" t="s">
        <v>135</v>
      </c>
    </row>
    <row r="116" spans="1:19" x14ac:dyDescent="0.3">
      <c r="A116" s="148" t="s">
        <v>1312</v>
      </c>
      <c r="B116" s="148">
        <v>16</v>
      </c>
      <c r="C116" t="s">
        <v>257</v>
      </c>
      <c r="D116" t="s">
        <v>1350</v>
      </c>
      <c r="E116" t="s">
        <v>876</v>
      </c>
      <c r="F116" s="25" t="s">
        <v>8</v>
      </c>
      <c r="G116" s="148" t="s">
        <v>427</v>
      </c>
      <c r="H116" s="148" t="s">
        <v>428</v>
      </c>
      <c r="I116" s="189">
        <v>0</v>
      </c>
      <c r="J116" s="184">
        <v>0</v>
      </c>
      <c r="K116" s="184" t="s">
        <v>1450</v>
      </c>
      <c r="L116">
        <v>0</v>
      </c>
      <c r="M116" s="282">
        <v>0</v>
      </c>
      <c r="N116" s="259" t="s">
        <v>2166</v>
      </c>
      <c r="O116" s="259" t="s">
        <v>2166</v>
      </c>
      <c r="P116" s="259">
        <v>0.13800000000000001</v>
      </c>
      <c r="Q116" s="260" t="s">
        <v>588</v>
      </c>
      <c r="R116" s="148">
        <v>12</v>
      </c>
      <c r="S116" s="148" t="s">
        <v>877</v>
      </c>
    </row>
    <row r="117" spans="1:19" x14ac:dyDescent="0.3">
      <c r="A117" s="148" t="s">
        <v>900</v>
      </c>
      <c r="B117" s="148">
        <v>353</v>
      </c>
      <c r="C117" t="s">
        <v>268</v>
      </c>
      <c r="D117" t="s">
        <v>269</v>
      </c>
      <c r="E117" t="s">
        <v>901</v>
      </c>
      <c r="F117" s="25" t="s">
        <v>8</v>
      </c>
      <c r="G117" s="148" t="s">
        <v>429</v>
      </c>
      <c r="H117" s="148" t="s">
        <v>430</v>
      </c>
      <c r="I117" s="189">
        <v>484.86199999999997</v>
      </c>
      <c r="J117" s="184">
        <v>0</v>
      </c>
      <c r="K117" s="184" t="s">
        <v>505</v>
      </c>
      <c r="L117">
        <v>0</v>
      </c>
      <c r="M117" s="282">
        <v>0</v>
      </c>
      <c r="N117" s="280" t="s">
        <v>2166</v>
      </c>
      <c r="O117" s="259" t="s">
        <v>2166</v>
      </c>
      <c r="P117" s="259">
        <v>0</v>
      </c>
      <c r="Q117" s="260" t="s">
        <v>551</v>
      </c>
      <c r="R117" s="148">
        <v>6</v>
      </c>
      <c r="S117" s="148" t="s">
        <v>269</v>
      </c>
    </row>
    <row r="118" spans="1:19" x14ac:dyDescent="0.3">
      <c r="A118" s="148" t="s">
        <v>900</v>
      </c>
      <c r="B118" s="148">
        <v>353</v>
      </c>
      <c r="C118" t="s">
        <v>268</v>
      </c>
      <c r="D118" t="s">
        <v>269</v>
      </c>
      <c r="E118" t="s">
        <v>901</v>
      </c>
      <c r="F118" s="25" t="s">
        <v>8</v>
      </c>
      <c r="G118" s="148" t="s">
        <v>427</v>
      </c>
      <c r="H118" s="148" t="s">
        <v>428</v>
      </c>
      <c r="I118" s="189">
        <v>5.8121680273089122</v>
      </c>
      <c r="J118" s="184">
        <v>493</v>
      </c>
      <c r="K118" s="184" t="s">
        <v>1450</v>
      </c>
      <c r="L118">
        <v>68.034000000000006</v>
      </c>
      <c r="M118" s="282">
        <v>4.3788</v>
      </c>
      <c r="N118" s="259">
        <v>11.789387479328422</v>
      </c>
      <c r="O118" s="259">
        <v>0.37141878725063643</v>
      </c>
      <c r="P118" s="259">
        <v>0.13800000000000001</v>
      </c>
      <c r="Q118" s="260" t="s">
        <v>551</v>
      </c>
      <c r="R118" s="148">
        <v>4</v>
      </c>
      <c r="S118" s="148" t="s">
        <v>269</v>
      </c>
    </row>
    <row r="119" spans="1:19" x14ac:dyDescent="0.3">
      <c r="A119" s="148" t="s">
        <v>961</v>
      </c>
      <c r="B119" s="148">
        <v>357</v>
      </c>
      <c r="C119" t="s">
        <v>315</v>
      </c>
      <c r="D119" t="s">
        <v>316</v>
      </c>
      <c r="E119" t="s">
        <v>962</v>
      </c>
      <c r="F119" s="25" t="s">
        <v>8</v>
      </c>
      <c r="G119" s="148" t="s">
        <v>429</v>
      </c>
      <c r="H119" s="148" t="s">
        <v>430</v>
      </c>
      <c r="I119" s="189">
        <v>401.25599999999991</v>
      </c>
      <c r="J119" s="184">
        <v>0</v>
      </c>
      <c r="K119" s="184" t="s">
        <v>505</v>
      </c>
      <c r="L119">
        <v>0</v>
      </c>
      <c r="M119" s="282">
        <v>0</v>
      </c>
      <c r="N119" s="259" t="s">
        <v>2166</v>
      </c>
      <c r="O119" s="259" t="s">
        <v>2166</v>
      </c>
      <c r="P119" s="259">
        <v>0</v>
      </c>
      <c r="Q119" s="260" t="s">
        <v>551</v>
      </c>
      <c r="R119" s="148">
        <v>11</v>
      </c>
      <c r="S119" s="148" t="s">
        <v>316</v>
      </c>
    </row>
    <row r="120" spans="1:19" x14ac:dyDescent="0.3">
      <c r="A120" s="148" t="s">
        <v>745</v>
      </c>
      <c r="B120" s="148">
        <v>5</v>
      </c>
      <c r="C120" t="s">
        <v>159</v>
      </c>
      <c r="D120" t="s">
        <v>160</v>
      </c>
      <c r="E120" t="s">
        <v>746</v>
      </c>
      <c r="F120" s="25" t="s">
        <v>9</v>
      </c>
      <c r="G120" s="148" t="s">
        <v>427</v>
      </c>
      <c r="H120" s="148" t="s">
        <v>428</v>
      </c>
      <c r="I120" s="189">
        <v>2673.7999999999997</v>
      </c>
      <c r="J120" s="184">
        <v>206755</v>
      </c>
      <c r="K120" s="184" t="s">
        <v>1450</v>
      </c>
      <c r="L120">
        <v>28532.190000000002</v>
      </c>
      <c r="M120" s="282">
        <v>3.6633333333333322</v>
      </c>
      <c r="N120" s="259">
        <v>12.932214456724139</v>
      </c>
      <c r="O120" s="259">
        <v>0.28327192884035202</v>
      </c>
      <c r="P120" s="259">
        <v>0.13800000000000001</v>
      </c>
      <c r="Q120" s="260" t="s">
        <v>551</v>
      </c>
      <c r="R120" s="148">
        <v>12</v>
      </c>
      <c r="S120" s="148" t="s">
        <v>160</v>
      </c>
    </row>
    <row r="121" spans="1:19" x14ac:dyDescent="0.3">
      <c r="A121" s="148" t="s">
        <v>751</v>
      </c>
      <c r="B121" s="148">
        <v>337</v>
      </c>
      <c r="C121" t="s">
        <v>165</v>
      </c>
      <c r="D121" t="s">
        <v>166</v>
      </c>
      <c r="E121" t="s">
        <v>752</v>
      </c>
      <c r="F121" s="25" t="s">
        <v>9</v>
      </c>
      <c r="G121" s="148" t="s">
        <v>427</v>
      </c>
      <c r="H121" s="148" t="s">
        <v>428</v>
      </c>
      <c r="I121" s="189">
        <v>692.75070935027463</v>
      </c>
      <c r="J121" s="184">
        <v>49101</v>
      </c>
      <c r="K121" s="184" t="s">
        <v>1450</v>
      </c>
      <c r="L121">
        <v>6775.938000000001</v>
      </c>
      <c r="M121" s="282">
        <v>3.5871500000000012</v>
      </c>
      <c r="N121" s="259">
        <v>14.108688404518739</v>
      </c>
      <c r="O121" s="259">
        <v>0.25425113214996703</v>
      </c>
      <c r="P121" s="259">
        <v>0.13800000000000001</v>
      </c>
      <c r="Q121" s="260" t="s">
        <v>551</v>
      </c>
      <c r="R121" s="148">
        <v>12</v>
      </c>
      <c r="S121" s="148" t="s">
        <v>166</v>
      </c>
    </row>
    <row r="122" spans="1:19" x14ac:dyDescent="0.3">
      <c r="A122" s="148" t="s">
        <v>872</v>
      </c>
      <c r="B122" s="148">
        <v>446</v>
      </c>
      <c r="C122" t="s">
        <v>402</v>
      </c>
      <c r="D122" t="s">
        <v>403</v>
      </c>
      <c r="E122" t="s">
        <v>873</v>
      </c>
      <c r="F122" s="25" t="s">
        <v>9</v>
      </c>
      <c r="G122" s="148" t="s">
        <v>432</v>
      </c>
      <c r="H122" s="148" t="s">
        <v>433</v>
      </c>
      <c r="I122" s="189">
        <v>0</v>
      </c>
      <c r="J122" s="184">
        <v>0</v>
      </c>
      <c r="K122" s="184">
        <v>0</v>
      </c>
      <c r="L122">
        <v>0</v>
      </c>
      <c r="M122" s="282">
        <v>0</v>
      </c>
      <c r="N122" s="259" t="s">
        <v>2166</v>
      </c>
      <c r="O122" s="259" t="s">
        <v>2166</v>
      </c>
      <c r="P122" s="259">
        <v>0</v>
      </c>
      <c r="Q122" s="260">
        <v>0</v>
      </c>
      <c r="R122" s="148">
        <v>0</v>
      </c>
      <c r="S122" s="148" t="s">
        <v>403</v>
      </c>
    </row>
    <row r="123" spans="1:19" x14ac:dyDescent="0.3">
      <c r="A123" s="148" t="s">
        <v>872</v>
      </c>
      <c r="B123" s="148">
        <v>446</v>
      </c>
      <c r="C123" t="s">
        <v>402</v>
      </c>
      <c r="D123" t="s">
        <v>403</v>
      </c>
      <c r="E123" t="s">
        <v>873</v>
      </c>
      <c r="F123" s="25" t="s">
        <v>9</v>
      </c>
      <c r="G123" s="148" t="s">
        <v>427</v>
      </c>
      <c r="H123" s="148" t="s">
        <v>428</v>
      </c>
      <c r="I123" s="189">
        <v>1883.748</v>
      </c>
      <c r="J123" s="184">
        <v>153246</v>
      </c>
      <c r="K123" s="184" t="s">
        <v>1450</v>
      </c>
      <c r="L123">
        <v>21147.948</v>
      </c>
      <c r="M123" s="282">
        <v>3.7391500000000009</v>
      </c>
      <c r="N123" s="259">
        <v>12.292314318155123</v>
      </c>
      <c r="O123" s="259">
        <v>0.30418600624924358</v>
      </c>
      <c r="P123" s="259">
        <v>0.13800000000000001</v>
      </c>
      <c r="Q123" s="260" t="s">
        <v>551</v>
      </c>
      <c r="R123" s="148">
        <v>12</v>
      </c>
      <c r="S123" s="148" t="s">
        <v>403</v>
      </c>
    </row>
    <row r="124" spans="1:19" x14ac:dyDescent="0.3">
      <c r="A124" s="148" t="s">
        <v>896</v>
      </c>
      <c r="B124" s="148">
        <v>281</v>
      </c>
      <c r="C124" t="s">
        <v>264</v>
      </c>
      <c r="D124" t="s">
        <v>265</v>
      </c>
      <c r="E124" t="s">
        <v>897</v>
      </c>
      <c r="F124" s="25" t="s">
        <v>9</v>
      </c>
      <c r="G124" s="148" t="s">
        <v>427</v>
      </c>
      <c r="H124" s="148" t="s">
        <v>428</v>
      </c>
      <c r="I124" s="189">
        <v>1620.721</v>
      </c>
      <c r="J124" s="184">
        <v>117916</v>
      </c>
      <c r="K124" s="184" t="s">
        <v>1450</v>
      </c>
      <c r="L124">
        <v>16272.408000000001</v>
      </c>
      <c r="M124" s="282">
        <v>3.9476833333333334</v>
      </c>
      <c r="N124" s="259">
        <v>13.744708097289596</v>
      </c>
      <c r="O124" s="259">
        <v>0.28721478152830338</v>
      </c>
      <c r="P124" s="259">
        <v>0.13800000000000001</v>
      </c>
      <c r="Q124" s="260" t="s">
        <v>551</v>
      </c>
      <c r="R124" s="148">
        <v>12</v>
      </c>
      <c r="S124" s="148" t="s">
        <v>265</v>
      </c>
    </row>
    <row r="125" spans="1:19" x14ac:dyDescent="0.3">
      <c r="A125" s="148" t="s">
        <v>898</v>
      </c>
      <c r="B125" s="148">
        <v>376</v>
      </c>
      <c r="C125" t="s">
        <v>266</v>
      </c>
      <c r="D125" t="s">
        <v>267</v>
      </c>
      <c r="E125" t="s">
        <v>899</v>
      </c>
      <c r="F125" s="25" t="s">
        <v>9</v>
      </c>
      <c r="G125" s="148" t="s">
        <v>432</v>
      </c>
      <c r="H125" s="148" t="s">
        <v>433</v>
      </c>
      <c r="I125" s="189">
        <v>519.73699999999997</v>
      </c>
      <c r="J125" s="184">
        <v>0</v>
      </c>
      <c r="K125" s="184" t="s">
        <v>505</v>
      </c>
      <c r="L125">
        <v>0</v>
      </c>
      <c r="M125" s="282">
        <v>0</v>
      </c>
      <c r="N125" s="280" t="s">
        <v>2166</v>
      </c>
      <c r="O125" s="259" t="s">
        <v>2166</v>
      </c>
      <c r="P125" s="259">
        <v>0</v>
      </c>
      <c r="Q125" s="260" t="s">
        <v>551</v>
      </c>
      <c r="R125" s="148">
        <v>11</v>
      </c>
      <c r="S125" s="148" t="s">
        <v>267</v>
      </c>
    </row>
    <row r="126" spans="1:19" x14ac:dyDescent="0.3">
      <c r="A126" s="148" t="s">
        <v>898</v>
      </c>
      <c r="B126" s="148">
        <v>376</v>
      </c>
      <c r="C126" t="s">
        <v>266</v>
      </c>
      <c r="D126" t="s">
        <v>267</v>
      </c>
      <c r="E126" t="s">
        <v>899</v>
      </c>
      <c r="F126" s="25" t="s">
        <v>9</v>
      </c>
      <c r="G126" s="148" t="s">
        <v>427</v>
      </c>
      <c r="H126" s="148" t="s">
        <v>428</v>
      </c>
      <c r="I126" s="189">
        <v>914.45667427069668</v>
      </c>
      <c r="J126" s="184">
        <v>71237</v>
      </c>
      <c r="K126" s="184" t="s">
        <v>1450</v>
      </c>
      <c r="L126">
        <v>9830.7060000000001</v>
      </c>
      <c r="M126" s="282">
        <v>3.7599399999999994</v>
      </c>
      <c r="N126" s="280">
        <v>12.836821795846214</v>
      </c>
      <c r="O126" s="259">
        <v>0.29290271842962362</v>
      </c>
      <c r="P126" s="259">
        <v>0.13800000000000001</v>
      </c>
      <c r="Q126" s="260" t="s">
        <v>551</v>
      </c>
      <c r="R126" s="148">
        <v>10</v>
      </c>
      <c r="S126" s="148" t="s">
        <v>267</v>
      </c>
    </row>
    <row r="127" spans="1:19" x14ac:dyDescent="0.3">
      <c r="A127" s="148" t="s">
        <v>904</v>
      </c>
      <c r="B127" s="148">
        <v>570</v>
      </c>
      <c r="C127" t="s">
        <v>404</v>
      </c>
      <c r="D127" t="s">
        <v>405</v>
      </c>
      <c r="E127" t="s">
        <v>905</v>
      </c>
      <c r="F127" s="25" t="s">
        <v>9</v>
      </c>
      <c r="G127" s="148" t="s">
        <v>427</v>
      </c>
      <c r="H127" s="148" t="s">
        <v>428</v>
      </c>
      <c r="I127" s="189">
        <v>79.428000000000011</v>
      </c>
      <c r="J127" s="184">
        <v>8186</v>
      </c>
      <c r="K127" s="184" t="s">
        <v>1450</v>
      </c>
      <c r="L127">
        <v>1129.6680000000001</v>
      </c>
      <c r="M127" s="282">
        <v>7.1060499999999935</v>
      </c>
      <c r="N127" s="280">
        <v>9.7029074028829729</v>
      </c>
      <c r="O127" s="259">
        <v>0.73236296142418211</v>
      </c>
      <c r="P127" s="259">
        <v>0.13800000000000001</v>
      </c>
      <c r="Q127" s="260" t="s">
        <v>551</v>
      </c>
      <c r="R127" s="148">
        <v>12</v>
      </c>
      <c r="S127" s="148" t="s">
        <v>405</v>
      </c>
    </row>
    <row r="128" spans="1:19" x14ac:dyDescent="0.3">
      <c r="A128" s="148" t="s">
        <v>917</v>
      </c>
      <c r="B128" s="148">
        <v>343</v>
      </c>
      <c r="C128" t="s">
        <v>281</v>
      </c>
      <c r="D128" t="s">
        <v>282</v>
      </c>
      <c r="E128" t="s">
        <v>918</v>
      </c>
      <c r="F128" s="25" t="s">
        <v>9</v>
      </c>
      <c r="G128" s="148" t="s">
        <v>427</v>
      </c>
      <c r="H128" s="148" t="s">
        <v>428</v>
      </c>
      <c r="I128" s="189">
        <v>278.16199999999998</v>
      </c>
      <c r="J128" s="184">
        <v>24282</v>
      </c>
      <c r="K128" s="184" t="s">
        <v>1450</v>
      </c>
      <c r="L128">
        <v>3350.9160000000002</v>
      </c>
      <c r="M128" s="282">
        <v>4.4038916666666683</v>
      </c>
      <c r="N128" s="259">
        <v>11.455481426571122</v>
      </c>
      <c r="O128" s="259">
        <v>0.38443531988553448</v>
      </c>
      <c r="P128" s="259">
        <v>0.13800000000000001</v>
      </c>
      <c r="Q128" s="260" t="s">
        <v>551</v>
      </c>
      <c r="R128" s="148">
        <v>12</v>
      </c>
      <c r="S128" s="148" t="s">
        <v>282</v>
      </c>
    </row>
    <row r="129" spans="1:19" x14ac:dyDescent="0.3">
      <c r="A129" s="148" t="s">
        <v>919</v>
      </c>
      <c r="B129" s="148">
        <v>343</v>
      </c>
      <c r="C129" t="s">
        <v>281</v>
      </c>
      <c r="D129" t="s">
        <v>283</v>
      </c>
      <c r="E129" t="s">
        <v>920</v>
      </c>
      <c r="F129" s="25" t="s">
        <v>9</v>
      </c>
      <c r="G129" s="148" t="s">
        <v>427</v>
      </c>
      <c r="H129" s="148" t="s">
        <v>428</v>
      </c>
      <c r="I129" s="189">
        <v>241.17399999999998</v>
      </c>
      <c r="J129" s="184">
        <v>22311</v>
      </c>
      <c r="K129" s="184" t="s">
        <v>1450</v>
      </c>
      <c r="L129">
        <v>3078.9180000000001</v>
      </c>
      <c r="M129" s="282">
        <v>4.4038916666666683</v>
      </c>
      <c r="N129" s="259">
        <v>10.809645466361882</v>
      </c>
      <c r="O129" s="259">
        <v>0.40740389500941254</v>
      </c>
      <c r="P129" s="259">
        <v>0.13800000000000001</v>
      </c>
      <c r="Q129" s="260" t="s">
        <v>551</v>
      </c>
      <c r="R129" s="148">
        <v>12</v>
      </c>
      <c r="S129" s="148" t="s">
        <v>283</v>
      </c>
    </row>
    <row r="130" spans="1:19" x14ac:dyDescent="0.3">
      <c r="A130" s="148" t="s">
        <v>921</v>
      </c>
      <c r="B130" s="148">
        <v>343</v>
      </c>
      <c r="C130" t="s">
        <v>281</v>
      </c>
      <c r="D130" t="s">
        <v>284</v>
      </c>
      <c r="E130" t="s">
        <v>922</v>
      </c>
      <c r="F130" s="25" t="s">
        <v>9</v>
      </c>
      <c r="G130" s="148" t="s">
        <v>427</v>
      </c>
      <c r="H130" s="148" t="s">
        <v>428</v>
      </c>
      <c r="I130" s="189">
        <v>67.426000000000002</v>
      </c>
      <c r="J130" s="184">
        <v>10223</v>
      </c>
      <c r="K130" s="184" t="s">
        <v>1450</v>
      </c>
      <c r="L130">
        <v>1410.7740000000001</v>
      </c>
      <c r="M130" s="282">
        <v>4.4038916666666683</v>
      </c>
      <c r="N130" s="280">
        <v>6.5955199060941014</v>
      </c>
      <c r="O130" s="259">
        <v>0.66770955578461355</v>
      </c>
      <c r="P130" s="259">
        <v>0.13800000000000001</v>
      </c>
      <c r="Q130" s="260" t="s">
        <v>551</v>
      </c>
      <c r="R130" s="148">
        <v>12</v>
      </c>
      <c r="S130" s="148" t="s">
        <v>284</v>
      </c>
    </row>
    <row r="131" spans="1:19" x14ac:dyDescent="0.3">
      <c r="A131" s="148" t="s">
        <v>923</v>
      </c>
      <c r="B131" s="148">
        <v>343</v>
      </c>
      <c r="C131" t="s">
        <v>281</v>
      </c>
      <c r="D131" t="s">
        <v>285</v>
      </c>
      <c r="E131" t="s">
        <v>924</v>
      </c>
      <c r="F131" s="25" t="s">
        <v>9</v>
      </c>
      <c r="G131" s="148" t="s">
        <v>427</v>
      </c>
      <c r="H131" s="148" t="s">
        <v>428</v>
      </c>
      <c r="I131" s="189">
        <v>260.82870886470914</v>
      </c>
      <c r="J131" s="184">
        <v>26663</v>
      </c>
      <c r="K131" s="184" t="s">
        <v>1450</v>
      </c>
      <c r="L131">
        <v>3679.4940000000001</v>
      </c>
      <c r="M131" s="282">
        <v>4.4038916666666683</v>
      </c>
      <c r="N131" s="280">
        <v>9.782421665405586</v>
      </c>
      <c r="O131" s="259">
        <v>0.4501841995055812</v>
      </c>
      <c r="P131" s="259">
        <v>0.13800000000000001</v>
      </c>
      <c r="Q131" s="260" t="s">
        <v>551</v>
      </c>
      <c r="R131" s="148">
        <v>12</v>
      </c>
      <c r="S131" s="148" t="s">
        <v>285</v>
      </c>
    </row>
    <row r="132" spans="1:19" x14ac:dyDescent="0.3">
      <c r="A132" s="148" t="s">
        <v>925</v>
      </c>
      <c r="B132" s="148">
        <v>343</v>
      </c>
      <c r="C132" t="s">
        <v>281</v>
      </c>
      <c r="D132" t="s">
        <v>286</v>
      </c>
      <c r="E132" t="s">
        <v>926</v>
      </c>
      <c r="F132" s="25" t="s">
        <v>9</v>
      </c>
      <c r="G132" s="148" t="s">
        <v>427</v>
      </c>
      <c r="H132" s="148" t="s">
        <v>428</v>
      </c>
      <c r="I132" s="189">
        <v>118.67714276615555</v>
      </c>
      <c r="J132" s="184">
        <v>13294</v>
      </c>
      <c r="K132" s="184" t="s">
        <v>1450</v>
      </c>
      <c r="L132">
        <v>1834.5720000000001</v>
      </c>
      <c r="M132" s="282">
        <v>4.4038916666666683</v>
      </c>
      <c r="N132" s="280">
        <v>8.9271207135666888</v>
      </c>
      <c r="O132" s="259">
        <v>0.49331602069343627</v>
      </c>
      <c r="P132" s="259">
        <v>0.13800000000000001</v>
      </c>
      <c r="Q132" s="260" t="s">
        <v>551</v>
      </c>
      <c r="R132" s="148">
        <v>12</v>
      </c>
      <c r="S132" s="148" t="s">
        <v>286</v>
      </c>
    </row>
    <row r="133" spans="1:19" x14ac:dyDescent="0.3">
      <c r="A133" s="148" t="s">
        <v>925</v>
      </c>
      <c r="B133" s="148">
        <v>343</v>
      </c>
      <c r="C133" t="s">
        <v>281</v>
      </c>
      <c r="D133" t="s">
        <v>286</v>
      </c>
      <c r="E133" t="s">
        <v>926</v>
      </c>
      <c r="F133" s="25" t="s">
        <v>9</v>
      </c>
      <c r="G133" s="148" t="s">
        <v>427</v>
      </c>
      <c r="H133" s="148" t="s">
        <v>428</v>
      </c>
      <c r="I133" s="189">
        <v>118.67714276615555</v>
      </c>
      <c r="J133" s="184">
        <v>13294</v>
      </c>
      <c r="K133" s="184" t="s">
        <v>1450</v>
      </c>
      <c r="L133">
        <v>1834.5720000000001</v>
      </c>
      <c r="M133" s="282">
        <v>4.4038916666666683</v>
      </c>
      <c r="N133" s="280">
        <v>8.9271207135666888</v>
      </c>
      <c r="O133" s="259">
        <v>0.49331602069343627</v>
      </c>
      <c r="P133" s="259">
        <v>0.13800000000000001</v>
      </c>
      <c r="Q133" s="260" t="s">
        <v>551</v>
      </c>
      <c r="R133" s="148">
        <v>12</v>
      </c>
      <c r="S133" s="148" t="s">
        <v>286</v>
      </c>
    </row>
    <row r="134" spans="1:19" x14ac:dyDescent="0.3">
      <c r="A134" s="148" t="s">
        <v>930</v>
      </c>
      <c r="B134" s="148">
        <v>625</v>
      </c>
      <c r="C134" t="s">
        <v>407</v>
      </c>
      <c r="D134" t="s">
        <v>408</v>
      </c>
      <c r="E134" t="s">
        <v>931</v>
      </c>
      <c r="F134" s="25" t="s">
        <v>9</v>
      </c>
      <c r="G134" s="148" t="s">
        <v>427</v>
      </c>
      <c r="H134" s="148" t="s">
        <v>428</v>
      </c>
      <c r="I134" s="189">
        <v>982.83699999999988</v>
      </c>
      <c r="J134" s="184">
        <v>70776</v>
      </c>
      <c r="K134" s="184" t="s">
        <v>1450</v>
      </c>
      <c r="L134">
        <v>9767.0880000000016</v>
      </c>
      <c r="M134" s="282">
        <v>4.049500000000001</v>
      </c>
      <c r="N134" s="259">
        <v>13.88658584831016</v>
      </c>
      <c r="O134" s="259">
        <v>0.29161235484622589</v>
      </c>
      <c r="P134" s="259">
        <v>0.13800000000000001</v>
      </c>
      <c r="Q134" s="260" t="s">
        <v>551</v>
      </c>
      <c r="R134" s="148">
        <v>11</v>
      </c>
      <c r="S134" s="148" t="s">
        <v>408</v>
      </c>
    </row>
    <row r="135" spans="1:19" x14ac:dyDescent="0.3">
      <c r="A135" s="148" t="s">
        <v>932</v>
      </c>
      <c r="B135" s="148">
        <v>365</v>
      </c>
      <c r="C135" t="s">
        <v>291</v>
      </c>
      <c r="D135" t="s">
        <v>292</v>
      </c>
      <c r="E135" t="s">
        <v>933</v>
      </c>
      <c r="F135" s="25" t="s">
        <v>9</v>
      </c>
      <c r="G135" s="148" t="s">
        <v>427</v>
      </c>
      <c r="H135" s="148" t="s">
        <v>428</v>
      </c>
      <c r="I135" s="189">
        <v>1593.556</v>
      </c>
      <c r="J135" s="184">
        <v>117135</v>
      </c>
      <c r="K135" s="184" t="s">
        <v>1450</v>
      </c>
      <c r="L135">
        <v>16164.630000000001</v>
      </c>
      <c r="M135" s="282">
        <v>4.3532166666666674</v>
      </c>
      <c r="N135" s="280">
        <v>13.604439322149656</v>
      </c>
      <c r="O135" s="259">
        <v>0.31998501103820642</v>
      </c>
      <c r="P135" s="259">
        <v>0.13800000000000001</v>
      </c>
      <c r="Q135" s="260" t="s">
        <v>551</v>
      </c>
      <c r="R135" s="148">
        <v>12</v>
      </c>
      <c r="S135" s="148" t="s">
        <v>292</v>
      </c>
    </row>
    <row r="136" spans="1:19" x14ac:dyDescent="0.3">
      <c r="A136" s="148" t="s">
        <v>956</v>
      </c>
      <c r="B136" s="148">
        <v>408</v>
      </c>
      <c r="C136" t="s">
        <v>311</v>
      </c>
      <c r="D136" t="s">
        <v>312</v>
      </c>
      <c r="E136" t="s">
        <v>957</v>
      </c>
      <c r="F136" s="25" t="s">
        <v>9</v>
      </c>
      <c r="G136" s="148" t="s">
        <v>427</v>
      </c>
      <c r="H136" s="148" t="s">
        <v>428</v>
      </c>
      <c r="I136" s="189">
        <v>885.86599999999999</v>
      </c>
      <c r="J136" s="184">
        <v>69985</v>
      </c>
      <c r="K136" s="184" t="s">
        <v>1450</v>
      </c>
      <c r="L136">
        <v>9657.93</v>
      </c>
      <c r="M136" s="282">
        <v>3.9600000000000004</v>
      </c>
      <c r="N136" s="259">
        <v>12.657940987354433</v>
      </c>
      <c r="O136" s="259">
        <v>0.31284708974043485</v>
      </c>
      <c r="P136" s="259">
        <v>0.13800000000000001</v>
      </c>
      <c r="Q136" s="260" t="s">
        <v>551</v>
      </c>
      <c r="R136" s="148">
        <v>12</v>
      </c>
      <c r="S136" s="148" t="s">
        <v>312</v>
      </c>
    </row>
    <row r="137" spans="1:19" x14ac:dyDescent="0.3">
      <c r="A137" s="148" t="s">
        <v>974</v>
      </c>
      <c r="B137" s="148">
        <v>395</v>
      </c>
      <c r="C137" t="s">
        <v>330</v>
      </c>
      <c r="D137" t="s">
        <v>331</v>
      </c>
      <c r="E137" t="s">
        <v>975</v>
      </c>
      <c r="F137" s="25" t="s">
        <v>9</v>
      </c>
      <c r="G137" s="148" t="s">
        <v>432</v>
      </c>
      <c r="H137" s="148" t="s">
        <v>433</v>
      </c>
      <c r="I137" s="189">
        <v>231.35700000000003</v>
      </c>
      <c r="J137" s="184">
        <v>0</v>
      </c>
      <c r="K137" s="184" t="s">
        <v>505</v>
      </c>
      <c r="L137">
        <v>0</v>
      </c>
      <c r="M137" s="282">
        <v>0</v>
      </c>
      <c r="N137" s="259" t="s">
        <v>2166</v>
      </c>
      <c r="O137" s="259" t="s">
        <v>2166</v>
      </c>
      <c r="P137" s="259">
        <v>0</v>
      </c>
      <c r="Q137" s="260" t="s">
        <v>551</v>
      </c>
      <c r="R137" s="148">
        <v>12</v>
      </c>
      <c r="S137" s="148" t="s">
        <v>331</v>
      </c>
    </row>
    <row r="138" spans="1:19" x14ac:dyDescent="0.3">
      <c r="A138" s="148" t="s">
        <v>974</v>
      </c>
      <c r="B138" s="148">
        <v>395</v>
      </c>
      <c r="C138" t="s">
        <v>330</v>
      </c>
      <c r="D138" t="s">
        <v>331</v>
      </c>
      <c r="E138" t="s">
        <v>975</v>
      </c>
      <c r="F138" s="25" t="s">
        <v>9</v>
      </c>
      <c r="G138" s="148" t="s">
        <v>427</v>
      </c>
      <c r="H138" s="148" t="s">
        <v>428</v>
      </c>
      <c r="I138" s="189">
        <v>301.5202507457941</v>
      </c>
      <c r="J138" s="184">
        <v>23417</v>
      </c>
      <c r="K138" s="184" t="s">
        <v>1450</v>
      </c>
      <c r="L138">
        <v>3231.5460000000003</v>
      </c>
      <c r="M138" s="282">
        <v>3.8151999999999999</v>
      </c>
      <c r="N138" s="280">
        <v>12.876126350334975</v>
      </c>
      <c r="O138" s="259">
        <v>0.29630029219934978</v>
      </c>
      <c r="P138" s="259">
        <v>0.13800000000000001</v>
      </c>
      <c r="Q138" s="260" t="s">
        <v>551</v>
      </c>
      <c r="R138" s="148">
        <v>4</v>
      </c>
      <c r="S138" s="148" t="s">
        <v>331</v>
      </c>
    </row>
    <row r="139" spans="1:19" x14ac:dyDescent="0.3">
      <c r="A139" s="148" t="s">
        <v>1022</v>
      </c>
      <c r="B139" s="148">
        <v>344</v>
      </c>
      <c r="C139" t="s">
        <v>367</v>
      </c>
      <c r="D139" t="s">
        <v>368</v>
      </c>
      <c r="E139" t="s">
        <v>1023</v>
      </c>
      <c r="F139" s="25" t="s">
        <v>9</v>
      </c>
      <c r="G139" s="148" t="s">
        <v>432</v>
      </c>
      <c r="H139" s="148" t="s">
        <v>433</v>
      </c>
      <c r="I139" s="189">
        <v>67.743000000000009</v>
      </c>
      <c r="J139" s="184">
        <v>0</v>
      </c>
      <c r="K139" s="184" t="s">
        <v>505</v>
      </c>
      <c r="L139">
        <v>0</v>
      </c>
      <c r="M139" s="282">
        <v>0</v>
      </c>
      <c r="N139" s="259" t="s">
        <v>2166</v>
      </c>
      <c r="O139" s="259" t="s">
        <v>2166</v>
      </c>
      <c r="P139" s="259">
        <v>0</v>
      </c>
      <c r="Q139" s="260" t="s">
        <v>551</v>
      </c>
      <c r="R139" s="148">
        <v>12</v>
      </c>
      <c r="S139" s="148" t="s">
        <v>368</v>
      </c>
    </row>
    <row r="140" spans="1:19" x14ac:dyDescent="0.3">
      <c r="A140" s="148" t="s">
        <v>1022</v>
      </c>
      <c r="B140" s="148">
        <v>344</v>
      </c>
      <c r="C140" t="s">
        <v>367</v>
      </c>
      <c r="D140" t="s">
        <v>368</v>
      </c>
      <c r="E140" t="s">
        <v>1023</v>
      </c>
      <c r="F140" s="25" t="s">
        <v>9</v>
      </c>
      <c r="G140" s="148" t="s">
        <v>427</v>
      </c>
      <c r="H140" s="148" t="s">
        <v>428</v>
      </c>
      <c r="I140" s="189">
        <v>0</v>
      </c>
      <c r="J140" s="184">
        <v>0</v>
      </c>
      <c r="K140" s="184">
        <v>0</v>
      </c>
      <c r="L140">
        <v>0</v>
      </c>
      <c r="M140" s="282">
        <v>0</v>
      </c>
      <c r="N140" s="259" t="s">
        <v>2166</v>
      </c>
      <c r="O140" s="259" t="s">
        <v>2166</v>
      </c>
      <c r="P140" s="259">
        <v>0.13800000000000001</v>
      </c>
      <c r="Q140" s="260">
        <v>0</v>
      </c>
      <c r="R140" s="148">
        <v>0</v>
      </c>
      <c r="S140" s="148" t="s">
        <v>368</v>
      </c>
    </row>
    <row r="141" spans="1:19" x14ac:dyDescent="0.3">
      <c r="A141" s="148" t="s">
        <v>1036</v>
      </c>
      <c r="B141" s="148">
        <v>375</v>
      </c>
      <c r="C141" t="s">
        <v>410</v>
      </c>
      <c r="D141" t="s">
        <v>411</v>
      </c>
      <c r="E141" t="s">
        <v>1037</v>
      </c>
      <c r="F141" s="25" t="s">
        <v>9</v>
      </c>
      <c r="G141" s="148" t="s">
        <v>427</v>
      </c>
      <c r="H141" s="148" t="s">
        <v>428</v>
      </c>
      <c r="I141" s="189">
        <v>443.60569999999996</v>
      </c>
      <c r="J141" s="184">
        <v>44254</v>
      </c>
      <c r="K141" s="184" t="s">
        <v>1450</v>
      </c>
      <c r="L141">
        <v>6107.0520000000006</v>
      </c>
      <c r="M141" s="282">
        <v>3.7091833333333337</v>
      </c>
      <c r="N141" s="259">
        <v>10.024081438965968</v>
      </c>
      <c r="O141" s="259">
        <v>0.37002725445893359</v>
      </c>
      <c r="P141" s="259">
        <v>0.13800000000000001</v>
      </c>
      <c r="Q141" s="260" t="s">
        <v>551</v>
      </c>
      <c r="R141" s="148">
        <v>12</v>
      </c>
      <c r="S141" s="148" t="s">
        <v>411</v>
      </c>
    </row>
    <row r="142" spans="1:19" x14ac:dyDescent="0.3">
      <c r="A142" s="148" t="s">
        <v>579</v>
      </c>
      <c r="B142" s="148">
        <v>412</v>
      </c>
      <c r="C142" t="s">
        <v>63</v>
      </c>
      <c r="D142" t="s">
        <v>64</v>
      </c>
      <c r="E142" t="s">
        <v>580</v>
      </c>
      <c r="F142" s="25" t="s">
        <v>9</v>
      </c>
      <c r="G142" s="148" t="s">
        <v>427</v>
      </c>
      <c r="H142" s="148" t="s">
        <v>428</v>
      </c>
      <c r="I142" s="189">
        <v>1951.9080000000001</v>
      </c>
      <c r="J142" s="184">
        <v>137276</v>
      </c>
      <c r="K142" s="184" t="s">
        <v>1450</v>
      </c>
      <c r="L142">
        <v>18944.088000000003</v>
      </c>
      <c r="M142" s="282">
        <v>3.4392999999999989</v>
      </c>
      <c r="N142" s="280">
        <v>14.218858358343777</v>
      </c>
      <c r="O142" s="259">
        <v>0.24188299182133571</v>
      </c>
      <c r="P142" s="259">
        <v>0.13800000000000001</v>
      </c>
      <c r="Q142" s="260" t="s">
        <v>551</v>
      </c>
      <c r="R142" s="148">
        <v>12</v>
      </c>
      <c r="S142" s="148" t="s">
        <v>64</v>
      </c>
    </row>
    <row r="143" spans="1:19" x14ac:dyDescent="0.3">
      <c r="A143" s="148" t="s">
        <v>581</v>
      </c>
      <c r="B143" s="148">
        <v>635</v>
      </c>
      <c r="C143" t="s">
        <v>65</v>
      </c>
      <c r="D143" t="s">
        <v>66</v>
      </c>
      <c r="E143" t="s">
        <v>582</v>
      </c>
      <c r="F143" s="25" t="s">
        <v>9</v>
      </c>
      <c r="G143" s="148" t="s">
        <v>427</v>
      </c>
      <c r="H143" s="148" t="s">
        <v>428</v>
      </c>
      <c r="I143" s="189">
        <v>1067.3109999999999</v>
      </c>
      <c r="J143" s="184">
        <v>82534</v>
      </c>
      <c r="K143" s="184" t="s">
        <v>1450</v>
      </c>
      <c r="L143">
        <v>11389.692000000001</v>
      </c>
      <c r="M143" s="282">
        <v>3.6862749999999997</v>
      </c>
      <c r="N143" s="259">
        <v>12.931773572103618</v>
      </c>
      <c r="O143" s="259">
        <v>0.2850556406239606</v>
      </c>
      <c r="P143" s="259">
        <v>0.13800000000000001</v>
      </c>
      <c r="Q143" s="260" t="s">
        <v>551</v>
      </c>
      <c r="R143" s="148">
        <v>12</v>
      </c>
      <c r="S143" s="148" t="s">
        <v>66</v>
      </c>
    </row>
    <row r="144" spans="1:19" x14ac:dyDescent="0.3">
      <c r="A144" s="148" t="s">
        <v>641</v>
      </c>
      <c r="B144" s="148">
        <v>169</v>
      </c>
      <c r="C144" t="s">
        <v>103</v>
      </c>
      <c r="D144" t="s">
        <v>104</v>
      </c>
      <c r="E144" t="s">
        <v>1337</v>
      </c>
      <c r="F144" s="25" t="s">
        <v>9</v>
      </c>
      <c r="G144" s="148" t="s">
        <v>439</v>
      </c>
      <c r="H144" s="148" t="s">
        <v>428</v>
      </c>
      <c r="I144" s="189">
        <v>0</v>
      </c>
      <c r="J144" s="184">
        <v>0</v>
      </c>
      <c r="K144" s="184">
        <v>0</v>
      </c>
      <c r="L144">
        <v>0</v>
      </c>
      <c r="M144" s="282">
        <v>0</v>
      </c>
      <c r="N144" s="259" t="s">
        <v>2166</v>
      </c>
      <c r="O144" s="259" t="s">
        <v>2166</v>
      </c>
      <c r="P144" s="259">
        <v>0.13400000000000001</v>
      </c>
      <c r="Q144" s="260">
        <v>0</v>
      </c>
      <c r="R144" s="148">
        <v>0</v>
      </c>
      <c r="S144" s="148" t="s">
        <v>104</v>
      </c>
    </row>
    <row r="145" spans="1:19" x14ac:dyDescent="0.3">
      <c r="A145" s="148" t="s">
        <v>645</v>
      </c>
      <c r="B145" s="148">
        <v>169</v>
      </c>
      <c r="C145" t="s">
        <v>103</v>
      </c>
      <c r="D145" t="s">
        <v>173</v>
      </c>
      <c r="E145" t="s">
        <v>646</v>
      </c>
      <c r="F145" s="25" t="s">
        <v>9</v>
      </c>
      <c r="G145" s="148" t="s">
        <v>432</v>
      </c>
      <c r="H145" s="148" t="s">
        <v>433</v>
      </c>
      <c r="I145" s="189">
        <v>0</v>
      </c>
      <c r="J145" s="184">
        <v>0</v>
      </c>
      <c r="K145" s="184">
        <v>0</v>
      </c>
      <c r="L145">
        <v>0</v>
      </c>
      <c r="M145" s="282">
        <v>0</v>
      </c>
      <c r="N145" s="259" t="s">
        <v>2166</v>
      </c>
      <c r="O145" s="259" t="s">
        <v>2166</v>
      </c>
      <c r="P145" s="259">
        <v>0</v>
      </c>
      <c r="Q145" s="260">
        <v>0</v>
      </c>
      <c r="R145" s="148">
        <v>0</v>
      </c>
      <c r="S145" s="148" t="s">
        <v>647</v>
      </c>
    </row>
    <row r="146" spans="1:19" x14ac:dyDescent="0.3">
      <c r="A146" s="148" t="s">
        <v>645</v>
      </c>
      <c r="B146" s="148">
        <v>169</v>
      </c>
      <c r="C146" t="s">
        <v>103</v>
      </c>
      <c r="D146" t="s">
        <v>173</v>
      </c>
      <c r="E146" t="s">
        <v>646</v>
      </c>
      <c r="F146" s="25" t="s">
        <v>9</v>
      </c>
      <c r="G146" s="148" t="s">
        <v>427</v>
      </c>
      <c r="H146" s="148" t="s">
        <v>428</v>
      </c>
      <c r="I146" s="189">
        <v>42481.8</v>
      </c>
      <c r="J146" s="184">
        <v>3005828</v>
      </c>
      <c r="K146" s="184" t="s">
        <v>1450</v>
      </c>
      <c r="L146">
        <v>414804.26400000002</v>
      </c>
      <c r="M146" s="282">
        <v>4.2203416666666662</v>
      </c>
      <c r="N146" s="280">
        <v>14.133144012232236</v>
      </c>
      <c r="O146" s="259">
        <v>0.29861308021866617</v>
      </c>
      <c r="P146" s="259">
        <v>0.13800000000000001</v>
      </c>
      <c r="Q146" s="260" t="s">
        <v>551</v>
      </c>
      <c r="R146" s="148">
        <v>12</v>
      </c>
      <c r="S146" s="148" t="s">
        <v>647</v>
      </c>
    </row>
    <row r="147" spans="1:19" x14ac:dyDescent="0.3">
      <c r="A147" s="148" t="s">
        <v>650</v>
      </c>
      <c r="B147" s="148">
        <v>169</v>
      </c>
      <c r="C147" t="s">
        <v>103</v>
      </c>
      <c r="D147" t="s">
        <v>108</v>
      </c>
      <c r="E147" t="s">
        <v>651</v>
      </c>
      <c r="F147" s="25" t="s">
        <v>9</v>
      </c>
      <c r="G147" s="148" t="s">
        <v>432</v>
      </c>
      <c r="H147" s="148" t="s">
        <v>433</v>
      </c>
      <c r="I147" s="189">
        <v>922.65900000000011</v>
      </c>
      <c r="J147" s="184">
        <v>0</v>
      </c>
      <c r="K147" s="184" t="s">
        <v>505</v>
      </c>
      <c r="L147">
        <v>0</v>
      </c>
      <c r="M147" s="282">
        <v>0</v>
      </c>
      <c r="N147" s="259" t="s">
        <v>2166</v>
      </c>
      <c r="O147" s="259" t="s">
        <v>2166</v>
      </c>
      <c r="P147" s="259">
        <v>0</v>
      </c>
      <c r="Q147" s="260" t="s">
        <v>551</v>
      </c>
      <c r="R147" s="148">
        <v>12</v>
      </c>
      <c r="S147" s="148" t="s">
        <v>108</v>
      </c>
    </row>
    <row r="148" spans="1:19" x14ac:dyDescent="0.3">
      <c r="A148" s="148" t="s">
        <v>650</v>
      </c>
      <c r="B148" s="148">
        <v>169</v>
      </c>
      <c r="C148" t="s">
        <v>103</v>
      </c>
      <c r="D148" t="s">
        <v>108</v>
      </c>
      <c r="E148" t="s">
        <v>651</v>
      </c>
      <c r="F148" s="25" t="s">
        <v>9</v>
      </c>
      <c r="G148" s="148" t="s">
        <v>427</v>
      </c>
      <c r="H148" s="148" t="s">
        <v>428</v>
      </c>
      <c r="I148" s="189">
        <v>1653.5949999999998</v>
      </c>
      <c r="J148" s="184">
        <v>133731</v>
      </c>
      <c r="K148" s="184" t="s">
        <v>1450</v>
      </c>
      <c r="L148">
        <v>18454.878000000001</v>
      </c>
      <c r="M148" s="282">
        <v>3.8763000000000001</v>
      </c>
      <c r="N148" s="280">
        <v>12.365083638049516</v>
      </c>
      <c r="O148" s="259">
        <v>0.31348756817721396</v>
      </c>
      <c r="P148" s="259">
        <v>0.13800000000000001</v>
      </c>
      <c r="Q148" s="260" t="s">
        <v>551</v>
      </c>
      <c r="R148" s="148">
        <v>12</v>
      </c>
      <c r="S148" s="148" t="s">
        <v>108</v>
      </c>
    </row>
    <row r="149" spans="1:19" x14ac:dyDescent="0.3">
      <c r="A149" s="148" t="s">
        <v>654</v>
      </c>
      <c r="B149" s="148">
        <v>169</v>
      </c>
      <c r="C149" t="s">
        <v>103</v>
      </c>
      <c r="D149" t="s">
        <v>112</v>
      </c>
      <c r="E149" t="s">
        <v>642</v>
      </c>
      <c r="F149" s="25" t="s">
        <v>9</v>
      </c>
      <c r="G149" s="148" t="s">
        <v>432</v>
      </c>
      <c r="H149" s="148" t="s">
        <v>433</v>
      </c>
      <c r="I149" s="189">
        <v>337.661</v>
      </c>
      <c r="J149" s="184">
        <v>0</v>
      </c>
      <c r="K149" s="184" t="s">
        <v>505</v>
      </c>
      <c r="L149">
        <v>0</v>
      </c>
      <c r="M149" s="282">
        <v>0</v>
      </c>
      <c r="N149" s="280" t="s">
        <v>2166</v>
      </c>
      <c r="O149" s="259" t="s">
        <v>2166</v>
      </c>
      <c r="P149" s="259">
        <v>0</v>
      </c>
      <c r="Q149" s="260" t="s">
        <v>551</v>
      </c>
      <c r="R149" s="148">
        <v>9</v>
      </c>
      <c r="S149" s="148" t="s">
        <v>112</v>
      </c>
    </row>
    <row r="150" spans="1:19" x14ac:dyDescent="0.3">
      <c r="A150" s="148" t="s">
        <v>654</v>
      </c>
      <c r="B150" s="148">
        <v>169</v>
      </c>
      <c r="C150" t="s">
        <v>103</v>
      </c>
      <c r="D150" t="s">
        <v>112</v>
      </c>
      <c r="E150" t="s">
        <v>642</v>
      </c>
      <c r="F150" s="25" t="s">
        <v>9</v>
      </c>
      <c r="G150" s="148" t="s">
        <v>427</v>
      </c>
      <c r="H150" s="148" t="s">
        <v>428</v>
      </c>
      <c r="I150" s="189">
        <v>3580.1759999999999</v>
      </c>
      <c r="J150" s="184">
        <v>263923</v>
      </c>
      <c r="K150" s="184" t="s">
        <v>1450</v>
      </c>
      <c r="L150">
        <v>36421.374000000003</v>
      </c>
      <c r="M150" s="282">
        <v>3.761366666666667</v>
      </c>
      <c r="N150" s="259">
        <v>13.565229252471365</v>
      </c>
      <c r="O150" s="259">
        <v>0.27727999259440506</v>
      </c>
      <c r="P150" s="259">
        <v>0.13800000000000001</v>
      </c>
      <c r="Q150" s="260" t="s">
        <v>551</v>
      </c>
      <c r="R150" s="148">
        <v>12</v>
      </c>
      <c r="S150" s="148" t="s">
        <v>112</v>
      </c>
    </row>
    <row r="151" spans="1:19" x14ac:dyDescent="0.3">
      <c r="A151" s="148" t="s">
        <v>657</v>
      </c>
      <c r="B151" s="148">
        <v>169</v>
      </c>
      <c r="C151" t="s">
        <v>103</v>
      </c>
      <c r="D151" t="s">
        <v>117</v>
      </c>
      <c r="E151" t="s">
        <v>658</v>
      </c>
      <c r="F151" s="25" t="s">
        <v>9</v>
      </c>
      <c r="G151" s="148" t="s">
        <v>432</v>
      </c>
      <c r="H151" s="148" t="s">
        <v>433</v>
      </c>
      <c r="I151" s="189">
        <v>499.90599999999989</v>
      </c>
      <c r="J151" s="184">
        <v>0</v>
      </c>
      <c r="K151" s="184" t="s">
        <v>505</v>
      </c>
      <c r="L151">
        <v>0</v>
      </c>
      <c r="M151" s="282">
        <v>0</v>
      </c>
      <c r="N151" s="280" t="s">
        <v>2166</v>
      </c>
      <c r="O151" s="259" t="s">
        <v>2166</v>
      </c>
      <c r="P151" s="259">
        <v>0</v>
      </c>
      <c r="Q151" s="260" t="s">
        <v>551</v>
      </c>
      <c r="R151" s="148">
        <v>12</v>
      </c>
      <c r="S151" s="148" t="s">
        <v>117</v>
      </c>
    </row>
    <row r="152" spans="1:19" x14ac:dyDescent="0.3">
      <c r="A152" s="148" t="s">
        <v>657</v>
      </c>
      <c r="B152" s="148">
        <v>169</v>
      </c>
      <c r="C152" t="s">
        <v>103</v>
      </c>
      <c r="D152" t="s">
        <v>117</v>
      </c>
      <c r="E152" t="s">
        <v>658</v>
      </c>
      <c r="F152" s="25" t="s">
        <v>9</v>
      </c>
      <c r="G152" s="148" t="s">
        <v>427</v>
      </c>
      <c r="H152" s="148" t="s">
        <v>428</v>
      </c>
      <c r="I152" s="189">
        <v>2789.9670000000001</v>
      </c>
      <c r="J152" s="184">
        <v>201312</v>
      </c>
      <c r="K152" s="184" t="s">
        <v>1450</v>
      </c>
      <c r="L152">
        <v>27781.056000000004</v>
      </c>
      <c r="M152" s="282">
        <v>3.7675333333333332</v>
      </c>
      <c r="N152" s="259">
        <v>13.858920481640439</v>
      </c>
      <c r="O152" s="259">
        <v>0.2718489754179888</v>
      </c>
      <c r="P152" s="259">
        <v>0.13800000000000001</v>
      </c>
      <c r="Q152" s="260" t="s">
        <v>551</v>
      </c>
      <c r="R152" s="148">
        <v>12</v>
      </c>
      <c r="S152" s="148" t="s">
        <v>117</v>
      </c>
    </row>
    <row r="153" spans="1:19" x14ac:dyDescent="0.3">
      <c r="A153" s="148" t="s">
        <v>659</v>
      </c>
      <c r="B153" s="148">
        <v>169</v>
      </c>
      <c r="C153" t="s">
        <v>103</v>
      </c>
      <c r="D153" t="s">
        <v>120</v>
      </c>
      <c r="E153" t="s">
        <v>660</v>
      </c>
      <c r="F153" s="25" t="s">
        <v>9</v>
      </c>
      <c r="G153" s="148" t="s">
        <v>432</v>
      </c>
      <c r="H153" s="148" t="s">
        <v>433</v>
      </c>
      <c r="I153" s="189">
        <v>378.78399999999999</v>
      </c>
      <c r="J153" s="184">
        <v>0</v>
      </c>
      <c r="K153" s="184" t="s">
        <v>505</v>
      </c>
      <c r="L153">
        <v>0</v>
      </c>
      <c r="M153" s="282">
        <v>0</v>
      </c>
      <c r="N153" s="280" t="s">
        <v>2166</v>
      </c>
      <c r="O153" s="259" t="s">
        <v>2166</v>
      </c>
      <c r="P153" s="259">
        <v>0</v>
      </c>
      <c r="Q153" s="260" t="s">
        <v>551</v>
      </c>
      <c r="R153" s="148">
        <v>12</v>
      </c>
      <c r="S153" s="148" t="s">
        <v>120</v>
      </c>
    </row>
    <row r="154" spans="1:19" x14ac:dyDescent="0.3">
      <c r="A154" s="148" t="s">
        <v>659</v>
      </c>
      <c r="B154" s="148">
        <v>169</v>
      </c>
      <c r="C154" t="s">
        <v>103</v>
      </c>
      <c r="D154" t="s">
        <v>120</v>
      </c>
      <c r="E154" t="s">
        <v>660</v>
      </c>
      <c r="F154" s="25" t="s">
        <v>9</v>
      </c>
      <c r="G154" s="148" t="s">
        <v>427</v>
      </c>
      <c r="H154" s="148" t="s">
        <v>428</v>
      </c>
      <c r="I154" s="189">
        <v>2749.2190000000005</v>
      </c>
      <c r="J154" s="184">
        <v>194623</v>
      </c>
      <c r="K154" s="184" t="s">
        <v>1450</v>
      </c>
      <c r="L154">
        <v>26857.974000000002</v>
      </c>
      <c r="M154" s="282">
        <v>3.8861333333333339</v>
      </c>
      <c r="N154" s="280">
        <v>14.125868987735265</v>
      </c>
      <c r="O154" s="259">
        <v>0.27510755881336968</v>
      </c>
      <c r="P154" s="259">
        <v>0.13800000000000001</v>
      </c>
      <c r="Q154" s="260" t="s">
        <v>551</v>
      </c>
      <c r="R154" s="148">
        <v>12</v>
      </c>
      <c r="S154" s="148" t="s">
        <v>120</v>
      </c>
    </row>
    <row r="155" spans="1:19" x14ac:dyDescent="0.3">
      <c r="A155" s="148" t="s">
        <v>665</v>
      </c>
      <c r="B155" s="148">
        <v>169</v>
      </c>
      <c r="C155" t="s">
        <v>103</v>
      </c>
      <c r="D155" t="s">
        <v>123</v>
      </c>
      <c r="E155" t="s">
        <v>666</v>
      </c>
      <c r="F155" s="25" t="s">
        <v>9</v>
      </c>
      <c r="G155" s="148" t="s">
        <v>427</v>
      </c>
      <c r="H155" s="148" t="s">
        <v>428</v>
      </c>
      <c r="I155" s="189">
        <v>2010.883</v>
      </c>
      <c r="J155" s="184">
        <v>139080</v>
      </c>
      <c r="K155" s="184" t="s">
        <v>1450</v>
      </c>
      <c r="L155">
        <v>19193.04</v>
      </c>
      <c r="M155" s="282">
        <v>4.0191000000000008</v>
      </c>
      <c r="N155" s="259">
        <v>14.458462755248778</v>
      </c>
      <c r="O155" s="259">
        <v>0.27797560971971025</v>
      </c>
      <c r="P155" s="259">
        <v>0.13800000000000001</v>
      </c>
      <c r="Q155" s="260" t="s">
        <v>551</v>
      </c>
      <c r="R155" s="148">
        <v>12</v>
      </c>
      <c r="S155" s="148" t="s">
        <v>123</v>
      </c>
    </row>
    <row r="156" spans="1:19" x14ac:dyDescent="0.3">
      <c r="A156" s="148" t="s">
        <v>669</v>
      </c>
      <c r="B156" s="148">
        <v>169</v>
      </c>
      <c r="C156" t="s">
        <v>103</v>
      </c>
      <c r="D156" t="s">
        <v>125</v>
      </c>
      <c r="E156" t="s">
        <v>670</v>
      </c>
      <c r="F156" s="25" t="s">
        <v>9</v>
      </c>
      <c r="G156" s="148" t="s">
        <v>427</v>
      </c>
      <c r="H156" s="148" t="s">
        <v>428</v>
      </c>
      <c r="I156" s="189">
        <v>1506.366</v>
      </c>
      <c r="J156" s="184">
        <v>109263</v>
      </c>
      <c r="K156" s="184" t="s">
        <v>1450</v>
      </c>
      <c r="L156">
        <v>15078.294000000002</v>
      </c>
      <c r="M156" s="282">
        <v>3.7248999999999985</v>
      </c>
      <c r="N156" s="259">
        <v>13.786606628044261</v>
      </c>
      <c r="O156" s="259">
        <v>0.27018251122237213</v>
      </c>
      <c r="P156" s="259">
        <v>0.13800000000000001</v>
      </c>
      <c r="Q156" s="260" t="s">
        <v>551</v>
      </c>
      <c r="R156" s="148">
        <v>12</v>
      </c>
      <c r="S156" s="148" t="s">
        <v>125</v>
      </c>
    </row>
    <row r="157" spans="1:19" x14ac:dyDescent="0.3">
      <c r="A157" s="148" t="s">
        <v>679</v>
      </c>
      <c r="B157" s="148">
        <v>169</v>
      </c>
      <c r="C157" t="s">
        <v>103</v>
      </c>
      <c r="D157" t="s">
        <v>136</v>
      </c>
      <c r="E157" t="s">
        <v>680</v>
      </c>
      <c r="F157" s="25" t="s">
        <v>9</v>
      </c>
      <c r="G157" s="148" t="s">
        <v>427</v>
      </c>
      <c r="H157" s="148" t="s">
        <v>428</v>
      </c>
      <c r="I157" s="189">
        <v>1809.6410000000001</v>
      </c>
      <c r="J157" s="184">
        <v>137351</v>
      </c>
      <c r="K157" s="184" t="s">
        <v>1450</v>
      </c>
      <c r="L157">
        <v>18954.438000000002</v>
      </c>
      <c r="M157" s="282">
        <v>3.4105333333333339</v>
      </c>
      <c r="N157" s="259">
        <v>13.175302691644037</v>
      </c>
      <c r="O157" s="259">
        <v>0.25885806293439789</v>
      </c>
      <c r="P157" s="259">
        <v>0.13800000000000001</v>
      </c>
      <c r="Q157" s="260" t="s">
        <v>551</v>
      </c>
      <c r="R157" s="148">
        <v>12</v>
      </c>
      <c r="S157" s="148" t="s">
        <v>136</v>
      </c>
    </row>
    <row r="158" spans="1:19" x14ac:dyDescent="0.3">
      <c r="A158" s="148" t="s">
        <v>681</v>
      </c>
      <c r="B158" s="148">
        <v>169</v>
      </c>
      <c r="C158" t="s">
        <v>103</v>
      </c>
      <c r="D158" t="s">
        <v>137</v>
      </c>
      <c r="E158" t="s">
        <v>682</v>
      </c>
      <c r="F158" s="25" t="s">
        <v>9</v>
      </c>
      <c r="G158" s="148" t="s">
        <v>432</v>
      </c>
      <c r="H158" s="148" t="s">
        <v>433</v>
      </c>
      <c r="I158" s="189">
        <v>485.17499999999995</v>
      </c>
      <c r="J158" s="184">
        <v>0</v>
      </c>
      <c r="K158" s="184" t="s">
        <v>505</v>
      </c>
      <c r="L158">
        <v>0</v>
      </c>
      <c r="M158" s="282">
        <v>0</v>
      </c>
      <c r="N158" s="259" t="s">
        <v>2166</v>
      </c>
      <c r="O158" s="259" t="s">
        <v>2166</v>
      </c>
      <c r="P158" s="259">
        <v>0</v>
      </c>
      <c r="Q158" s="260" t="s">
        <v>551</v>
      </c>
      <c r="R158" s="148">
        <v>12</v>
      </c>
      <c r="S158" s="148" t="s">
        <v>137</v>
      </c>
    </row>
    <row r="159" spans="1:19" x14ac:dyDescent="0.3">
      <c r="A159" s="148" t="s">
        <v>681</v>
      </c>
      <c r="B159" s="148">
        <v>169</v>
      </c>
      <c r="C159" t="s">
        <v>103</v>
      </c>
      <c r="D159" t="s">
        <v>137</v>
      </c>
      <c r="E159" t="s">
        <v>682</v>
      </c>
      <c r="F159" s="25" t="s">
        <v>9</v>
      </c>
      <c r="G159" s="148" t="s">
        <v>427</v>
      </c>
      <c r="H159" s="148" t="s">
        <v>428</v>
      </c>
      <c r="I159" s="189">
        <v>1754.1339999999998</v>
      </c>
      <c r="J159" s="184">
        <v>121200</v>
      </c>
      <c r="K159" s="184" t="s">
        <v>1450</v>
      </c>
      <c r="L159">
        <v>16725.600000000002</v>
      </c>
      <c r="M159" s="282">
        <v>3.8922666666666665</v>
      </c>
      <c r="N159" s="280">
        <v>14.473052805280526</v>
      </c>
      <c r="O159" s="259">
        <v>0.26893197441016481</v>
      </c>
      <c r="P159" s="259">
        <v>0.13800000000000001</v>
      </c>
      <c r="Q159" s="260" t="s">
        <v>551</v>
      </c>
      <c r="R159" s="148">
        <v>12</v>
      </c>
      <c r="S159" s="148" t="s">
        <v>137</v>
      </c>
    </row>
    <row r="160" spans="1:19" x14ac:dyDescent="0.3">
      <c r="A160" s="148" t="s">
        <v>683</v>
      </c>
      <c r="B160" s="148">
        <v>169</v>
      </c>
      <c r="C160" t="s">
        <v>103</v>
      </c>
      <c r="D160" t="s">
        <v>139</v>
      </c>
      <c r="E160" t="s">
        <v>684</v>
      </c>
      <c r="F160" s="25" t="s">
        <v>9</v>
      </c>
      <c r="G160" s="148" t="s">
        <v>432</v>
      </c>
      <c r="H160" s="148" t="s">
        <v>433</v>
      </c>
      <c r="I160" s="189">
        <v>0</v>
      </c>
      <c r="J160" s="184">
        <v>0</v>
      </c>
      <c r="K160" s="184">
        <v>0</v>
      </c>
      <c r="L160">
        <v>0</v>
      </c>
      <c r="M160" s="282">
        <v>0</v>
      </c>
      <c r="N160" s="259" t="s">
        <v>2166</v>
      </c>
      <c r="O160" s="259" t="s">
        <v>2166</v>
      </c>
      <c r="P160" s="259">
        <v>0</v>
      </c>
      <c r="Q160" s="260">
        <v>0</v>
      </c>
      <c r="R160" s="148">
        <v>0</v>
      </c>
      <c r="S160" s="148" t="s">
        <v>685</v>
      </c>
    </row>
    <row r="161" spans="1:19" x14ac:dyDescent="0.3">
      <c r="A161" s="148" t="s">
        <v>683</v>
      </c>
      <c r="B161" s="148">
        <v>169</v>
      </c>
      <c r="C161" t="s">
        <v>103</v>
      </c>
      <c r="D161" t="s">
        <v>139</v>
      </c>
      <c r="E161" t="s">
        <v>684</v>
      </c>
      <c r="F161" s="25" t="s">
        <v>9</v>
      </c>
      <c r="G161" s="148" t="s">
        <v>427</v>
      </c>
      <c r="H161" s="148" t="s">
        <v>428</v>
      </c>
      <c r="I161" s="189">
        <v>3070.3990000000003</v>
      </c>
      <c r="J161" s="184">
        <v>234786</v>
      </c>
      <c r="K161" s="184" t="s">
        <v>1450</v>
      </c>
      <c r="L161">
        <v>32400.468000000004</v>
      </c>
      <c r="M161" s="282">
        <v>3.3625333333333334</v>
      </c>
      <c r="N161" s="259">
        <v>13.077436474065747</v>
      </c>
      <c r="O161" s="259">
        <v>0.25712480729703202</v>
      </c>
      <c r="P161" s="259">
        <v>0.13800000000000001</v>
      </c>
      <c r="Q161" s="260" t="s">
        <v>551</v>
      </c>
      <c r="R161" s="148">
        <v>12</v>
      </c>
      <c r="S161" s="148" t="s">
        <v>685</v>
      </c>
    </row>
    <row r="162" spans="1:19" x14ac:dyDescent="0.3">
      <c r="A162" s="148" t="s">
        <v>688</v>
      </c>
      <c r="B162" s="148">
        <v>169</v>
      </c>
      <c r="C162" t="s">
        <v>103</v>
      </c>
      <c r="D162" t="s">
        <v>142</v>
      </c>
      <c r="E162" t="s">
        <v>689</v>
      </c>
      <c r="F162" s="25" t="s">
        <v>9</v>
      </c>
      <c r="G162" s="148" t="s">
        <v>427</v>
      </c>
      <c r="H162" s="148" t="s">
        <v>428</v>
      </c>
      <c r="I162" s="189">
        <v>1671.0540000000003</v>
      </c>
      <c r="J162" s="184">
        <v>123846</v>
      </c>
      <c r="K162" s="184" t="s">
        <v>1450</v>
      </c>
      <c r="L162">
        <v>17090.748000000003</v>
      </c>
      <c r="M162" s="282">
        <v>3.8402999999999992</v>
      </c>
      <c r="N162" s="259">
        <v>13.492999370185554</v>
      </c>
      <c r="O162" s="259">
        <v>0.28461425770800935</v>
      </c>
      <c r="P162" s="259">
        <v>0.13800000000000001</v>
      </c>
      <c r="Q162" s="260" t="s">
        <v>551</v>
      </c>
      <c r="R162" s="148">
        <v>12</v>
      </c>
      <c r="S162" s="148" t="s">
        <v>142</v>
      </c>
    </row>
    <row r="163" spans="1:19" x14ac:dyDescent="0.3">
      <c r="A163" s="148" t="s">
        <v>701</v>
      </c>
      <c r="B163" s="148">
        <v>169</v>
      </c>
      <c r="C163" t="s">
        <v>103</v>
      </c>
      <c r="D163" t="s">
        <v>151</v>
      </c>
      <c r="E163" t="s">
        <v>702</v>
      </c>
      <c r="F163" s="25" t="s">
        <v>9</v>
      </c>
      <c r="G163" s="148" t="s">
        <v>432</v>
      </c>
      <c r="H163" s="148" t="s">
        <v>433</v>
      </c>
      <c r="I163" s="189">
        <v>729.03700000000003</v>
      </c>
      <c r="J163" s="184">
        <v>0</v>
      </c>
      <c r="K163" s="184" t="s">
        <v>505</v>
      </c>
      <c r="L163">
        <v>0</v>
      </c>
      <c r="M163" s="282">
        <v>0</v>
      </c>
      <c r="N163" s="280" t="s">
        <v>2166</v>
      </c>
      <c r="O163" s="259" t="s">
        <v>2166</v>
      </c>
      <c r="P163" s="259">
        <v>0</v>
      </c>
      <c r="Q163" s="260" t="s">
        <v>551</v>
      </c>
      <c r="R163" s="148">
        <v>12</v>
      </c>
      <c r="S163" s="148" t="s">
        <v>151</v>
      </c>
    </row>
    <row r="164" spans="1:19" x14ac:dyDescent="0.3">
      <c r="A164" s="148" t="s">
        <v>701</v>
      </c>
      <c r="B164" s="148">
        <v>169</v>
      </c>
      <c r="C164" t="s">
        <v>103</v>
      </c>
      <c r="D164" t="s">
        <v>151</v>
      </c>
      <c r="E164" t="s">
        <v>702</v>
      </c>
      <c r="F164" s="25" t="s">
        <v>9</v>
      </c>
      <c r="G164" s="148" t="s">
        <v>427</v>
      </c>
      <c r="H164" s="148" t="s">
        <v>428</v>
      </c>
      <c r="I164" s="189">
        <v>2871.1469999999999</v>
      </c>
      <c r="J164" s="184">
        <v>208458</v>
      </c>
      <c r="K164" s="184" t="s">
        <v>1450</v>
      </c>
      <c r="L164">
        <v>28767.204000000002</v>
      </c>
      <c r="M164" s="282">
        <v>3.8223666666666669</v>
      </c>
      <c r="N164" s="259">
        <v>13.773263679014478</v>
      </c>
      <c r="O164" s="259">
        <v>0.27752076455855446</v>
      </c>
      <c r="P164" s="259">
        <v>0.13800000000000001</v>
      </c>
      <c r="Q164" s="260" t="s">
        <v>551</v>
      </c>
      <c r="R164" s="148">
        <v>12</v>
      </c>
      <c r="S164" s="148" t="s">
        <v>151</v>
      </c>
    </row>
    <row r="165" spans="1:19" x14ac:dyDescent="0.3">
      <c r="A165" s="148" t="s">
        <v>703</v>
      </c>
      <c r="B165" s="148">
        <v>169</v>
      </c>
      <c r="C165" t="s">
        <v>103</v>
      </c>
      <c r="D165" t="s">
        <v>396</v>
      </c>
      <c r="E165" t="s">
        <v>704</v>
      </c>
      <c r="F165" s="25" t="s">
        <v>9</v>
      </c>
      <c r="G165" s="148" t="s">
        <v>427</v>
      </c>
      <c r="H165" s="148" t="s">
        <v>428</v>
      </c>
      <c r="I165" s="189">
        <v>1393.6350000000002</v>
      </c>
      <c r="J165" s="184">
        <v>100016</v>
      </c>
      <c r="K165" s="184" t="s">
        <v>1450</v>
      </c>
      <c r="L165">
        <v>13802.208000000001</v>
      </c>
      <c r="M165" s="282">
        <v>3.8103666666666665</v>
      </c>
      <c r="N165" s="280">
        <v>13.934120540713488</v>
      </c>
      <c r="O165" s="259">
        <v>0.27345584212030644</v>
      </c>
      <c r="P165" s="259">
        <v>0.13800000000000001</v>
      </c>
      <c r="Q165" s="260" t="s">
        <v>551</v>
      </c>
      <c r="R165" s="148">
        <v>12</v>
      </c>
      <c r="S165" s="148" t="s">
        <v>396</v>
      </c>
    </row>
    <row r="166" spans="1:19" x14ac:dyDescent="0.3">
      <c r="A166" s="148" t="s">
        <v>709</v>
      </c>
      <c r="B166" s="148">
        <v>169</v>
      </c>
      <c r="C166" t="s">
        <v>103</v>
      </c>
      <c r="D166" t="s">
        <v>109</v>
      </c>
      <c r="E166" t="s">
        <v>710</v>
      </c>
      <c r="F166" s="25" t="s">
        <v>9</v>
      </c>
      <c r="G166" s="148" t="s">
        <v>427</v>
      </c>
      <c r="H166" s="148" t="s">
        <v>428</v>
      </c>
      <c r="I166" s="189">
        <v>879.54</v>
      </c>
      <c r="J166" s="184">
        <v>61459</v>
      </c>
      <c r="K166" s="184" t="s">
        <v>1450</v>
      </c>
      <c r="L166">
        <v>8481.3420000000006</v>
      </c>
      <c r="M166" s="282">
        <v>3.8076166666666662</v>
      </c>
      <c r="N166" s="280">
        <v>14.311004084023496</v>
      </c>
      <c r="O166" s="259">
        <v>0.2660621605801517</v>
      </c>
      <c r="P166" s="259">
        <v>0.13800000000000001</v>
      </c>
      <c r="Q166" s="260" t="s">
        <v>551</v>
      </c>
      <c r="R166" s="148">
        <v>12</v>
      </c>
      <c r="S166" s="148" t="s">
        <v>109</v>
      </c>
    </row>
    <row r="167" spans="1:19" x14ac:dyDescent="0.3">
      <c r="A167" s="148" t="s">
        <v>711</v>
      </c>
      <c r="B167" s="148">
        <v>169</v>
      </c>
      <c r="C167" t="s">
        <v>103</v>
      </c>
      <c r="D167" t="s">
        <v>114</v>
      </c>
      <c r="E167" t="s">
        <v>712</v>
      </c>
      <c r="F167" s="25" t="s">
        <v>9</v>
      </c>
      <c r="G167" s="148" t="s">
        <v>427</v>
      </c>
      <c r="H167" s="148" t="s">
        <v>428</v>
      </c>
      <c r="I167" s="189">
        <v>680.65000000000009</v>
      </c>
      <c r="J167" s="184">
        <v>51182</v>
      </c>
      <c r="K167" s="184" t="s">
        <v>1450</v>
      </c>
      <c r="L167">
        <v>7063.1160000000009</v>
      </c>
      <c r="M167" s="282">
        <v>3.8755999999999999</v>
      </c>
      <c r="N167" s="259">
        <v>13.298620608807786</v>
      </c>
      <c r="O167" s="259">
        <v>0.29142872136927933</v>
      </c>
      <c r="P167" s="259">
        <v>0.13800000000000001</v>
      </c>
      <c r="Q167" s="260" t="s">
        <v>551</v>
      </c>
      <c r="R167" s="148">
        <v>12</v>
      </c>
      <c r="S167" s="148" t="s">
        <v>114</v>
      </c>
    </row>
    <row r="168" spans="1:19" x14ac:dyDescent="0.3">
      <c r="A168" s="148" t="s">
        <v>721</v>
      </c>
      <c r="B168" s="148">
        <v>169</v>
      </c>
      <c r="C168" t="s">
        <v>103</v>
      </c>
      <c r="D168" t="s">
        <v>126</v>
      </c>
      <c r="E168" t="s">
        <v>722</v>
      </c>
      <c r="F168" s="25" t="s">
        <v>9</v>
      </c>
      <c r="G168" s="148" t="s">
        <v>432</v>
      </c>
      <c r="H168" s="148" t="s">
        <v>433</v>
      </c>
      <c r="I168" s="189">
        <v>199.02100000000002</v>
      </c>
      <c r="J168" s="184">
        <v>0</v>
      </c>
      <c r="K168" s="184" t="s">
        <v>505</v>
      </c>
      <c r="L168">
        <v>0</v>
      </c>
      <c r="M168" s="282">
        <v>0</v>
      </c>
      <c r="N168" s="280" t="s">
        <v>2166</v>
      </c>
      <c r="O168" s="259" t="s">
        <v>2166</v>
      </c>
      <c r="P168" s="259">
        <v>0</v>
      </c>
      <c r="Q168" s="260" t="s">
        <v>551</v>
      </c>
      <c r="R168" s="148">
        <v>12</v>
      </c>
      <c r="S168" s="148" t="s">
        <v>126</v>
      </c>
    </row>
    <row r="169" spans="1:19" x14ac:dyDescent="0.3">
      <c r="A169" s="148" t="s">
        <v>721</v>
      </c>
      <c r="B169" s="148">
        <v>169</v>
      </c>
      <c r="C169" t="s">
        <v>103</v>
      </c>
      <c r="D169" t="s">
        <v>126</v>
      </c>
      <c r="E169" t="s">
        <v>722</v>
      </c>
      <c r="F169" s="25" t="s">
        <v>9</v>
      </c>
      <c r="G169" s="148" t="s">
        <v>427</v>
      </c>
      <c r="H169" s="148" t="s">
        <v>428</v>
      </c>
      <c r="I169" s="189">
        <v>753.95</v>
      </c>
      <c r="J169" s="184">
        <v>55020</v>
      </c>
      <c r="K169" s="184" t="s">
        <v>1450</v>
      </c>
      <c r="L169">
        <v>7592.76</v>
      </c>
      <c r="M169" s="282">
        <v>3.8489000000000009</v>
      </c>
      <c r="N169" s="259">
        <v>13.703198836786623</v>
      </c>
      <c r="O169" s="259">
        <v>0.28087602360899272</v>
      </c>
      <c r="P169" s="259">
        <v>0.13800000000000001</v>
      </c>
      <c r="Q169" s="260" t="s">
        <v>551</v>
      </c>
      <c r="R169" s="148">
        <v>12</v>
      </c>
      <c r="S169" s="148" t="s">
        <v>126</v>
      </c>
    </row>
    <row r="170" spans="1:19" x14ac:dyDescent="0.3">
      <c r="A170" s="148" t="s">
        <v>729</v>
      </c>
      <c r="B170" s="148">
        <v>169</v>
      </c>
      <c r="C170" t="s">
        <v>103</v>
      </c>
      <c r="D170" t="s">
        <v>138</v>
      </c>
      <c r="E170" t="s">
        <v>730</v>
      </c>
      <c r="F170" s="25" t="s">
        <v>9</v>
      </c>
      <c r="G170" s="148" t="s">
        <v>427</v>
      </c>
      <c r="H170" s="148" t="s">
        <v>428</v>
      </c>
      <c r="I170" s="189">
        <v>997.38099999999986</v>
      </c>
      <c r="J170" s="184">
        <v>69683</v>
      </c>
      <c r="K170" s="184" t="s">
        <v>1450</v>
      </c>
      <c r="L170">
        <v>9616.2540000000008</v>
      </c>
      <c r="M170" s="282">
        <v>3.6980999999999988</v>
      </c>
      <c r="N170" s="259">
        <v>14.313117977124978</v>
      </c>
      <c r="O170" s="259">
        <v>0.25837137693619583</v>
      </c>
      <c r="P170" s="259">
        <v>0.13800000000000001</v>
      </c>
      <c r="Q170" s="260" t="s">
        <v>551</v>
      </c>
      <c r="R170" s="148">
        <v>12</v>
      </c>
      <c r="S170" s="148" t="s">
        <v>138</v>
      </c>
    </row>
    <row r="171" spans="1:19" x14ac:dyDescent="0.3">
      <c r="A171" s="148" t="s">
        <v>904</v>
      </c>
      <c r="B171" s="148">
        <v>570</v>
      </c>
      <c r="C171" t="s">
        <v>404</v>
      </c>
      <c r="D171" t="s">
        <v>405</v>
      </c>
      <c r="E171" t="s">
        <v>905</v>
      </c>
      <c r="F171" s="25" t="s">
        <v>9</v>
      </c>
      <c r="G171" s="148" t="s">
        <v>1059</v>
      </c>
      <c r="H171" s="148" t="s">
        <v>1060</v>
      </c>
      <c r="I171" s="189">
        <v>0</v>
      </c>
      <c r="J171" s="184">
        <v>0</v>
      </c>
      <c r="K171" s="184">
        <v>0</v>
      </c>
      <c r="L171">
        <v>0</v>
      </c>
      <c r="M171" s="282">
        <v>0</v>
      </c>
      <c r="N171" s="259" t="s">
        <v>2166</v>
      </c>
      <c r="O171" s="259" t="s">
        <v>2166</v>
      </c>
      <c r="P171" s="259">
        <v>0</v>
      </c>
      <c r="Q171" s="260">
        <v>0</v>
      </c>
      <c r="R171" s="148">
        <v>0</v>
      </c>
      <c r="S171" s="148" t="s">
        <v>405</v>
      </c>
    </row>
    <row r="172" spans="1:19" x14ac:dyDescent="0.3">
      <c r="A172" s="148" t="s">
        <v>1314</v>
      </c>
      <c r="B172" s="148">
        <v>0</v>
      </c>
      <c r="C172" t="s">
        <v>326</v>
      </c>
      <c r="D172" t="s">
        <v>327</v>
      </c>
      <c r="E172" t="s">
        <v>1315</v>
      </c>
      <c r="F172" s="25" t="s">
        <v>9</v>
      </c>
      <c r="G172" s="148" t="s">
        <v>427</v>
      </c>
      <c r="H172" s="148" t="s">
        <v>428</v>
      </c>
      <c r="I172" s="189">
        <v>0</v>
      </c>
      <c r="J172" s="184">
        <v>0</v>
      </c>
      <c r="K172" s="184">
        <v>0</v>
      </c>
      <c r="L172">
        <v>0</v>
      </c>
      <c r="M172" s="282">
        <v>0</v>
      </c>
      <c r="N172" s="280" t="s">
        <v>2166</v>
      </c>
      <c r="O172" s="259" t="s">
        <v>2166</v>
      </c>
      <c r="P172" s="259">
        <v>0.13800000000000001</v>
      </c>
      <c r="Q172" s="260">
        <v>0</v>
      </c>
      <c r="R172" s="148">
        <v>0</v>
      </c>
      <c r="S172" s="148" t="s">
        <v>327</v>
      </c>
    </row>
    <row r="173" spans="1:19" x14ac:dyDescent="0.3">
      <c r="A173" s="148" t="s">
        <v>974</v>
      </c>
      <c r="B173" s="148">
        <v>395</v>
      </c>
      <c r="C173" t="s">
        <v>330</v>
      </c>
      <c r="D173" t="s">
        <v>331</v>
      </c>
      <c r="E173" t="s">
        <v>975</v>
      </c>
      <c r="F173" s="25" t="s">
        <v>9</v>
      </c>
      <c r="G173" s="148" t="s">
        <v>432</v>
      </c>
      <c r="H173" s="148" t="s">
        <v>428</v>
      </c>
      <c r="I173" s="189">
        <v>0</v>
      </c>
      <c r="J173" s="184">
        <v>0</v>
      </c>
      <c r="K173" s="184">
        <v>0</v>
      </c>
      <c r="L173">
        <v>0</v>
      </c>
      <c r="M173" s="282">
        <v>0</v>
      </c>
      <c r="N173" s="280" t="s">
        <v>2166</v>
      </c>
      <c r="O173" s="259" t="s">
        <v>2166</v>
      </c>
      <c r="P173" s="259">
        <v>0</v>
      </c>
      <c r="Q173" s="260">
        <v>0</v>
      </c>
      <c r="R173" s="148">
        <v>0</v>
      </c>
      <c r="S173" s="148" t="s">
        <v>331</v>
      </c>
    </row>
    <row r="174" spans="1:19" x14ac:dyDescent="0.3">
      <c r="A174" s="148" t="s">
        <v>1020</v>
      </c>
      <c r="B174" s="148">
        <v>664</v>
      </c>
      <c r="C174" t="s">
        <v>365</v>
      </c>
      <c r="D174" t="s">
        <v>366</v>
      </c>
      <c r="E174" t="s">
        <v>1021</v>
      </c>
      <c r="F174" s="25" t="s">
        <v>9</v>
      </c>
      <c r="G174" s="148" t="s">
        <v>427</v>
      </c>
      <c r="H174" s="148" t="s">
        <v>428</v>
      </c>
      <c r="I174" s="189">
        <v>550.32204714116256</v>
      </c>
      <c r="J174" s="184">
        <v>50748</v>
      </c>
      <c r="K174" s="184" t="s">
        <v>1450</v>
      </c>
      <c r="L174">
        <v>7003.2240000000002</v>
      </c>
      <c r="M174" s="282">
        <v>4.2792500000000002</v>
      </c>
      <c r="N174" s="280">
        <v>10.844211538211606</v>
      </c>
      <c r="O174" s="259">
        <v>0.39461144638513024</v>
      </c>
      <c r="P174" s="259">
        <v>0.13800000000000001</v>
      </c>
      <c r="Q174" s="260" t="s">
        <v>551</v>
      </c>
      <c r="R174" s="148">
        <v>12</v>
      </c>
      <c r="S174" s="148" t="s">
        <v>366</v>
      </c>
    </row>
    <row r="175" spans="1:19" x14ac:dyDescent="0.3">
      <c r="A175" s="148" t="s">
        <v>641</v>
      </c>
      <c r="B175" s="148">
        <v>169</v>
      </c>
      <c r="C175" t="s">
        <v>103</v>
      </c>
      <c r="D175" t="s">
        <v>104</v>
      </c>
      <c r="E175" t="s">
        <v>1337</v>
      </c>
      <c r="F175" s="25" t="s">
        <v>9</v>
      </c>
      <c r="G175" s="148" t="s">
        <v>427</v>
      </c>
      <c r="H175" s="148" t="s">
        <v>428</v>
      </c>
      <c r="I175" s="189">
        <v>2161.0150000000003</v>
      </c>
      <c r="J175" s="184">
        <v>161838</v>
      </c>
      <c r="K175" s="184" t="s">
        <v>1450</v>
      </c>
      <c r="L175">
        <v>22333.644</v>
      </c>
      <c r="M175" s="282">
        <v>3.7343666666666682</v>
      </c>
      <c r="N175" s="259">
        <v>13.352951717149251</v>
      </c>
      <c r="O175" s="259">
        <v>0.27966600537247549</v>
      </c>
      <c r="P175" s="259">
        <v>0.13800000000000001</v>
      </c>
      <c r="Q175" s="260" t="s">
        <v>551</v>
      </c>
      <c r="R175" s="148">
        <v>12</v>
      </c>
      <c r="S175" s="148" t="s">
        <v>104</v>
      </c>
    </row>
    <row r="176" spans="1:19" x14ac:dyDescent="0.3">
      <c r="A176" s="148" t="s">
        <v>671</v>
      </c>
      <c r="B176" s="148">
        <v>169</v>
      </c>
      <c r="C176" t="s">
        <v>103</v>
      </c>
      <c r="D176" t="s">
        <v>128</v>
      </c>
      <c r="E176" t="s">
        <v>672</v>
      </c>
      <c r="F176" s="25" t="s">
        <v>9</v>
      </c>
      <c r="G176" s="148" t="s">
        <v>427</v>
      </c>
      <c r="H176" s="148" t="s">
        <v>428</v>
      </c>
      <c r="I176" s="189">
        <v>2884.9240000000004</v>
      </c>
      <c r="J176" s="184">
        <v>195663</v>
      </c>
      <c r="K176" s="184" t="s">
        <v>1450</v>
      </c>
      <c r="L176">
        <v>27001.494000000002</v>
      </c>
      <c r="M176" s="282">
        <v>3.8463000000000012</v>
      </c>
      <c r="N176" s="259">
        <v>14.744351257008226</v>
      </c>
      <c r="O176" s="259">
        <v>0.26086600440774177</v>
      </c>
      <c r="P176" s="259">
        <v>0.13800000000000001</v>
      </c>
      <c r="Q176" s="260" t="s">
        <v>551</v>
      </c>
      <c r="R176" s="148">
        <v>12</v>
      </c>
      <c r="S176" s="148" t="s">
        <v>128</v>
      </c>
    </row>
    <row r="177" spans="1:19" x14ac:dyDescent="0.3">
      <c r="A177" s="148" t="s">
        <v>1338</v>
      </c>
      <c r="B177" s="148">
        <v>169</v>
      </c>
      <c r="C177" t="s">
        <v>103</v>
      </c>
      <c r="D177" t="s">
        <v>134</v>
      </c>
      <c r="E177" t="s">
        <v>660</v>
      </c>
      <c r="F177" s="25" t="s">
        <v>9</v>
      </c>
      <c r="G177" s="148" t="s">
        <v>427</v>
      </c>
      <c r="H177" s="148" t="s">
        <v>428</v>
      </c>
      <c r="I177" s="189">
        <v>-14.999999999999998</v>
      </c>
      <c r="J177" s="184">
        <v>1008</v>
      </c>
      <c r="K177" s="184" t="s">
        <v>1450</v>
      </c>
      <c r="L177">
        <v>139.10400000000001</v>
      </c>
      <c r="M177" s="282">
        <v>0</v>
      </c>
      <c r="N177" s="259">
        <v>-14.88095238095238</v>
      </c>
      <c r="O177" s="259">
        <v>0</v>
      </c>
      <c r="P177" s="259">
        <v>0.13800000000000001</v>
      </c>
      <c r="Q177" s="260" t="s">
        <v>588</v>
      </c>
      <c r="R177" s="148">
        <v>12</v>
      </c>
      <c r="S177" s="148" t="s">
        <v>120</v>
      </c>
    </row>
    <row r="178" spans="1:19" x14ac:dyDescent="0.3">
      <c r="A178" s="148" t="s">
        <v>1342</v>
      </c>
      <c r="B178" s="148">
        <v>169</v>
      </c>
      <c r="C178" t="s">
        <v>103</v>
      </c>
      <c r="D178" t="s">
        <v>130</v>
      </c>
      <c r="E178" t="s">
        <v>702</v>
      </c>
      <c r="F178" s="25" t="s">
        <v>9</v>
      </c>
      <c r="G178" s="148" t="s">
        <v>427</v>
      </c>
      <c r="H178" s="148" t="s">
        <v>428</v>
      </c>
      <c r="I178" s="189">
        <v>0</v>
      </c>
      <c r="J178" s="184">
        <v>0</v>
      </c>
      <c r="K178" s="184">
        <v>0</v>
      </c>
      <c r="L178">
        <v>0</v>
      </c>
      <c r="M178" s="282">
        <v>0</v>
      </c>
      <c r="N178" s="259" t="s">
        <v>2166</v>
      </c>
      <c r="O178" s="259" t="s">
        <v>2166</v>
      </c>
      <c r="P178" s="259">
        <v>0.13800000000000001</v>
      </c>
      <c r="Q178" s="260">
        <v>0</v>
      </c>
      <c r="R178" s="148">
        <v>0</v>
      </c>
      <c r="S178" s="148" t="s">
        <v>151</v>
      </c>
    </row>
    <row r="179" spans="1:19" x14ac:dyDescent="0.3">
      <c r="A179" s="148" t="s">
        <v>1343</v>
      </c>
      <c r="B179" s="148">
        <v>169</v>
      </c>
      <c r="C179" t="s">
        <v>103</v>
      </c>
      <c r="D179" t="s">
        <v>152</v>
      </c>
      <c r="E179" t="s">
        <v>702</v>
      </c>
      <c r="F179" s="25" t="s">
        <v>9</v>
      </c>
      <c r="G179" s="148" t="s">
        <v>427</v>
      </c>
      <c r="H179" s="148" t="s">
        <v>428</v>
      </c>
      <c r="I179" s="189">
        <v>0</v>
      </c>
      <c r="J179" s="184">
        <v>0</v>
      </c>
      <c r="K179" s="184">
        <v>0</v>
      </c>
      <c r="L179">
        <v>0</v>
      </c>
      <c r="M179" s="282">
        <v>0</v>
      </c>
      <c r="N179" s="259" t="s">
        <v>2166</v>
      </c>
      <c r="O179" s="259" t="s">
        <v>2166</v>
      </c>
      <c r="P179" s="259">
        <v>0.13800000000000001</v>
      </c>
      <c r="Q179" s="260">
        <v>0</v>
      </c>
      <c r="R179" s="148">
        <v>0</v>
      </c>
      <c r="S179" s="148" t="s">
        <v>151</v>
      </c>
    </row>
    <row r="180" spans="1:19" x14ac:dyDescent="0.3">
      <c r="A180" s="148" t="s">
        <v>1447</v>
      </c>
      <c r="B180" s="148">
        <v>169</v>
      </c>
      <c r="C180" t="s">
        <v>103</v>
      </c>
      <c r="D180" t="s">
        <v>397</v>
      </c>
      <c r="E180" t="s">
        <v>704</v>
      </c>
      <c r="F180" s="25" t="s">
        <v>9</v>
      </c>
      <c r="G180" s="148" t="s">
        <v>427</v>
      </c>
      <c r="H180" s="148" t="s">
        <v>428</v>
      </c>
      <c r="I180" s="189">
        <v>0</v>
      </c>
      <c r="J180" s="184">
        <v>0</v>
      </c>
      <c r="K180" s="184">
        <v>0</v>
      </c>
      <c r="L180">
        <v>0</v>
      </c>
      <c r="M180" s="282">
        <v>0</v>
      </c>
      <c r="N180" s="259" t="s">
        <v>2166</v>
      </c>
      <c r="O180" s="259" t="s">
        <v>2166</v>
      </c>
      <c r="P180" s="259">
        <v>0.13800000000000001</v>
      </c>
      <c r="Q180" s="260">
        <v>0</v>
      </c>
      <c r="R180" s="148">
        <v>0</v>
      </c>
      <c r="S180" s="148" t="s">
        <v>396</v>
      </c>
    </row>
    <row r="181" spans="1:19" x14ac:dyDescent="0.3">
      <c r="A181" s="148" t="s">
        <v>755</v>
      </c>
      <c r="B181" s="148">
        <v>214</v>
      </c>
      <c r="C181" t="s">
        <v>169</v>
      </c>
      <c r="D181" t="s">
        <v>170</v>
      </c>
      <c r="E181" t="s">
        <v>757</v>
      </c>
      <c r="F181" s="25" t="s">
        <v>10</v>
      </c>
      <c r="G181" s="148" t="s">
        <v>427</v>
      </c>
      <c r="H181" s="148" t="s">
        <v>431</v>
      </c>
      <c r="I181" s="189">
        <v>1.5880000000000001</v>
      </c>
      <c r="J181" s="184">
        <v>168</v>
      </c>
      <c r="K181" s="184" t="s">
        <v>1450</v>
      </c>
      <c r="L181">
        <v>23.184000000000001</v>
      </c>
      <c r="M181" s="282">
        <v>0</v>
      </c>
      <c r="N181" s="259">
        <v>9.4523809523809526</v>
      </c>
      <c r="O181" s="259">
        <v>0</v>
      </c>
      <c r="P181" s="259">
        <v>0.13800000000000001</v>
      </c>
      <c r="Q181" s="260" t="s">
        <v>588</v>
      </c>
      <c r="R181" s="148">
        <v>12</v>
      </c>
      <c r="S181" s="148" t="s">
        <v>756</v>
      </c>
    </row>
    <row r="182" spans="1:19" x14ac:dyDescent="0.3">
      <c r="A182" s="148" t="s">
        <v>755</v>
      </c>
      <c r="B182" s="148">
        <v>214</v>
      </c>
      <c r="C182" t="s">
        <v>169</v>
      </c>
      <c r="D182" t="s">
        <v>170</v>
      </c>
      <c r="E182" t="s">
        <v>757</v>
      </c>
      <c r="F182" s="25" t="s">
        <v>10</v>
      </c>
      <c r="G182" s="148" t="s">
        <v>434</v>
      </c>
      <c r="H182" s="148" t="s">
        <v>431</v>
      </c>
      <c r="I182" s="189">
        <v>50110.411999999997</v>
      </c>
      <c r="J182" s="184">
        <v>757354</v>
      </c>
      <c r="K182" s="184" t="s">
        <v>1061</v>
      </c>
      <c r="L182">
        <v>777045.20400000003</v>
      </c>
      <c r="M182" s="282">
        <v>0</v>
      </c>
      <c r="N182" s="280">
        <v>66.165111691494332</v>
      </c>
      <c r="O182" s="259">
        <v>0</v>
      </c>
      <c r="P182" s="259">
        <v>1.026</v>
      </c>
      <c r="Q182" s="260" t="s">
        <v>588</v>
      </c>
      <c r="R182" s="148">
        <v>12</v>
      </c>
      <c r="S182" s="148" t="s">
        <v>756</v>
      </c>
    </row>
    <row r="183" spans="1:19" x14ac:dyDescent="0.3">
      <c r="A183" s="148" t="s">
        <v>942</v>
      </c>
      <c r="B183" s="148">
        <v>254</v>
      </c>
      <c r="C183" t="s">
        <v>303</v>
      </c>
      <c r="D183" t="s">
        <v>304</v>
      </c>
      <c r="E183" t="s">
        <v>943</v>
      </c>
      <c r="F183" s="25" t="s">
        <v>10</v>
      </c>
      <c r="G183" s="148" t="s">
        <v>427</v>
      </c>
      <c r="H183" s="148" t="s">
        <v>428</v>
      </c>
      <c r="I183" s="189">
        <v>4110</v>
      </c>
      <c r="J183" s="184">
        <v>296374</v>
      </c>
      <c r="K183" s="184" t="s">
        <v>1450</v>
      </c>
      <c r="L183">
        <v>40899.612000000001</v>
      </c>
      <c r="M183" s="282">
        <v>6.7751499999999929</v>
      </c>
      <c r="N183" s="259">
        <v>13.867613218433466</v>
      </c>
      <c r="O183" s="259">
        <v>0.48855919856447638</v>
      </c>
      <c r="P183" s="259">
        <v>0.13800000000000001</v>
      </c>
      <c r="Q183" s="260" t="s">
        <v>551</v>
      </c>
      <c r="R183" s="148">
        <v>12</v>
      </c>
      <c r="S183" s="148" t="s">
        <v>304</v>
      </c>
    </row>
    <row r="184" spans="1:19" x14ac:dyDescent="0.3">
      <c r="A184" s="148" t="s">
        <v>944</v>
      </c>
      <c r="B184" s="148">
        <v>254</v>
      </c>
      <c r="C184" t="s">
        <v>303</v>
      </c>
      <c r="D184" t="s">
        <v>305</v>
      </c>
      <c r="E184" t="s">
        <v>945</v>
      </c>
      <c r="F184" s="25" t="s">
        <v>10</v>
      </c>
      <c r="G184" s="148" t="s">
        <v>427</v>
      </c>
      <c r="H184" s="148" t="s">
        <v>428</v>
      </c>
      <c r="I184" s="189">
        <v>3442.36</v>
      </c>
      <c r="J184" s="184">
        <v>271992</v>
      </c>
      <c r="K184" s="184" t="s">
        <v>1450</v>
      </c>
      <c r="L184">
        <v>37534.896000000001</v>
      </c>
      <c r="M184" s="282">
        <v>7.0739249999999911</v>
      </c>
      <c r="N184" s="259">
        <v>12.656107532574488</v>
      </c>
      <c r="O184" s="259">
        <v>0.55893369914825808</v>
      </c>
      <c r="P184" s="259">
        <v>0.13800000000000001</v>
      </c>
      <c r="Q184" s="260" t="s">
        <v>551</v>
      </c>
      <c r="R184" s="148">
        <v>12</v>
      </c>
      <c r="S184" s="148" t="s">
        <v>305</v>
      </c>
    </row>
    <row r="185" spans="1:19" x14ac:dyDescent="0.3">
      <c r="A185" s="148" t="s">
        <v>946</v>
      </c>
      <c r="B185" s="148">
        <v>254</v>
      </c>
      <c r="C185" t="s">
        <v>303</v>
      </c>
      <c r="D185" t="s">
        <v>306</v>
      </c>
      <c r="E185" t="s">
        <v>947</v>
      </c>
      <c r="F185" s="25" t="s">
        <v>10</v>
      </c>
      <c r="G185" s="148" t="s">
        <v>427</v>
      </c>
      <c r="H185" s="148" t="s">
        <v>428</v>
      </c>
      <c r="I185" s="189">
        <v>4733.0999999999995</v>
      </c>
      <c r="J185" s="184">
        <v>367405</v>
      </c>
      <c r="K185" s="184" t="s">
        <v>1450</v>
      </c>
      <c r="L185">
        <v>50701.890000000007</v>
      </c>
      <c r="M185" s="282">
        <v>4.4429500000000006</v>
      </c>
      <c r="N185" s="259">
        <v>12.88251384711694</v>
      </c>
      <c r="O185" s="259">
        <v>0.34488222195812479</v>
      </c>
      <c r="P185" s="259">
        <v>0.13800000000000001</v>
      </c>
      <c r="Q185" s="260" t="s">
        <v>551</v>
      </c>
      <c r="R185" s="148">
        <v>12</v>
      </c>
      <c r="S185" s="148" t="s">
        <v>306</v>
      </c>
    </row>
    <row r="186" spans="1:19" x14ac:dyDescent="0.3">
      <c r="A186" s="148" t="s">
        <v>948</v>
      </c>
      <c r="B186" s="148">
        <v>254</v>
      </c>
      <c r="C186" t="s">
        <v>303</v>
      </c>
      <c r="D186" t="s">
        <v>307</v>
      </c>
      <c r="E186" t="s">
        <v>949</v>
      </c>
      <c r="F186" s="25" t="s">
        <v>10</v>
      </c>
      <c r="G186" s="148" t="s">
        <v>427</v>
      </c>
      <c r="H186" s="148" t="s">
        <v>428</v>
      </c>
      <c r="I186" s="189">
        <v>392.25600000000003</v>
      </c>
      <c r="J186" s="184">
        <v>24822</v>
      </c>
      <c r="K186" s="184" t="s">
        <v>1450</v>
      </c>
      <c r="L186">
        <v>3425.4360000000001</v>
      </c>
      <c r="M186" s="282">
        <v>0</v>
      </c>
      <c r="N186" s="259">
        <v>15.802755620014503</v>
      </c>
      <c r="O186" s="259">
        <v>0</v>
      </c>
      <c r="P186" s="259">
        <v>0.13800000000000001</v>
      </c>
      <c r="Q186" s="260" t="s">
        <v>588</v>
      </c>
      <c r="R186" s="148">
        <v>12</v>
      </c>
      <c r="S186" s="148" t="s">
        <v>307</v>
      </c>
    </row>
    <row r="187" spans="1:19" x14ac:dyDescent="0.3">
      <c r="A187" s="148" t="s">
        <v>948</v>
      </c>
      <c r="B187" s="148">
        <v>254</v>
      </c>
      <c r="C187" t="s">
        <v>303</v>
      </c>
      <c r="D187" t="s">
        <v>307</v>
      </c>
      <c r="E187" t="s">
        <v>949</v>
      </c>
      <c r="F187" s="25" t="s">
        <v>10</v>
      </c>
      <c r="G187" s="148" t="s">
        <v>434</v>
      </c>
      <c r="H187" s="148" t="s">
        <v>428</v>
      </c>
      <c r="I187" s="189">
        <v>6250.7440000000006</v>
      </c>
      <c r="J187" s="184">
        <v>55000</v>
      </c>
      <c r="K187" s="184" t="s">
        <v>1061</v>
      </c>
      <c r="L187">
        <v>56430</v>
      </c>
      <c r="M187" s="282">
        <v>0</v>
      </c>
      <c r="N187" s="259">
        <v>113.64989090909093</v>
      </c>
      <c r="O187" s="259">
        <v>0</v>
      </c>
      <c r="P187" s="259">
        <v>1.026</v>
      </c>
      <c r="Q187" s="260" t="s">
        <v>588</v>
      </c>
      <c r="R187" s="148">
        <v>12</v>
      </c>
      <c r="S187" s="148" t="s">
        <v>307</v>
      </c>
    </row>
    <row r="188" spans="1:19" x14ac:dyDescent="0.3">
      <c r="A188" s="148" t="s">
        <v>950</v>
      </c>
      <c r="B188" s="148">
        <v>254</v>
      </c>
      <c r="C188" t="s">
        <v>303</v>
      </c>
      <c r="D188" t="s">
        <v>308</v>
      </c>
      <c r="E188" t="s">
        <v>951</v>
      </c>
      <c r="F188" s="25" t="s">
        <v>10</v>
      </c>
      <c r="G188" s="148" t="s">
        <v>427</v>
      </c>
      <c r="H188" s="148" t="s">
        <v>428</v>
      </c>
      <c r="I188" s="189">
        <v>6584.9883057184088</v>
      </c>
      <c r="J188" s="184">
        <v>445549</v>
      </c>
      <c r="K188" s="184" t="s">
        <v>1450</v>
      </c>
      <c r="L188">
        <v>61485.762000000002</v>
      </c>
      <c r="M188" s="282">
        <v>4.5814500000000002</v>
      </c>
      <c r="N188" s="259">
        <v>14.779492953004965</v>
      </c>
      <c r="O188" s="259">
        <v>0.30998695385341352</v>
      </c>
      <c r="P188" s="259">
        <v>0.13800000000000001</v>
      </c>
      <c r="Q188" s="260" t="s">
        <v>551</v>
      </c>
      <c r="R188" s="148">
        <v>12</v>
      </c>
      <c r="S188" s="148" t="s">
        <v>308</v>
      </c>
    </row>
    <row r="189" spans="1:19" x14ac:dyDescent="0.3">
      <c r="A189" s="148" t="s">
        <v>952</v>
      </c>
      <c r="B189" s="148">
        <v>254</v>
      </c>
      <c r="C189" t="s">
        <v>303</v>
      </c>
      <c r="D189" t="s">
        <v>309</v>
      </c>
      <c r="E189" t="s">
        <v>953</v>
      </c>
      <c r="F189" s="25" t="s">
        <v>10</v>
      </c>
      <c r="G189" s="148" t="s">
        <v>427</v>
      </c>
      <c r="H189" s="148" t="s">
        <v>428</v>
      </c>
      <c r="I189" s="189">
        <v>3577.9810000000002</v>
      </c>
      <c r="J189" s="184">
        <v>262541</v>
      </c>
      <c r="K189" s="184" t="s">
        <v>1450</v>
      </c>
      <c r="L189">
        <v>36230.658000000003</v>
      </c>
      <c r="M189" s="282">
        <v>4.7722000000000007</v>
      </c>
      <c r="N189" s="280">
        <v>13.62827520273024</v>
      </c>
      <c r="O189" s="259">
        <v>0.3501690367276965</v>
      </c>
      <c r="P189" s="259">
        <v>0.13800000000000001</v>
      </c>
      <c r="Q189" s="260" t="s">
        <v>551</v>
      </c>
      <c r="R189" s="148">
        <v>12</v>
      </c>
      <c r="S189" s="148" t="s">
        <v>309</v>
      </c>
    </row>
    <row r="190" spans="1:19" x14ac:dyDescent="0.3">
      <c r="A190" s="148" t="s">
        <v>954</v>
      </c>
      <c r="B190" s="148">
        <v>254</v>
      </c>
      <c r="C190" t="s">
        <v>303</v>
      </c>
      <c r="D190" t="s">
        <v>310</v>
      </c>
      <c r="E190" t="s">
        <v>955</v>
      </c>
      <c r="F190" s="25" t="s">
        <v>10</v>
      </c>
      <c r="G190" s="148" t="s">
        <v>427</v>
      </c>
      <c r="H190" s="148" t="s">
        <v>428</v>
      </c>
      <c r="I190" s="189">
        <v>7296.2699999999986</v>
      </c>
      <c r="J190" s="184">
        <v>541902</v>
      </c>
      <c r="K190" s="184" t="s">
        <v>1450</v>
      </c>
      <c r="L190">
        <v>74782.47600000001</v>
      </c>
      <c r="M190" s="282">
        <v>4.2169999999999996</v>
      </c>
      <c r="N190" s="259">
        <v>13.46418725156947</v>
      </c>
      <c r="O190" s="259">
        <v>0.31320122939529377</v>
      </c>
      <c r="P190" s="259">
        <v>0.13800000000000001</v>
      </c>
      <c r="Q190" s="260" t="s">
        <v>551</v>
      </c>
      <c r="R190" s="148">
        <v>12</v>
      </c>
      <c r="S190" s="148" t="s">
        <v>310</v>
      </c>
    </row>
    <row r="191" spans="1:19" x14ac:dyDescent="0.3">
      <c r="A191" s="148" t="s">
        <v>1008</v>
      </c>
      <c r="B191" s="148">
        <v>227</v>
      </c>
      <c r="C191" t="s">
        <v>1009</v>
      </c>
      <c r="D191" t="s">
        <v>1010</v>
      </c>
      <c r="E191" t="s">
        <v>1012</v>
      </c>
      <c r="F191" s="25" t="s">
        <v>10</v>
      </c>
      <c r="G191" s="148" t="s">
        <v>434</v>
      </c>
      <c r="H191" s="148" t="s">
        <v>431</v>
      </c>
      <c r="I191" s="189">
        <v>79920</v>
      </c>
      <c r="J191" s="184">
        <v>1350259</v>
      </c>
      <c r="K191" s="184" t="s">
        <v>1061</v>
      </c>
      <c r="L191">
        <v>1385365.7339999999</v>
      </c>
      <c r="M191" s="282">
        <v>0</v>
      </c>
      <c r="N191" s="259">
        <v>59.188644548934683</v>
      </c>
      <c r="O191" s="259">
        <v>0</v>
      </c>
      <c r="P191" s="259">
        <v>1.026</v>
      </c>
      <c r="Q191" s="260" t="s">
        <v>588</v>
      </c>
      <c r="R191" s="148">
        <v>12</v>
      </c>
      <c r="S191" s="148" t="s">
        <v>1011</v>
      </c>
    </row>
    <row r="192" spans="1:19" x14ac:dyDescent="0.3">
      <c r="A192" s="148" t="s">
        <v>1013</v>
      </c>
      <c r="B192" s="148">
        <v>227</v>
      </c>
      <c r="C192" t="s">
        <v>1009</v>
      </c>
      <c r="D192" t="s">
        <v>1014</v>
      </c>
      <c r="E192" t="s">
        <v>1012</v>
      </c>
      <c r="F192" s="25" t="s">
        <v>10</v>
      </c>
      <c r="G192" s="148" t="s">
        <v>434</v>
      </c>
      <c r="H192" s="148" t="s">
        <v>428</v>
      </c>
      <c r="I192" s="189">
        <v>801.00000000000011</v>
      </c>
      <c r="J192" s="184">
        <v>11118</v>
      </c>
      <c r="K192" s="184" t="s">
        <v>1061</v>
      </c>
      <c r="L192">
        <v>11407.068000000001</v>
      </c>
      <c r="M192" s="282">
        <v>0</v>
      </c>
      <c r="N192" s="259">
        <v>72.045331894225598</v>
      </c>
      <c r="O192" s="259">
        <v>0</v>
      </c>
      <c r="P192" s="259">
        <v>1.026</v>
      </c>
      <c r="Q192" s="260" t="s">
        <v>588</v>
      </c>
      <c r="R192" s="148">
        <v>12</v>
      </c>
      <c r="S192" s="148" t="s">
        <v>1011</v>
      </c>
    </row>
    <row r="193" spans="1:19" x14ac:dyDescent="0.3">
      <c r="A193" s="148" t="s">
        <v>755</v>
      </c>
      <c r="B193" s="148">
        <v>214</v>
      </c>
      <c r="C193" t="s">
        <v>169</v>
      </c>
      <c r="D193" t="s">
        <v>170</v>
      </c>
      <c r="E193" t="s">
        <v>757</v>
      </c>
      <c r="F193" s="25" t="s">
        <v>10</v>
      </c>
      <c r="G193" s="148" t="s">
        <v>427</v>
      </c>
      <c r="H193" s="148" t="s">
        <v>428</v>
      </c>
      <c r="I193" s="189">
        <v>0</v>
      </c>
      <c r="J193" s="184">
        <v>0</v>
      </c>
      <c r="K193" s="184">
        <v>0</v>
      </c>
      <c r="L193">
        <v>0</v>
      </c>
      <c r="M193" s="282">
        <v>0</v>
      </c>
      <c r="N193" s="259" t="s">
        <v>2166</v>
      </c>
      <c r="O193" s="259" t="s">
        <v>2166</v>
      </c>
      <c r="P193" s="259">
        <v>0.13800000000000001</v>
      </c>
      <c r="Q193" s="260">
        <v>0</v>
      </c>
      <c r="R193" s="148">
        <v>0</v>
      </c>
      <c r="S193" s="148" t="s">
        <v>756</v>
      </c>
    </row>
    <row r="194" spans="1:19" x14ac:dyDescent="0.3">
      <c r="A194" s="148" t="s">
        <v>755</v>
      </c>
      <c r="B194" s="148">
        <v>214</v>
      </c>
      <c r="C194" t="s">
        <v>169</v>
      </c>
      <c r="D194" t="s">
        <v>170</v>
      </c>
      <c r="E194" t="s">
        <v>757</v>
      </c>
      <c r="F194" s="25" t="s">
        <v>10</v>
      </c>
      <c r="G194" s="148" t="s">
        <v>434</v>
      </c>
      <c r="I194" s="189">
        <v>0</v>
      </c>
      <c r="J194" s="184">
        <v>0</v>
      </c>
      <c r="K194" s="184">
        <v>0</v>
      </c>
      <c r="L194">
        <v>0</v>
      </c>
      <c r="M194" s="282">
        <v>0</v>
      </c>
      <c r="N194" s="280" t="s">
        <v>2166</v>
      </c>
      <c r="O194" s="259" t="s">
        <v>2166</v>
      </c>
      <c r="P194" s="259">
        <v>1.026</v>
      </c>
      <c r="Q194" s="260">
        <v>0</v>
      </c>
      <c r="R194" s="148">
        <v>0</v>
      </c>
      <c r="S194" s="148" t="s">
        <v>756</v>
      </c>
    </row>
    <row r="195" spans="1:19" x14ac:dyDescent="0.3">
      <c r="A195" s="148" t="s">
        <v>755</v>
      </c>
      <c r="B195" s="148">
        <v>214</v>
      </c>
      <c r="C195" t="s">
        <v>169</v>
      </c>
      <c r="D195" t="s">
        <v>170</v>
      </c>
      <c r="E195" t="s">
        <v>757</v>
      </c>
      <c r="F195" s="25" t="s">
        <v>10</v>
      </c>
      <c r="G195" s="148" t="s">
        <v>434</v>
      </c>
      <c r="H195" s="148" t="s">
        <v>428</v>
      </c>
      <c r="I195" s="189">
        <v>0</v>
      </c>
      <c r="J195" s="184">
        <v>0</v>
      </c>
      <c r="K195" s="184" t="s">
        <v>1061</v>
      </c>
      <c r="L195">
        <v>0</v>
      </c>
      <c r="M195" s="282">
        <v>0</v>
      </c>
      <c r="N195" s="280" t="s">
        <v>2166</v>
      </c>
      <c r="O195" s="259" t="s">
        <v>2166</v>
      </c>
      <c r="P195" s="259">
        <v>1.026</v>
      </c>
      <c r="Q195" s="260" t="s">
        <v>588</v>
      </c>
      <c r="R195" s="148">
        <v>12</v>
      </c>
      <c r="S195" s="148" t="s">
        <v>756</v>
      </c>
    </row>
    <row r="196" spans="1:19" x14ac:dyDescent="0.3">
      <c r="A196" s="148" t="s">
        <v>948</v>
      </c>
      <c r="B196" s="148">
        <v>254</v>
      </c>
      <c r="C196" t="s">
        <v>303</v>
      </c>
      <c r="D196" t="s">
        <v>307</v>
      </c>
      <c r="E196" t="s">
        <v>949</v>
      </c>
      <c r="F196" s="25" t="s">
        <v>10</v>
      </c>
      <c r="G196" s="148" t="s">
        <v>434</v>
      </c>
      <c r="I196" s="189">
        <v>0</v>
      </c>
      <c r="J196" s="184">
        <v>0</v>
      </c>
      <c r="K196" s="184">
        <v>0</v>
      </c>
      <c r="L196">
        <v>0</v>
      </c>
      <c r="M196" s="282">
        <v>0</v>
      </c>
      <c r="N196" s="259" t="s">
        <v>2166</v>
      </c>
      <c r="O196" s="259" t="s">
        <v>2166</v>
      </c>
      <c r="P196" s="259">
        <v>1.026</v>
      </c>
      <c r="Q196" s="260">
        <v>0</v>
      </c>
      <c r="R196" s="148">
        <v>0</v>
      </c>
      <c r="S196" s="148" t="s">
        <v>307</v>
      </c>
    </row>
    <row r="197" spans="1:19" x14ac:dyDescent="0.3">
      <c r="A197" s="148" t="s">
        <v>948</v>
      </c>
      <c r="B197" s="148">
        <v>254</v>
      </c>
      <c r="C197" t="s">
        <v>303</v>
      </c>
      <c r="D197" t="s">
        <v>307</v>
      </c>
      <c r="E197" t="s">
        <v>949</v>
      </c>
      <c r="F197" s="25" t="s">
        <v>10</v>
      </c>
      <c r="G197" s="148" t="s">
        <v>434</v>
      </c>
      <c r="H197" s="148" t="s">
        <v>1454</v>
      </c>
      <c r="I197" s="189">
        <v>0</v>
      </c>
      <c r="J197" s="184">
        <v>0</v>
      </c>
      <c r="K197" s="184">
        <v>0</v>
      </c>
      <c r="L197">
        <v>0</v>
      </c>
      <c r="M197" s="282">
        <v>0</v>
      </c>
      <c r="N197" s="259" t="s">
        <v>2166</v>
      </c>
      <c r="O197" s="259" t="s">
        <v>2166</v>
      </c>
      <c r="P197" s="259">
        <v>1.026</v>
      </c>
      <c r="Q197" s="260">
        <v>0</v>
      </c>
      <c r="R197" s="148">
        <v>0</v>
      </c>
      <c r="S197" s="148" t="s">
        <v>307</v>
      </c>
    </row>
    <row r="198" spans="1:19" x14ac:dyDescent="0.3">
      <c r="A198" s="148" t="s">
        <v>1008</v>
      </c>
      <c r="B198" s="148">
        <v>227</v>
      </c>
      <c r="C198" t="s">
        <v>1009</v>
      </c>
      <c r="D198" t="s">
        <v>1010</v>
      </c>
      <c r="E198" t="s">
        <v>1012</v>
      </c>
      <c r="F198" s="25" t="s">
        <v>10</v>
      </c>
      <c r="G198" s="148" t="s">
        <v>427</v>
      </c>
      <c r="H198" s="148" t="s">
        <v>428</v>
      </c>
      <c r="I198" s="189">
        <v>0</v>
      </c>
      <c r="J198" s="184">
        <v>3192</v>
      </c>
      <c r="K198" s="184" t="s">
        <v>1450</v>
      </c>
      <c r="L198">
        <v>440.49600000000004</v>
      </c>
      <c r="M198" s="282">
        <v>0</v>
      </c>
      <c r="N198" s="259">
        <v>0</v>
      </c>
      <c r="O198" s="259" t="s">
        <v>2166</v>
      </c>
      <c r="P198" s="259">
        <v>0.13800000000000001</v>
      </c>
      <c r="Q198" s="260" t="s">
        <v>588</v>
      </c>
      <c r="R198" s="148">
        <v>12</v>
      </c>
      <c r="S198" s="148" t="s">
        <v>1011</v>
      </c>
    </row>
    <row r="199" spans="1:19" x14ac:dyDescent="0.3">
      <c r="A199" s="148" t="s">
        <v>1008</v>
      </c>
      <c r="B199" s="148" t="e">
        <v>#N/A</v>
      </c>
      <c r="C199" t="s">
        <v>1281</v>
      </c>
      <c r="D199" t="s">
        <v>1010</v>
      </c>
      <c r="E199" t="s">
        <v>1012</v>
      </c>
      <c r="F199" s="25" t="s">
        <v>10</v>
      </c>
      <c r="G199" s="148" t="s">
        <v>434</v>
      </c>
      <c r="H199" s="148" t="s">
        <v>428</v>
      </c>
      <c r="I199" s="189">
        <v>0</v>
      </c>
      <c r="J199" s="184">
        <v>0</v>
      </c>
      <c r="K199" s="184">
        <v>0</v>
      </c>
      <c r="L199">
        <v>0</v>
      </c>
      <c r="M199" s="282">
        <v>0</v>
      </c>
      <c r="N199" s="280" t="s">
        <v>2166</v>
      </c>
      <c r="O199" s="259" t="s">
        <v>2166</v>
      </c>
      <c r="P199" s="259">
        <v>1.026</v>
      </c>
      <c r="Q199" s="260">
        <v>0</v>
      </c>
      <c r="R199" s="148">
        <v>0</v>
      </c>
      <c r="S199" s="148" t="s">
        <v>1011</v>
      </c>
    </row>
    <row r="200" spans="1:19" x14ac:dyDescent="0.3">
      <c r="A200" s="148" t="s">
        <v>763</v>
      </c>
      <c r="B200" s="148">
        <v>432</v>
      </c>
      <c r="C200" t="s">
        <v>175</v>
      </c>
      <c r="D200" t="s">
        <v>176</v>
      </c>
      <c r="E200" t="s">
        <v>764</v>
      </c>
      <c r="F200" s="25" t="s">
        <v>11</v>
      </c>
      <c r="G200" s="148" t="s">
        <v>432</v>
      </c>
      <c r="H200" s="148" t="s">
        <v>433</v>
      </c>
      <c r="I200" s="189">
        <v>73.84</v>
      </c>
      <c r="J200" s="184">
        <v>0</v>
      </c>
      <c r="K200" s="184" t="s">
        <v>505</v>
      </c>
      <c r="L200">
        <v>0</v>
      </c>
      <c r="M200" s="282">
        <v>0</v>
      </c>
      <c r="N200" s="259" t="s">
        <v>2166</v>
      </c>
      <c r="O200" s="259" t="s">
        <v>2166</v>
      </c>
      <c r="P200" s="259">
        <v>0</v>
      </c>
      <c r="Q200" s="260" t="s">
        <v>551</v>
      </c>
      <c r="R200" s="148">
        <v>6</v>
      </c>
      <c r="S200" s="148" t="s">
        <v>176</v>
      </c>
    </row>
    <row r="201" spans="1:19" x14ac:dyDescent="0.3">
      <c r="A201" s="148" t="s">
        <v>763</v>
      </c>
      <c r="B201" s="148">
        <v>432</v>
      </c>
      <c r="C201" t="s">
        <v>175</v>
      </c>
      <c r="D201" t="s">
        <v>176</v>
      </c>
      <c r="E201" t="s">
        <v>764</v>
      </c>
      <c r="F201" s="25" t="s">
        <v>11</v>
      </c>
      <c r="G201" s="148" t="s">
        <v>427</v>
      </c>
      <c r="H201" s="148" t="s">
        <v>428</v>
      </c>
      <c r="I201" s="189">
        <v>1733.5717477235426</v>
      </c>
      <c r="J201" s="184">
        <v>113304</v>
      </c>
      <c r="K201" s="184" t="s">
        <v>1450</v>
      </c>
      <c r="L201">
        <v>15635.952000000001</v>
      </c>
      <c r="M201" s="282">
        <v>4.2566000000000015</v>
      </c>
      <c r="N201" s="259">
        <v>15.300181350380768</v>
      </c>
      <c r="O201" s="259">
        <v>0.27820585276226606</v>
      </c>
      <c r="P201" s="259">
        <v>0.13800000000000001</v>
      </c>
      <c r="Q201" s="260" t="s">
        <v>551</v>
      </c>
      <c r="R201" s="148">
        <v>12</v>
      </c>
      <c r="S201" s="148" t="s">
        <v>176</v>
      </c>
    </row>
    <row r="202" spans="1:19" x14ac:dyDescent="0.3">
      <c r="A202" s="148" t="s">
        <v>861</v>
      </c>
      <c r="B202" s="148">
        <v>369</v>
      </c>
      <c r="C202" t="s">
        <v>245</v>
      </c>
      <c r="D202" t="s">
        <v>246</v>
      </c>
      <c r="E202" t="s">
        <v>862</v>
      </c>
      <c r="F202" s="25" t="s">
        <v>11</v>
      </c>
      <c r="G202" s="148" t="s">
        <v>432</v>
      </c>
      <c r="H202" s="148" t="s">
        <v>433</v>
      </c>
      <c r="I202" s="189">
        <v>0</v>
      </c>
      <c r="J202" s="184">
        <v>0</v>
      </c>
      <c r="K202" s="184">
        <v>0</v>
      </c>
      <c r="L202">
        <v>0</v>
      </c>
      <c r="M202" s="282">
        <v>0</v>
      </c>
      <c r="N202" s="280" t="s">
        <v>2166</v>
      </c>
      <c r="O202" s="259" t="s">
        <v>2166</v>
      </c>
      <c r="P202" s="259">
        <v>0</v>
      </c>
      <c r="Q202" s="260">
        <v>0</v>
      </c>
      <c r="R202" s="148">
        <v>0</v>
      </c>
      <c r="S202" s="148" t="s">
        <v>246</v>
      </c>
    </row>
    <row r="203" spans="1:19" x14ac:dyDescent="0.3">
      <c r="A203" s="148" t="s">
        <v>861</v>
      </c>
      <c r="B203" s="148">
        <v>369</v>
      </c>
      <c r="C203" t="s">
        <v>245</v>
      </c>
      <c r="D203" t="s">
        <v>246</v>
      </c>
      <c r="E203" t="s">
        <v>862</v>
      </c>
      <c r="F203" s="25" t="s">
        <v>11</v>
      </c>
      <c r="G203" s="148" t="s">
        <v>427</v>
      </c>
      <c r="H203" s="148" t="s">
        <v>428</v>
      </c>
      <c r="I203" s="189">
        <v>700.8370729783552</v>
      </c>
      <c r="J203" s="184">
        <v>57924</v>
      </c>
      <c r="K203" s="184" t="s">
        <v>1450</v>
      </c>
      <c r="L203">
        <v>7993.5120000000006</v>
      </c>
      <c r="M203" s="282">
        <v>3.694958333333334</v>
      </c>
      <c r="N203" s="280">
        <v>12.099252002250452</v>
      </c>
      <c r="O203" s="259">
        <v>0.30538733573332255</v>
      </c>
      <c r="P203" s="259">
        <v>0.13800000000000001</v>
      </c>
      <c r="Q203" s="260" t="s">
        <v>551</v>
      </c>
      <c r="R203" s="148">
        <v>12</v>
      </c>
      <c r="S203" s="148" t="s">
        <v>246</v>
      </c>
    </row>
    <row r="204" spans="1:19" x14ac:dyDescent="0.3">
      <c r="A204" s="148" t="s">
        <v>892</v>
      </c>
      <c r="B204" s="148">
        <v>17</v>
      </c>
      <c r="C204" t="s">
        <v>260</v>
      </c>
      <c r="D204" t="s">
        <v>261</v>
      </c>
      <c r="E204" t="s">
        <v>893</v>
      </c>
      <c r="F204" s="25" t="s">
        <v>11</v>
      </c>
      <c r="G204" s="148" t="s">
        <v>432</v>
      </c>
      <c r="H204" s="148" t="s">
        <v>433</v>
      </c>
      <c r="I204" s="189">
        <v>3319.9949999999999</v>
      </c>
      <c r="J204" s="184">
        <v>0</v>
      </c>
      <c r="K204" s="184" t="s">
        <v>505</v>
      </c>
      <c r="L204">
        <v>0</v>
      </c>
      <c r="M204" s="282">
        <v>0</v>
      </c>
      <c r="N204" s="280" t="s">
        <v>2166</v>
      </c>
      <c r="O204" s="259" t="s">
        <v>2166</v>
      </c>
      <c r="P204" s="259">
        <v>0</v>
      </c>
      <c r="Q204" s="260" t="s">
        <v>551</v>
      </c>
      <c r="R204" s="148">
        <v>12</v>
      </c>
      <c r="S204" s="148" t="s">
        <v>261</v>
      </c>
    </row>
    <row r="205" spans="1:19" x14ac:dyDescent="0.3">
      <c r="A205" s="148" t="s">
        <v>892</v>
      </c>
      <c r="B205" s="148">
        <v>17</v>
      </c>
      <c r="C205" t="s">
        <v>260</v>
      </c>
      <c r="D205" t="s">
        <v>261</v>
      </c>
      <c r="E205" t="s">
        <v>893</v>
      </c>
      <c r="F205" s="25" t="s">
        <v>11</v>
      </c>
      <c r="G205" s="148" t="s">
        <v>427</v>
      </c>
      <c r="H205" s="148" t="s">
        <v>428</v>
      </c>
      <c r="I205" s="189">
        <v>18117.048000000003</v>
      </c>
      <c r="J205" s="184">
        <v>1227753</v>
      </c>
      <c r="K205" s="184" t="s">
        <v>1450</v>
      </c>
      <c r="L205">
        <v>169429.91400000002</v>
      </c>
      <c r="M205" s="282">
        <v>3.2549999999999994</v>
      </c>
      <c r="N205" s="259">
        <v>14.756264492939543</v>
      </c>
      <c r="O205" s="259">
        <v>0.22058428144585138</v>
      </c>
      <c r="P205" s="259">
        <v>0.13800000000000001</v>
      </c>
      <c r="Q205" s="260" t="s">
        <v>551</v>
      </c>
      <c r="R205" s="148">
        <v>12</v>
      </c>
      <c r="S205" s="148" t="s">
        <v>261</v>
      </c>
    </row>
    <row r="206" spans="1:19" x14ac:dyDescent="0.3">
      <c r="A206" s="148" t="s">
        <v>892</v>
      </c>
      <c r="B206" s="148">
        <v>17</v>
      </c>
      <c r="C206" t="s">
        <v>260</v>
      </c>
      <c r="D206" t="s">
        <v>261</v>
      </c>
      <c r="E206" t="s">
        <v>893</v>
      </c>
      <c r="F206" s="25" t="s">
        <v>11</v>
      </c>
      <c r="G206" s="148" t="s">
        <v>1064</v>
      </c>
      <c r="H206" s="148" t="s">
        <v>1065</v>
      </c>
      <c r="I206" s="189">
        <v>0</v>
      </c>
      <c r="J206" s="184">
        <v>0</v>
      </c>
      <c r="K206" s="184">
        <v>0</v>
      </c>
      <c r="L206">
        <v>0</v>
      </c>
      <c r="M206" s="282">
        <v>0</v>
      </c>
      <c r="N206" s="259" t="s">
        <v>2166</v>
      </c>
      <c r="O206" s="259" t="s">
        <v>2166</v>
      </c>
      <c r="P206" s="259">
        <v>0</v>
      </c>
      <c r="Q206" s="260">
        <v>0</v>
      </c>
      <c r="R206" s="148">
        <v>0</v>
      </c>
      <c r="S206" s="148" t="s">
        <v>261</v>
      </c>
    </row>
    <row r="207" spans="1:19" x14ac:dyDescent="0.3">
      <c r="A207" s="148" t="s">
        <v>643</v>
      </c>
      <c r="B207" s="148">
        <v>169</v>
      </c>
      <c r="C207" t="s">
        <v>103</v>
      </c>
      <c r="D207" t="s">
        <v>105</v>
      </c>
      <c r="E207" t="s">
        <v>644</v>
      </c>
      <c r="F207" s="25" t="s">
        <v>11</v>
      </c>
      <c r="G207" s="148" t="s">
        <v>427</v>
      </c>
      <c r="H207" s="148" t="s">
        <v>428</v>
      </c>
      <c r="I207" s="189">
        <v>1492.7900000000002</v>
      </c>
      <c r="J207" s="184">
        <v>102740</v>
      </c>
      <c r="K207" s="184" t="s">
        <v>1450</v>
      </c>
      <c r="L207">
        <v>14178.12</v>
      </c>
      <c r="M207" s="282">
        <v>4.9979538461538464</v>
      </c>
      <c r="N207" s="259">
        <v>14.529783920576214</v>
      </c>
      <c r="O207" s="259">
        <v>0.34397991556337199</v>
      </c>
      <c r="P207" s="259">
        <v>0.13800000000000001</v>
      </c>
      <c r="Q207" s="260" t="s">
        <v>551</v>
      </c>
      <c r="R207" s="148">
        <v>13</v>
      </c>
      <c r="S207" s="148" t="s">
        <v>105</v>
      </c>
    </row>
    <row r="208" spans="1:19" x14ac:dyDescent="0.3">
      <c r="A208" s="148" t="s">
        <v>661</v>
      </c>
      <c r="B208" s="148">
        <v>169</v>
      </c>
      <c r="C208" t="s">
        <v>103</v>
      </c>
      <c r="D208" t="s">
        <v>121</v>
      </c>
      <c r="E208" t="s">
        <v>662</v>
      </c>
      <c r="F208" s="25" t="s">
        <v>11</v>
      </c>
      <c r="G208" s="148" t="s">
        <v>427</v>
      </c>
      <c r="H208" s="148" t="s">
        <v>428</v>
      </c>
      <c r="I208" s="189">
        <v>1617.6440000000002</v>
      </c>
      <c r="J208" s="184">
        <v>116311</v>
      </c>
      <c r="K208" s="184" t="s">
        <v>1450</v>
      </c>
      <c r="L208">
        <v>16050.918000000001</v>
      </c>
      <c r="M208" s="282">
        <v>4.0419666666666672</v>
      </c>
      <c r="N208" s="259">
        <v>13.90791928536424</v>
      </c>
      <c r="O208" s="259">
        <v>0.29062339115816993</v>
      </c>
      <c r="P208" s="259">
        <v>0.13800000000000001</v>
      </c>
      <c r="Q208" s="260" t="s">
        <v>551</v>
      </c>
      <c r="R208" s="148">
        <v>12</v>
      </c>
      <c r="S208" s="148" t="s">
        <v>121</v>
      </c>
    </row>
    <row r="209" spans="1:19" x14ac:dyDescent="0.3">
      <c r="A209" s="148" t="s">
        <v>663</v>
      </c>
      <c r="B209" s="148">
        <v>169</v>
      </c>
      <c r="C209" t="s">
        <v>103</v>
      </c>
      <c r="D209" t="s">
        <v>122</v>
      </c>
      <c r="E209" t="s">
        <v>664</v>
      </c>
      <c r="F209" s="25" t="s">
        <v>11</v>
      </c>
      <c r="G209" s="148" t="s">
        <v>427</v>
      </c>
      <c r="H209" s="148" t="s">
        <v>428</v>
      </c>
      <c r="I209" s="189">
        <v>1214.4450000000002</v>
      </c>
      <c r="J209" s="184">
        <v>82635</v>
      </c>
      <c r="K209" s="184" t="s">
        <v>1450</v>
      </c>
      <c r="L209">
        <v>11403.630000000001</v>
      </c>
      <c r="M209" s="282">
        <v>4.3250000000000011</v>
      </c>
      <c r="N209" s="280">
        <v>14.696496641858779</v>
      </c>
      <c r="O209" s="259">
        <v>0.29428782283265198</v>
      </c>
      <c r="P209" s="259">
        <v>0.13800000000000001</v>
      </c>
      <c r="Q209" s="260" t="s">
        <v>551</v>
      </c>
      <c r="R209" s="148">
        <v>12</v>
      </c>
      <c r="S209" s="148" t="s">
        <v>122</v>
      </c>
    </row>
    <row r="210" spans="1:19" x14ac:dyDescent="0.3">
      <c r="A210" s="148" t="s">
        <v>675</v>
      </c>
      <c r="B210" s="148">
        <v>169</v>
      </c>
      <c r="C210" t="s">
        <v>103</v>
      </c>
      <c r="D210" t="s">
        <v>131</v>
      </c>
      <c r="E210" t="s">
        <v>676</v>
      </c>
      <c r="F210" s="25" t="s">
        <v>11</v>
      </c>
      <c r="G210" s="148" t="s">
        <v>427</v>
      </c>
      <c r="H210" s="148" t="s">
        <v>428</v>
      </c>
      <c r="I210" s="189">
        <v>1837.8429999999998</v>
      </c>
      <c r="J210" s="184">
        <v>131022</v>
      </c>
      <c r="K210" s="184" t="s">
        <v>1450</v>
      </c>
      <c r="L210">
        <v>18081.036</v>
      </c>
      <c r="M210" s="282">
        <v>7.0661666666666667</v>
      </c>
      <c r="N210" s="280">
        <v>14.026980201798169</v>
      </c>
      <c r="O210" s="259">
        <v>0.50375537464299192</v>
      </c>
      <c r="P210" s="259">
        <v>0.13800000000000001</v>
      </c>
      <c r="Q210" s="260" t="s">
        <v>551</v>
      </c>
      <c r="R210" s="148">
        <v>12</v>
      </c>
      <c r="S210" s="148" t="s">
        <v>131</v>
      </c>
    </row>
    <row r="211" spans="1:19" x14ac:dyDescent="0.3">
      <c r="A211" s="148" t="s">
        <v>677</v>
      </c>
      <c r="B211" s="148">
        <v>169</v>
      </c>
      <c r="C211" t="s">
        <v>103</v>
      </c>
      <c r="D211" t="s">
        <v>132</v>
      </c>
      <c r="E211" t="s">
        <v>678</v>
      </c>
      <c r="F211" s="25" t="s">
        <v>11</v>
      </c>
      <c r="G211" s="148" t="s">
        <v>427</v>
      </c>
      <c r="H211" s="148" t="s">
        <v>428</v>
      </c>
      <c r="I211" s="189">
        <v>1976.306</v>
      </c>
      <c r="J211" s="184">
        <v>144704</v>
      </c>
      <c r="K211" s="184" t="s">
        <v>1450</v>
      </c>
      <c r="L211">
        <v>19969.152000000002</v>
      </c>
      <c r="M211" s="282">
        <v>4.3918999999999997</v>
      </c>
      <c r="N211" s="259">
        <v>13.657576846528086</v>
      </c>
      <c r="O211" s="259">
        <v>0.3215724172268869</v>
      </c>
      <c r="P211" s="259">
        <v>0.13800000000000001</v>
      </c>
      <c r="Q211" s="260" t="s">
        <v>551</v>
      </c>
      <c r="R211" s="148">
        <v>12</v>
      </c>
      <c r="S211" s="148" t="s">
        <v>132</v>
      </c>
    </row>
    <row r="212" spans="1:19" x14ac:dyDescent="0.3">
      <c r="A212" s="148" t="s">
        <v>690</v>
      </c>
      <c r="B212" s="148">
        <v>169</v>
      </c>
      <c r="C212" t="s">
        <v>103</v>
      </c>
      <c r="D212" t="s">
        <v>143</v>
      </c>
      <c r="E212" t="s">
        <v>691</v>
      </c>
      <c r="F212" s="25" t="s">
        <v>11</v>
      </c>
      <c r="G212" s="148" t="s">
        <v>427</v>
      </c>
      <c r="H212" s="148" t="s">
        <v>428</v>
      </c>
      <c r="I212" s="189">
        <v>2678.1279999999992</v>
      </c>
      <c r="J212" s="184">
        <v>192144</v>
      </c>
      <c r="K212" s="184" t="s">
        <v>1450</v>
      </c>
      <c r="L212">
        <v>26515.872000000003</v>
      </c>
      <c r="M212" s="282">
        <v>4.307900000000001</v>
      </c>
      <c r="N212" s="280">
        <v>13.938129736031305</v>
      </c>
      <c r="O212" s="259">
        <v>0.30907303071399145</v>
      </c>
      <c r="P212" s="259">
        <v>0.13800000000000001</v>
      </c>
      <c r="Q212" s="260" t="s">
        <v>551</v>
      </c>
      <c r="R212" s="148">
        <v>12</v>
      </c>
      <c r="S212" s="148" t="s">
        <v>143</v>
      </c>
    </row>
    <row r="213" spans="1:19" x14ac:dyDescent="0.3">
      <c r="A213" s="148" t="s">
        <v>694</v>
      </c>
      <c r="B213" s="148">
        <v>169</v>
      </c>
      <c r="C213" t="s">
        <v>103</v>
      </c>
      <c r="D213" t="s">
        <v>147</v>
      </c>
      <c r="E213" t="s">
        <v>695</v>
      </c>
      <c r="F213" s="25" t="s">
        <v>11</v>
      </c>
      <c r="G213" s="148" t="s">
        <v>427</v>
      </c>
      <c r="H213" s="148" t="s">
        <v>428</v>
      </c>
      <c r="I213" s="189">
        <v>1578.9360000000001</v>
      </c>
      <c r="J213" s="184">
        <v>121905</v>
      </c>
      <c r="K213" s="184" t="s">
        <v>1450</v>
      </c>
      <c r="L213">
        <v>16822.890000000003</v>
      </c>
      <c r="M213" s="282">
        <v>5.5148833333333336</v>
      </c>
      <c r="N213" s="259">
        <v>12.952184077765475</v>
      </c>
      <c r="O213" s="259">
        <v>0.42578790574792136</v>
      </c>
      <c r="P213" s="259">
        <v>0.13800000000000001</v>
      </c>
      <c r="Q213" s="260" t="s">
        <v>551</v>
      </c>
      <c r="R213" s="148">
        <v>12</v>
      </c>
      <c r="S213" s="148" t="s">
        <v>696</v>
      </c>
    </row>
    <row r="214" spans="1:19" x14ac:dyDescent="0.3">
      <c r="A214" s="148" t="s">
        <v>677</v>
      </c>
      <c r="B214" s="148">
        <v>169</v>
      </c>
      <c r="C214" t="s">
        <v>103</v>
      </c>
      <c r="D214" t="s">
        <v>132</v>
      </c>
      <c r="E214" t="s">
        <v>678</v>
      </c>
      <c r="F214" s="25" t="s">
        <v>11</v>
      </c>
      <c r="G214" s="148" t="s">
        <v>1059</v>
      </c>
      <c r="H214" s="148" t="s">
        <v>1060</v>
      </c>
      <c r="I214" s="189">
        <v>0</v>
      </c>
      <c r="J214" s="184">
        <v>0</v>
      </c>
      <c r="K214" s="184">
        <v>0</v>
      </c>
      <c r="L214">
        <v>0</v>
      </c>
      <c r="M214" s="282">
        <v>0</v>
      </c>
      <c r="N214" s="259" t="s">
        <v>2166</v>
      </c>
      <c r="O214" s="259" t="s">
        <v>2166</v>
      </c>
      <c r="P214" s="259">
        <v>0</v>
      </c>
      <c r="Q214" s="260">
        <v>0</v>
      </c>
      <c r="R214" s="148">
        <v>0</v>
      </c>
      <c r="S214" s="148" t="s">
        <v>132</v>
      </c>
    </row>
    <row r="215" spans="1:19" x14ac:dyDescent="0.3">
      <c r="A215" s="148" t="s">
        <v>690</v>
      </c>
      <c r="B215" s="148">
        <v>169</v>
      </c>
      <c r="C215" t="s">
        <v>103</v>
      </c>
      <c r="D215" t="s">
        <v>143</v>
      </c>
      <c r="E215" t="s">
        <v>691</v>
      </c>
      <c r="F215" s="25" t="s">
        <v>11</v>
      </c>
      <c r="G215" s="148" t="s">
        <v>432</v>
      </c>
      <c r="H215" s="148" t="s">
        <v>433</v>
      </c>
      <c r="I215" s="189">
        <v>104.58</v>
      </c>
      <c r="J215" s="184">
        <v>0</v>
      </c>
      <c r="K215" s="184" t="s">
        <v>505</v>
      </c>
      <c r="L215">
        <v>0</v>
      </c>
      <c r="M215" s="282">
        <v>0</v>
      </c>
      <c r="N215" s="259" t="s">
        <v>2166</v>
      </c>
      <c r="O215" s="259" t="s">
        <v>2166</v>
      </c>
      <c r="P215" s="259">
        <v>0</v>
      </c>
      <c r="Q215" s="260" t="s">
        <v>551</v>
      </c>
      <c r="R215" s="148">
        <v>11</v>
      </c>
      <c r="S215" s="148" t="s">
        <v>143</v>
      </c>
    </row>
    <row r="216" spans="1:19" x14ac:dyDescent="0.3">
      <c r="A216" s="148" t="s">
        <v>741</v>
      </c>
      <c r="B216" s="148">
        <v>121</v>
      </c>
      <c r="C216" t="s">
        <v>2036</v>
      </c>
      <c r="D216" t="s">
        <v>156</v>
      </c>
      <c r="E216" t="s">
        <v>600</v>
      </c>
      <c r="F216" s="25" t="s">
        <v>12</v>
      </c>
      <c r="G216" s="148" t="s">
        <v>427</v>
      </c>
      <c r="H216" s="148" t="s">
        <v>428</v>
      </c>
      <c r="I216" s="189">
        <v>0</v>
      </c>
      <c r="J216" s="184">
        <v>756</v>
      </c>
      <c r="K216" s="184" t="s">
        <v>1450</v>
      </c>
      <c r="L216">
        <v>104.328</v>
      </c>
      <c r="M216" s="282">
        <v>0</v>
      </c>
      <c r="N216" s="259">
        <v>0</v>
      </c>
      <c r="O216" s="259" t="s">
        <v>2166</v>
      </c>
      <c r="P216" s="259">
        <v>0.13800000000000001</v>
      </c>
      <c r="Q216" s="260" t="s">
        <v>588</v>
      </c>
      <c r="R216" s="148">
        <v>12</v>
      </c>
      <c r="S216" s="148">
        <v>0</v>
      </c>
    </row>
    <row r="217" spans="1:19" x14ac:dyDescent="0.3">
      <c r="A217" s="148" t="s">
        <v>741</v>
      </c>
      <c r="B217" s="148">
        <v>121</v>
      </c>
      <c r="C217" t="s">
        <v>2036</v>
      </c>
      <c r="D217" t="s">
        <v>156</v>
      </c>
      <c r="E217" t="s">
        <v>600</v>
      </c>
      <c r="F217" s="25" t="s">
        <v>12</v>
      </c>
      <c r="G217" s="148" t="s">
        <v>427</v>
      </c>
      <c r="H217" s="148" t="s">
        <v>431</v>
      </c>
      <c r="I217" s="189">
        <v>22.908000000000001</v>
      </c>
      <c r="J217" s="184">
        <v>2100</v>
      </c>
      <c r="K217" s="184" t="s">
        <v>1450</v>
      </c>
      <c r="L217">
        <v>289.8</v>
      </c>
      <c r="M217" s="282">
        <v>0</v>
      </c>
      <c r="N217" s="259">
        <v>10.908571428571429</v>
      </c>
      <c r="O217" s="259">
        <v>0</v>
      </c>
      <c r="P217" s="259">
        <v>0.13800000000000001</v>
      </c>
      <c r="Q217" s="260" t="s">
        <v>588</v>
      </c>
      <c r="R217" s="148">
        <v>12</v>
      </c>
      <c r="S217" s="148">
        <v>0</v>
      </c>
    </row>
    <row r="218" spans="1:19" x14ac:dyDescent="0.3">
      <c r="A218" s="148" t="s">
        <v>741</v>
      </c>
      <c r="B218" s="148">
        <v>121</v>
      </c>
      <c r="C218" t="s">
        <v>2036</v>
      </c>
      <c r="D218" t="s">
        <v>156</v>
      </c>
      <c r="E218" t="s">
        <v>600</v>
      </c>
      <c r="F218" s="25" t="s">
        <v>12</v>
      </c>
      <c r="G218" s="148" t="s">
        <v>434</v>
      </c>
      <c r="H218" s="148" t="s">
        <v>431</v>
      </c>
      <c r="I218" s="189">
        <v>47759.091999999997</v>
      </c>
      <c r="J218" s="184">
        <v>569708</v>
      </c>
      <c r="K218" s="184" t="s">
        <v>1061</v>
      </c>
      <c r="L218">
        <v>584520.40800000005</v>
      </c>
      <c r="M218" s="282">
        <v>0</v>
      </c>
      <c r="N218" s="259">
        <v>83.830825615929569</v>
      </c>
      <c r="O218" s="259">
        <v>0</v>
      </c>
      <c r="P218" s="259">
        <v>1.026</v>
      </c>
      <c r="Q218" s="260" t="s">
        <v>588</v>
      </c>
      <c r="R218" s="148">
        <v>12</v>
      </c>
      <c r="S218" s="148">
        <v>0</v>
      </c>
    </row>
    <row r="219" spans="1:19" x14ac:dyDescent="0.3">
      <c r="A219" s="148" t="s">
        <v>742</v>
      </c>
      <c r="B219" s="148">
        <v>121</v>
      </c>
      <c r="C219" t="s">
        <v>2036</v>
      </c>
      <c r="D219" t="s">
        <v>743</v>
      </c>
      <c r="E219" t="s">
        <v>600</v>
      </c>
      <c r="F219" s="25" t="s">
        <v>12</v>
      </c>
      <c r="G219" s="148" t="s">
        <v>429</v>
      </c>
      <c r="H219" s="148" t="s">
        <v>430</v>
      </c>
      <c r="I219" s="189">
        <v>92243</v>
      </c>
      <c r="J219" s="184">
        <v>0</v>
      </c>
      <c r="K219" s="184" t="s">
        <v>2187</v>
      </c>
      <c r="L219">
        <v>0</v>
      </c>
      <c r="M219" s="282">
        <v>0</v>
      </c>
      <c r="N219" s="259" t="s">
        <v>2166</v>
      </c>
      <c r="O219" s="259" t="s">
        <v>2166</v>
      </c>
      <c r="P219" s="259">
        <v>0</v>
      </c>
      <c r="Q219" s="260" t="s">
        <v>588</v>
      </c>
      <c r="R219" s="148">
        <v>12</v>
      </c>
      <c r="S219" s="148">
        <v>0</v>
      </c>
    </row>
    <row r="220" spans="1:19" x14ac:dyDescent="0.3">
      <c r="A220" s="148" t="s">
        <v>744</v>
      </c>
      <c r="B220" s="148">
        <v>121</v>
      </c>
      <c r="C220" t="s">
        <v>2036</v>
      </c>
      <c r="D220" t="s">
        <v>158</v>
      </c>
      <c r="E220" t="s">
        <v>600</v>
      </c>
      <c r="F220" s="25" t="s">
        <v>12</v>
      </c>
      <c r="G220" s="148" t="s">
        <v>434</v>
      </c>
      <c r="H220" s="148" t="s">
        <v>435</v>
      </c>
      <c r="I220" s="189">
        <v>130221.54000000001</v>
      </c>
      <c r="J220" s="184">
        <v>0</v>
      </c>
      <c r="K220" s="184" t="s">
        <v>1061</v>
      </c>
      <c r="L220">
        <v>0</v>
      </c>
      <c r="M220" s="282">
        <v>0</v>
      </c>
      <c r="N220" s="280" t="s">
        <v>2166</v>
      </c>
      <c r="O220" s="259" t="s">
        <v>2166</v>
      </c>
      <c r="P220" s="259">
        <v>1.026</v>
      </c>
      <c r="Q220" s="260" t="s">
        <v>588</v>
      </c>
      <c r="R220" s="148">
        <v>12</v>
      </c>
      <c r="S220" s="148">
        <v>0</v>
      </c>
    </row>
    <row r="221" spans="1:19" x14ac:dyDescent="0.3">
      <c r="A221" s="148" t="s">
        <v>744</v>
      </c>
      <c r="B221" s="148">
        <v>121</v>
      </c>
      <c r="C221" t="s">
        <v>2036</v>
      </c>
      <c r="D221" t="s">
        <v>158</v>
      </c>
      <c r="E221" t="s">
        <v>600</v>
      </c>
      <c r="F221" s="25" t="s">
        <v>12</v>
      </c>
      <c r="G221" s="148" t="s">
        <v>434</v>
      </c>
      <c r="H221" s="148" t="s">
        <v>436</v>
      </c>
      <c r="I221" s="189">
        <v>423303.68899999995</v>
      </c>
      <c r="J221" s="184">
        <v>5446276</v>
      </c>
      <c r="K221" s="184" t="s">
        <v>1061</v>
      </c>
      <c r="L221">
        <v>5587879.176</v>
      </c>
      <c r="M221" s="282">
        <v>0</v>
      </c>
      <c r="N221" s="280">
        <v>77.723510339909311</v>
      </c>
      <c r="O221" s="259">
        <v>0</v>
      </c>
      <c r="P221" s="259">
        <v>1.026</v>
      </c>
      <c r="Q221" s="260" t="s">
        <v>588</v>
      </c>
      <c r="R221" s="148">
        <v>12</v>
      </c>
      <c r="S221" s="148">
        <v>0</v>
      </c>
    </row>
    <row r="222" spans="1:19" x14ac:dyDescent="0.3">
      <c r="A222" s="148" t="s">
        <v>744</v>
      </c>
      <c r="B222" s="148">
        <v>121</v>
      </c>
      <c r="C222" t="s">
        <v>2036</v>
      </c>
      <c r="D222" t="s">
        <v>158</v>
      </c>
      <c r="E222" t="s">
        <v>600</v>
      </c>
      <c r="F222" s="25" t="s">
        <v>12</v>
      </c>
      <c r="G222" s="148" t="s">
        <v>434</v>
      </c>
      <c r="H222" s="148" t="s">
        <v>431</v>
      </c>
      <c r="I222" s="189">
        <v>99781</v>
      </c>
      <c r="J222" s="184">
        <v>1267061</v>
      </c>
      <c r="K222" s="184" t="s">
        <v>1061</v>
      </c>
      <c r="L222">
        <v>1300004.5860000001</v>
      </c>
      <c r="M222" s="282">
        <v>0</v>
      </c>
      <c r="N222" s="280">
        <v>78.749957578995804</v>
      </c>
      <c r="O222" s="259">
        <v>0</v>
      </c>
      <c r="P222" s="259">
        <v>1.026</v>
      </c>
      <c r="Q222" s="260" t="s">
        <v>588</v>
      </c>
      <c r="R222" s="148">
        <v>12</v>
      </c>
      <c r="S222" s="148">
        <v>0</v>
      </c>
    </row>
    <row r="223" spans="1:19" x14ac:dyDescent="0.3">
      <c r="A223" s="148" t="s">
        <v>753</v>
      </c>
      <c r="B223" s="148">
        <v>520</v>
      </c>
      <c r="C223" t="s">
        <v>754</v>
      </c>
      <c r="D223" t="s">
        <v>167</v>
      </c>
      <c r="E223" t="s">
        <v>600</v>
      </c>
      <c r="F223" s="25" t="s">
        <v>12</v>
      </c>
      <c r="G223" s="148" t="s">
        <v>437</v>
      </c>
      <c r="H223" s="148" t="s">
        <v>438</v>
      </c>
      <c r="I223" s="189">
        <v>198296</v>
      </c>
      <c r="J223" s="184">
        <v>219555</v>
      </c>
      <c r="K223" s="184" t="s">
        <v>1062</v>
      </c>
      <c r="L223">
        <v>3787323.75</v>
      </c>
      <c r="M223" s="282">
        <v>0</v>
      </c>
      <c r="N223" s="280">
        <v>903.1723258409055</v>
      </c>
      <c r="O223" s="259">
        <v>0</v>
      </c>
      <c r="P223" s="259">
        <v>17.25</v>
      </c>
      <c r="Q223" s="260" t="s">
        <v>588</v>
      </c>
      <c r="R223" s="148">
        <v>12</v>
      </c>
      <c r="S223" s="148">
        <v>0</v>
      </c>
    </row>
    <row r="224" spans="1:19" x14ac:dyDescent="0.3">
      <c r="A224" s="148" t="s">
        <v>777</v>
      </c>
      <c r="B224" s="148">
        <v>8</v>
      </c>
      <c r="C224" t="s">
        <v>189</v>
      </c>
      <c r="D224" t="s">
        <v>190</v>
      </c>
      <c r="E224" t="s">
        <v>600</v>
      </c>
      <c r="F224" s="25" t="s">
        <v>12</v>
      </c>
      <c r="G224" s="148" t="s">
        <v>434</v>
      </c>
      <c r="H224" s="148" t="s">
        <v>431</v>
      </c>
      <c r="I224" s="189">
        <v>193124</v>
      </c>
      <c r="J224" s="184">
        <v>3050879</v>
      </c>
      <c r="K224" s="184" t="s">
        <v>1061</v>
      </c>
      <c r="L224">
        <v>3130201.8540000003</v>
      </c>
      <c r="M224" s="282">
        <v>0</v>
      </c>
      <c r="N224" s="280">
        <v>63.301101092504815</v>
      </c>
      <c r="O224" s="259">
        <v>0</v>
      </c>
      <c r="P224" s="259">
        <v>1.026</v>
      </c>
      <c r="Q224" s="260" t="s">
        <v>588</v>
      </c>
      <c r="R224" s="148">
        <v>12</v>
      </c>
      <c r="S224" s="148">
        <v>0</v>
      </c>
    </row>
    <row r="225" spans="1:19" x14ac:dyDescent="0.3">
      <c r="A225" s="148" t="s">
        <v>778</v>
      </c>
      <c r="B225" s="148">
        <v>8</v>
      </c>
      <c r="C225" t="s">
        <v>189</v>
      </c>
      <c r="D225" t="s">
        <v>191</v>
      </c>
      <c r="E225" t="s">
        <v>600</v>
      </c>
      <c r="F225" s="25" t="s">
        <v>12</v>
      </c>
      <c r="G225" s="148" t="s">
        <v>429</v>
      </c>
      <c r="H225" s="148" t="s">
        <v>430</v>
      </c>
      <c r="I225" s="189">
        <v>16425</v>
      </c>
      <c r="J225" s="184">
        <v>0</v>
      </c>
      <c r="K225" s="184" t="s">
        <v>2187</v>
      </c>
      <c r="L225">
        <v>0</v>
      </c>
      <c r="M225" s="282">
        <v>0</v>
      </c>
      <c r="N225" s="259" t="s">
        <v>2166</v>
      </c>
      <c r="O225" s="259" t="s">
        <v>2166</v>
      </c>
      <c r="P225" s="259">
        <v>0</v>
      </c>
      <c r="Q225" s="260" t="s">
        <v>588</v>
      </c>
      <c r="R225" s="148">
        <v>12</v>
      </c>
      <c r="S225" s="148">
        <v>0</v>
      </c>
    </row>
    <row r="226" spans="1:19" x14ac:dyDescent="0.3">
      <c r="A226" s="148" t="s">
        <v>780</v>
      </c>
      <c r="B226" s="148">
        <v>8</v>
      </c>
      <c r="C226" t="s">
        <v>189</v>
      </c>
      <c r="D226" t="s">
        <v>541</v>
      </c>
      <c r="E226" t="s">
        <v>600</v>
      </c>
      <c r="F226" s="25" t="s">
        <v>12</v>
      </c>
      <c r="G226" s="148" t="s">
        <v>434</v>
      </c>
      <c r="H226" s="148" t="s">
        <v>435</v>
      </c>
      <c r="I226" s="189">
        <v>188499</v>
      </c>
      <c r="J226" s="184">
        <v>0</v>
      </c>
      <c r="K226" s="184" t="s">
        <v>1061</v>
      </c>
      <c r="L226">
        <v>0</v>
      </c>
      <c r="M226" s="282">
        <v>0</v>
      </c>
      <c r="N226" s="259" t="s">
        <v>2166</v>
      </c>
      <c r="O226" s="259" t="s">
        <v>2166</v>
      </c>
      <c r="P226" s="259">
        <v>1.026</v>
      </c>
      <c r="Q226" s="260" t="s">
        <v>588</v>
      </c>
      <c r="R226" s="148">
        <v>12</v>
      </c>
      <c r="S226" s="148">
        <v>0</v>
      </c>
    </row>
    <row r="227" spans="1:19" x14ac:dyDescent="0.3">
      <c r="A227" s="148" t="s">
        <v>780</v>
      </c>
      <c r="B227" s="148">
        <v>8</v>
      </c>
      <c r="C227" t="s">
        <v>189</v>
      </c>
      <c r="D227" t="s">
        <v>541</v>
      </c>
      <c r="E227" t="s">
        <v>600</v>
      </c>
      <c r="F227" s="25" t="s">
        <v>12</v>
      </c>
      <c r="G227" s="148" t="s">
        <v>434</v>
      </c>
      <c r="H227" s="148" t="s">
        <v>436</v>
      </c>
      <c r="I227" s="189">
        <v>679455</v>
      </c>
      <c r="J227" s="184">
        <v>6638950</v>
      </c>
      <c r="K227" s="184" t="s">
        <v>1061</v>
      </c>
      <c r="L227">
        <v>6811562.7000000002</v>
      </c>
      <c r="M227" s="282">
        <v>0</v>
      </c>
      <c r="N227" s="280">
        <v>102.34374411616295</v>
      </c>
      <c r="O227" s="259">
        <v>0</v>
      </c>
      <c r="P227" s="259">
        <v>1.026</v>
      </c>
      <c r="Q227" s="260" t="s">
        <v>588</v>
      </c>
      <c r="R227" s="148">
        <v>12</v>
      </c>
      <c r="S227" s="148">
        <v>0</v>
      </c>
    </row>
    <row r="228" spans="1:19" x14ac:dyDescent="0.3">
      <c r="A228" s="148" t="s">
        <v>802</v>
      </c>
      <c r="B228" s="148">
        <v>720</v>
      </c>
      <c r="C228" t="s">
        <v>803</v>
      </c>
      <c r="D228" t="s">
        <v>804</v>
      </c>
      <c r="E228" t="s">
        <v>600</v>
      </c>
      <c r="F228" s="25" t="s">
        <v>12</v>
      </c>
      <c r="G228" s="148" t="s">
        <v>427</v>
      </c>
      <c r="H228" s="148" t="s">
        <v>428</v>
      </c>
      <c r="I228" s="189">
        <v>101.91999999999999</v>
      </c>
      <c r="J228" s="184">
        <v>7560</v>
      </c>
      <c r="K228" s="184" t="s">
        <v>1450</v>
      </c>
      <c r="L228">
        <v>1043.2800000000002</v>
      </c>
      <c r="M228" s="282">
        <v>0</v>
      </c>
      <c r="N228" s="259">
        <v>13.481481481481479</v>
      </c>
      <c r="O228" s="259">
        <v>0</v>
      </c>
      <c r="P228" s="259">
        <v>0.13800000000000001</v>
      </c>
      <c r="Q228" s="260" t="s">
        <v>588</v>
      </c>
      <c r="R228" s="148">
        <v>12</v>
      </c>
      <c r="S228" s="148">
        <v>0</v>
      </c>
    </row>
    <row r="229" spans="1:19" x14ac:dyDescent="0.3">
      <c r="A229" s="148" t="s">
        <v>805</v>
      </c>
      <c r="B229" s="148">
        <v>726</v>
      </c>
      <c r="C229" t="s">
        <v>806</v>
      </c>
      <c r="D229" t="s">
        <v>807</v>
      </c>
      <c r="E229" t="s">
        <v>600</v>
      </c>
      <c r="F229" s="25" t="s">
        <v>12</v>
      </c>
      <c r="G229" s="148" t="s">
        <v>437</v>
      </c>
      <c r="H229" s="148" t="s">
        <v>438</v>
      </c>
      <c r="I229" s="189">
        <v>119233.486</v>
      </c>
      <c r="J229" s="184">
        <v>51068</v>
      </c>
      <c r="K229" s="184" t="s">
        <v>1062</v>
      </c>
      <c r="L229">
        <v>880923</v>
      </c>
      <c r="M229" s="282">
        <v>0</v>
      </c>
      <c r="N229" s="280">
        <v>2334.7984256285736</v>
      </c>
      <c r="O229" s="259">
        <v>0</v>
      </c>
      <c r="P229" s="259">
        <v>17.25</v>
      </c>
      <c r="Q229" s="260" t="s">
        <v>588</v>
      </c>
      <c r="R229" s="148">
        <v>12</v>
      </c>
      <c r="S229" s="148">
        <v>0</v>
      </c>
    </row>
    <row r="230" spans="1:19" x14ac:dyDescent="0.3">
      <c r="A230" s="148" t="s">
        <v>808</v>
      </c>
      <c r="B230" s="148">
        <v>724</v>
      </c>
      <c r="C230" t="s">
        <v>809</v>
      </c>
      <c r="D230" t="s">
        <v>810</v>
      </c>
      <c r="E230" t="s">
        <v>600</v>
      </c>
      <c r="F230" s="25" t="s">
        <v>12</v>
      </c>
      <c r="G230" s="148" t="s">
        <v>1063</v>
      </c>
      <c r="H230" s="148" t="s">
        <v>428</v>
      </c>
      <c r="I230" s="189">
        <v>50131.473000000005</v>
      </c>
      <c r="J230" s="184">
        <v>1091329</v>
      </c>
      <c r="K230" s="184" t="s">
        <v>1061</v>
      </c>
      <c r="L230">
        <v>529294.56499999994</v>
      </c>
      <c r="M230" s="282">
        <v>0</v>
      </c>
      <c r="N230" s="280">
        <v>45.936168653082625</v>
      </c>
      <c r="O230" s="259">
        <v>0</v>
      </c>
      <c r="P230" s="259">
        <v>0.48499999999999999</v>
      </c>
      <c r="Q230" s="260" t="s">
        <v>588</v>
      </c>
      <c r="R230" s="148">
        <v>12</v>
      </c>
      <c r="S230" s="148">
        <v>0</v>
      </c>
    </row>
    <row r="231" spans="1:19" x14ac:dyDescent="0.3">
      <c r="A231" s="148" t="s">
        <v>808</v>
      </c>
      <c r="B231" s="148">
        <v>724</v>
      </c>
      <c r="C231" t="s">
        <v>809</v>
      </c>
      <c r="D231" t="s">
        <v>810</v>
      </c>
      <c r="E231" t="s">
        <v>600</v>
      </c>
      <c r="F231" s="25" t="s">
        <v>12</v>
      </c>
      <c r="G231" s="148" t="s">
        <v>434</v>
      </c>
      <c r="H231" s="148" t="s">
        <v>428</v>
      </c>
      <c r="I231" s="189">
        <v>0.52700000000000002</v>
      </c>
      <c r="J231" s="184">
        <v>6</v>
      </c>
      <c r="K231" s="184" t="s">
        <v>1061</v>
      </c>
      <c r="L231">
        <v>6.1560000000000006</v>
      </c>
      <c r="M231" s="282">
        <v>0</v>
      </c>
      <c r="N231" s="259">
        <v>87.833333333333329</v>
      </c>
      <c r="O231" s="259">
        <v>0</v>
      </c>
      <c r="P231" s="259">
        <v>1.026</v>
      </c>
      <c r="Q231" s="260" t="s">
        <v>588</v>
      </c>
      <c r="R231" s="148">
        <v>12</v>
      </c>
      <c r="S231" s="148">
        <v>0</v>
      </c>
    </row>
    <row r="232" spans="1:19" x14ac:dyDescent="0.3">
      <c r="A232" s="148" t="s">
        <v>598</v>
      </c>
      <c r="B232" s="148">
        <v>742</v>
      </c>
      <c r="C232" t="s">
        <v>599</v>
      </c>
      <c r="D232" t="s">
        <v>78</v>
      </c>
      <c r="E232" t="s">
        <v>600</v>
      </c>
      <c r="F232" s="25" t="s">
        <v>12</v>
      </c>
      <c r="G232" s="148" t="s">
        <v>432</v>
      </c>
      <c r="H232" s="148" t="s">
        <v>433</v>
      </c>
      <c r="I232" s="189">
        <v>3999.9999999999995</v>
      </c>
      <c r="J232" s="184">
        <v>0</v>
      </c>
      <c r="K232" s="184" t="s">
        <v>2187</v>
      </c>
      <c r="L232">
        <v>0</v>
      </c>
      <c r="M232" s="282">
        <v>0</v>
      </c>
      <c r="N232" s="280" t="s">
        <v>2166</v>
      </c>
      <c r="O232" s="259" t="s">
        <v>2166</v>
      </c>
      <c r="P232" s="259">
        <v>0</v>
      </c>
      <c r="Q232" s="260" t="s">
        <v>588</v>
      </c>
      <c r="R232" s="148">
        <v>12</v>
      </c>
      <c r="S232" s="148">
        <v>0</v>
      </c>
    </row>
    <row r="233" spans="1:19" x14ac:dyDescent="0.3">
      <c r="A233" s="148" t="s">
        <v>817</v>
      </c>
      <c r="B233" s="148">
        <v>0</v>
      </c>
      <c r="C233" t="s">
        <v>213</v>
      </c>
      <c r="D233" t="s">
        <v>818</v>
      </c>
      <c r="E233" t="s">
        <v>600</v>
      </c>
      <c r="F233" s="25" t="s">
        <v>12</v>
      </c>
      <c r="G233" s="148" t="s">
        <v>432</v>
      </c>
      <c r="H233" s="148" t="s">
        <v>433</v>
      </c>
      <c r="I233" s="189">
        <v>50562.000000000007</v>
      </c>
      <c r="J233" s="184">
        <v>0</v>
      </c>
      <c r="K233" s="184" t="s">
        <v>2187</v>
      </c>
      <c r="L233">
        <v>0</v>
      </c>
      <c r="M233" s="282">
        <v>0</v>
      </c>
      <c r="N233" s="280" t="s">
        <v>2166</v>
      </c>
      <c r="O233" s="259" t="s">
        <v>2166</v>
      </c>
      <c r="P233" s="259">
        <v>0</v>
      </c>
      <c r="Q233" s="260" t="s">
        <v>588</v>
      </c>
      <c r="R233" s="148">
        <v>12</v>
      </c>
      <c r="S233" s="148">
        <v>0</v>
      </c>
    </row>
    <row r="234" spans="1:19" x14ac:dyDescent="0.3">
      <c r="A234" s="148" t="s">
        <v>826</v>
      </c>
      <c r="B234" s="148">
        <v>13</v>
      </c>
      <c r="C234" t="s">
        <v>220</v>
      </c>
      <c r="D234" t="s">
        <v>546</v>
      </c>
      <c r="E234" t="s">
        <v>600</v>
      </c>
      <c r="F234" s="25" t="s">
        <v>12</v>
      </c>
      <c r="G234" s="148" t="s">
        <v>1064</v>
      </c>
      <c r="H234" s="148" t="s">
        <v>1065</v>
      </c>
      <c r="I234" s="189">
        <v>0</v>
      </c>
      <c r="J234" s="184">
        <v>0</v>
      </c>
      <c r="K234" s="184">
        <v>0</v>
      </c>
      <c r="L234">
        <v>0</v>
      </c>
      <c r="M234" s="282">
        <v>0</v>
      </c>
      <c r="N234" s="280" t="s">
        <v>2166</v>
      </c>
      <c r="O234" s="259" t="s">
        <v>2166</v>
      </c>
      <c r="P234" s="259">
        <v>0</v>
      </c>
      <c r="Q234" s="260">
        <v>0</v>
      </c>
      <c r="R234" s="148">
        <v>0</v>
      </c>
      <c r="S234" s="148">
        <v>0</v>
      </c>
    </row>
    <row r="235" spans="1:19" x14ac:dyDescent="0.3">
      <c r="A235" s="148" t="s">
        <v>827</v>
      </c>
      <c r="B235" s="148">
        <v>13</v>
      </c>
      <c r="C235" t="s">
        <v>220</v>
      </c>
      <c r="D235" t="s">
        <v>221</v>
      </c>
      <c r="E235" t="s">
        <v>600</v>
      </c>
      <c r="F235" s="25" t="s">
        <v>12</v>
      </c>
      <c r="G235" s="148" t="s">
        <v>427</v>
      </c>
      <c r="H235" s="148" t="s">
        <v>431</v>
      </c>
      <c r="I235" s="189">
        <v>-182.99999999999997</v>
      </c>
      <c r="J235" s="184">
        <v>714</v>
      </c>
      <c r="K235" s="184" t="s">
        <v>1450</v>
      </c>
      <c r="L235">
        <v>98.532000000000011</v>
      </c>
      <c r="M235" s="282">
        <v>0</v>
      </c>
      <c r="N235" s="259">
        <v>-256.30252100840335</v>
      </c>
      <c r="O235" s="259">
        <v>0</v>
      </c>
      <c r="P235" s="259">
        <v>0.13800000000000001</v>
      </c>
      <c r="Q235" s="260" t="s">
        <v>588</v>
      </c>
      <c r="R235" s="148">
        <v>12</v>
      </c>
      <c r="S235" s="148">
        <v>0</v>
      </c>
    </row>
    <row r="236" spans="1:19" x14ac:dyDescent="0.3">
      <c r="A236" s="148" t="s">
        <v>828</v>
      </c>
      <c r="B236" s="148">
        <v>13</v>
      </c>
      <c r="C236" t="s">
        <v>220</v>
      </c>
      <c r="D236" t="s">
        <v>829</v>
      </c>
      <c r="E236" t="s">
        <v>600</v>
      </c>
      <c r="F236" s="25" t="s">
        <v>12</v>
      </c>
      <c r="G236" s="148" t="s">
        <v>432</v>
      </c>
      <c r="H236" s="148" t="s">
        <v>433</v>
      </c>
      <c r="I236" s="189">
        <v>72784</v>
      </c>
      <c r="J236" s="184">
        <v>0</v>
      </c>
      <c r="K236" s="184" t="s">
        <v>2187</v>
      </c>
      <c r="L236">
        <v>0</v>
      </c>
      <c r="M236" s="282">
        <v>0</v>
      </c>
      <c r="N236" s="280" t="s">
        <v>2166</v>
      </c>
      <c r="O236" s="259" t="s">
        <v>2166</v>
      </c>
      <c r="P236" s="259">
        <v>0</v>
      </c>
      <c r="Q236" s="260" t="s">
        <v>588</v>
      </c>
      <c r="R236" s="148">
        <v>12</v>
      </c>
      <c r="S236" s="148">
        <v>0</v>
      </c>
    </row>
    <row r="237" spans="1:19" x14ac:dyDescent="0.3">
      <c r="A237" s="148" t="s">
        <v>830</v>
      </c>
      <c r="B237" s="148">
        <v>13</v>
      </c>
      <c r="C237" t="s">
        <v>220</v>
      </c>
      <c r="D237" t="s">
        <v>79</v>
      </c>
      <c r="E237" t="s">
        <v>600</v>
      </c>
      <c r="F237" s="25" t="s">
        <v>12</v>
      </c>
      <c r="G237" s="148" t="s">
        <v>427</v>
      </c>
      <c r="H237" s="148" t="s">
        <v>428</v>
      </c>
      <c r="I237" s="189">
        <v>-125.00000000000001</v>
      </c>
      <c r="J237" s="184">
        <v>0</v>
      </c>
      <c r="K237" s="184" t="s">
        <v>1450</v>
      </c>
      <c r="L237">
        <v>0</v>
      </c>
      <c r="M237" s="282">
        <v>0</v>
      </c>
      <c r="N237" s="259" t="s">
        <v>2166</v>
      </c>
      <c r="O237" s="259" t="s">
        <v>2166</v>
      </c>
      <c r="P237" s="259">
        <v>0.13800000000000001</v>
      </c>
      <c r="Q237" s="260" t="s">
        <v>588</v>
      </c>
      <c r="R237" s="148">
        <v>12</v>
      </c>
      <c r="S237" s="148">
        <v>0</v>
      </c>
    </row>
    <row r="238" spans="1:19" x14ac:dyDescent="0.3">
      <c r="A238" s="148" t="s">
        <v>830</v>
      </c>
      <c r="B238" s="148">
        <v>13</v>
      </c>
      <c r="C238" t="s">
        <v>220</v>
      </c>
      <c r="D238" t="s">
        <v>79</v>
      </c>
      <c r="E238" t="s">
        <v>600</v>
      </c>
      <c r="F238" s="25" t="s">
        <v>12</v>
      </c>
      <c r="G238" s="148" t="s">
        <v>427</v>
      </c>
      <c r="H238" s="148" t="s">
        <v>431</v>
      </c>
      <c r="I238" s="189">
        <v>5967</v>
      </c>
      <c r="J238" s="184">
        <v>1245426</v>
      </c>
      <c r="K238" s="184" t="s">
        <v>1450</v>
      </c>
      <c r="L238">
        <v>171868.788</v>
      </c>
      <c r="M238" s="282">
        <v>0</v>
      </c>
      <c r="N238" s="280">
        <v>4.7911317091501218</v>
      </c>
      <c r="O238" s="259">
        <v>0</v>
      </c>
      <c r="P238" s="259">
        <v>0.13800000000000001</v>
      </c>
      <c r="Q238" s="260" t="s">
        <v>588</v>
      </c>
      <c r="R238" s="148">
        <v>12</v>
      </c>
      <c r="S238" s="148">
        <v>0</v>
      </c>
    </row>
    <row r="239" spans="1:19" x14ac:dyDescent="0.3">
      <c r="A239" s="148" t="s">
        <v>831</v>
      </c>
      <c r="B239" s="148">
        <v>13</v>
      </c>
      <c r="C239" t="s">
        <v>220</v>
      </c>
      <c r="D239" t="s">
        <v>222</v>
      </c>
      <c r="E239" t="s">
        <v>600</v>
      </c>
      <c r="F239" s="25" t="s">
        <v>12</v>
      </c>
      <c r="G239" s="148" t="s">
        <v>427</v>
      </c>
      <c r="H239" s="148" t="s">
        <v>438</v>
      </c>
      <c r="I239" s="189">
        <v>6590.5680000000002</v>
      </c>
      <c r="J239" s="184">
        <v>723366</v>
      </c>
      <c r="K239" s="184" t="s">
        <v>1450</v>
      </c>
      <c r="L239">
        <v>99824.508000000002</v>
      </c>
      <c r="M239" s="282">
        <v>0</v>
      </c>
      <c r="N239" s="259">
        <v>9.1109728685063995</v>
      </c>
      <c r="O239" s="259">
        <v>0</v>
      </c>
      <c r="P239" s="259">
        <v>0.13800000000000001</v>
      </c>
      <c r="Q239" s="260" t="s">
        <v>588</v>
      </c>
      <c r="R239" s="148">
        <v>12</v>
      </c>
      <c r="S239" s="148">
        <v>0</v>
      </c>
    </row>
    <row r="240" spans="1:19" x14ac:dyDescent="0.3">
      <c r="A240" s="148" t="s">
        <v>831</v>
      </c>
      <c r="B240" s="148">
        <v>13</v>
      </c>
      <c r="C240" t="s">
        <v>220</v>
      </c>
      <c r="D240" t="s">
        <v>222</v>
      </c>
      <c r="E240" t="s">
        <v>600</v>
      </c>
      <c r="F240" s="25" t="s">
        <v>12</v>
      </c>
      <c r="G240" s="148" t="s">
        <v>440</v>
      </c>
      <c r="H240" s="148" t="s">
        <v>438</v>
      </c>
      <c r="I240" s="189">
        <v>96458.709000000017</v>
      </c>
      <c r="J240" s="184">
        <v>97111</v>
      </c>
      <c r="K240" s="184" t="s">
        <v>1062</v>
      </c>
      <c r="L240">
        <v>1916000.03</v>
      </c>
      <c r="M240" s="282">
        <v>0</v>
      </c>
      <c r="N240" s="259">
        <v>993.28303693711337</v>
      </c>
      <c r="O240" s="259">
        <v>0</v>
      </c>
      <c r="P240" s="259">
        <v>19.73</v>
      </c>
      <c r="Q240" s="260" t="s">
        <v>588</v>
      </c>
      <c r="R240" s="148">
        <v>12</v>
      </c>
      <c r="S240" s="148">
        <v>0</v>
      </c>
    </row>
    <row r="241" spans="1:19" x14ac:dyDescent="0.3">
      <c r="A241" s="148" t="s">
        <v>831</v>
      </c>
      <c r="B241" s="148">
        <v>13</v>
      </c>
      <c r="C241" t="s">
        <v>220</v>
      </c>
      <c r="D241" t="s">
        <v>222</v>
      </c>
      <c r="E241" t="s">
        <v>600</v>
      </c>
      <c r="F241" s="25" t="s">
        <v>12</v>
      </c>
      <c r="G241" s="148" t="s">
        <v>1066</v>
      </c>
      <c r="H241" s="148" t="s">
        <v>438</v>
      </c>
      <c r="I241" s="189">
        <v>144658.508</v>
      </c>
      <c r="J241" s="184">
        <v>144119</v>
      </c>
      <c r="K241" s="184" t="s">
        <v>1062</v>
      </c>
      <c r="L241">
        <v>2047930.9900000002</v>
      </c>
      <c r="M241" s="282">
        <v>0</v>
      </c>
      <c r="N241" s="259">
        <v>1003.7434897549941</v>
      </c>
      <c r="O241" s="259">
        <v>0</v>
      </c>
      <c r="P241" s="259">
        <v>14.21</v>
      </c>
      <c r="Q241" s="260" t="s">
        <v>588</v>
      </c>
      <c r="R241" s="148">
        <v>12</v>
      </c>
      <c r="S241" s="148">
        <v>0</v>
      </c>
    </row>
    <row r="242" spans="1:19" x14ac:dyDescent="0.3">
      <c r="A242" s="148" t="s">
        <v>832</v>
      </c>
      <c r="B242" s="148">
        <v>13</v>
      </c>
      <c r="C242" t="s">
        <v>220</v>
      </c>
      <c r="D242" t="s">
        <v>223</v>
      </c>
      <c r="E242" t="s">
        <v>600</v>
      </c>
      <c r="F242" s="25" t="s">
        <v>12</v>
      </c>
      <c r="G242" s="148" t="s">
        <v>427</v>
      </c>
      <c r="H242" s="148" t="s">
        <v>431</v>
      </c>
      <c r="I242" s="189">
        <v>3945.4470000000001</v>
      </c>
      <c r="J242" s="184">
        <v>434952</v>
      </c>
      <c r="K242" s="184" t="s">
        <v>1450</v>
      </c>
      <c r="L242">
        <v>60023.376000000004</v>
      </c>
      <c r="M242" s="282">
        <v>0</v>
      </c>
      <c r="N242" s="259">
        <v>9.0709940407217342</v>
      </c>
      <c r="O242" s="259">
        <v>0</v>
      </c>
      <c r="P242" s="259">
        <v>0.13800000000000001</v>
      </c>
      <c r="Q242" s="260" t="s">
        <v>588</v>
      </c>
      <c r="R242" s="148">
        <v>12</v>
      </c>
      <c r="S242" s="148">
        <v>0</v>
      </c>
    </row>
    <row r="243" spans="1:19" x14ac:dyDescent="0.3">
      <c r="A243" s="148" t="s">
        <v>832</v>
      </c>
      <c r="B243" s="148">
        <v>13</v>
      </c>
      <c r="C243" t="s">
        <v>220</v>
      </c>
      <c r="D243" t="s">
        <v>223</v>
      </c>
      <c r="E243" t="s">
        <v>600</v>
      </c>
      <c r="F243" s="25" t="s">
        <v>12</v>
      </c>
      <c r="G243" s="148" t="s">
        <v>427</v>
      </c>
      <c r="H243" s="148" t="s">
        <v>435</v>
      </c>
      <c r="I243" s="189">
        <v>2482.0160000000001</v>
      </c>
      <c r="J243" s="184">
        <v>0</v>
      </c>
      <c r="K243" s="184" t="s">
        <v>1450</v>
      </c>
      <c r="L243">
        <v>0</v>
      </c>
      <c r="M243" s="282">
        <v>0</v>
      </c>
      <c r="N243" s="280" t="s">
        <v>2166</v>
      </c>
      <c r="O243" s="259" t="s">
        <v>2166</v>
      </c>
      <c r="P243" s="259">
        <v>0.13800000000000001</v>
      </c>
      <c r="Q243" s="260" t="s">
        <v>588</v>
      </c>
      <c r="R243" s="148">
        <v>12</v>
      </c>
      <c r="S243" s="148">
        <v>0</v>
      </c>
    </row>
    <row r="244" spans="1:19" x14ac:dyDescent="0.3">
      <c r="A244" s="148" t="s">
        <v>832</v>
      </c>
      <c r="B244" s="148">
        <v>13</v>
      </c>
      <c r="C244" t="s">
        <v>220</v>
      </c>
      <c r="D244" t="s">
        <v>223</v>
      </c>
      <c r="E244" t="s">
        <v>600</v>
      </c>
      <c r="F244" s="25" t="s">
        <v>12</v>
      </c>
      <c r="G244" s="148" t="s">
        <v>427</v>
      </c>
      <c r="H244" s="148" t="s">
        <v>436</v>
      </c>
      <c r="I244" s="189">
        <v>11033.847</v>
      </c>
      <c r="J244" s="184">
        <v>872046</v>
      </c>
      <c r="K244" s="184" t="s">
        <v>1450</v>
      </c>
      <c r="L244">
        <v>120342.34800000001</v>
      </c>
      <c r="M244" s="282">
        <v>0</v>
      </c>
      <c r="N244" s="259">
        <v>12.652826800421078</v>
      </c>
      <c r="O244" s="259">
        <v>0</v>
      </c>
      <c r="P244" s="259">
        <v>0.13800000000000001</v>
      </c>
      <c r="Q244" s="260" t="s">
        <v>588</v>
      </c>
      <c r="R244" s="148">
        <v>12</v>
      </c>
      <c r="S244" s="148">
        <v>0</v>
      </c>
    </row>
    <row r="245" spans="1:19" x14ac:dyDescent="0.3">
      <c r="A245" s="148" t="s">
        <v>832</v>
      </c>
      <c r="B245" s="148">
        <v>13</v>
      </c>
      <c r="C245" t="s">
        <v>220</v>
      </c>
      <c r="D245" t="s">
        <v>223</v>
      </c>
      <c r="E245" t="s">
        <v>600</v>
      </c>
      <c r="F245" s="25" t="s">
        <v>12</v>
      </c>
      <c r="G245" s="148" t="s">
        <v>552</v>
      </c>
      <c r="H245" s="148" t="s">
        <v>435</v>
      </c>
      <c r="I245" s="189">
        <v>47597.984000000004</v>
      </c>
      <c r="J245" s="184">
        <v>0</v>
      </c>
      <c r="K245" s="184" t="s">
        <v>1450</v>
      </c>
      <c r="L245">
        <v>0</v>
      </c>
      <c r="M245" s="282">
        <v>0</v>
      </c>
      <c r="N245" s="259" t="s">
        <v>2166</v>
      </c>
      <c r="O245" s="259" t="s">
        <v>2166</v>
      </c>
      <c r="P245" s="259">
        <v>0.13400000000000001</v>
      </c>
      <c r="Q245" s="260" t="s">
        <v>588</v>
      </c>
      <c r="R245" s="148">
        <v>12</v>
      </c>
      <c r="S245" s="148">
        <v>0</v>
      </c>
    </row>
    <row r="246" spans="1:19" x14ac:dyDescent="0.3">
      <c r="A246" s="148" t="s">
        <v>832</v>
      </c>
      <c r="B246" s="148">
        <v>13</v>
      </c>
      <c r="C246" t="s">
        <v>220</v>
      </c>
      <c r="D246" t="s">
        <v>223</v>
      </c>
      <c r="E246" t="s">
        <v>600</v>
      </c>
      <c r="F246" s="25" t="s">
        <v>12</v>
      </c>
      <c r="G246" s="148" t="s">
        <v>552</v>
      </c>
      <c r="H246" s="148" t="s">
        <v>436</v>
      </c>
      <c r="I246" s="189">
        <v>226565.15300000002</v>
      </c>
      <c r="J246" s="184">
        <v>19255404</v>
      </c>
      <c r="K246" s="184" t="s">
        <v>1450</v>
      </c>
      <c r="L246">
        <v>2580224.1359999999</v>
      </c>
      <c r="M246" s="282">
        <v>0</v>
      </c>
      <c r="N246" s="280">
        <v>11.766315212082802</v>
      </c>
      <c r="O246" s="259">
        <v>0</v>
      </c>
      <c r="P246" s="259">
        <v>0.13400000000000001</v>
      </c>
      <c r="Q246" s="260" t="s">
        <v>588</v>
      </c>
      <c r="R246" s="148">
        <v>12</v>
      </c>
      <c r="S246" s="148">
        <v>0</v>
      </c>
    </row>
    <row r="247" spans="1:19" x14ac:dyDescent="0.3">
      <c r="A247" s="148" t="s">
        <v>840</v>
      </c>
      <c r="B247" s="148">
        <v>32</v>
      </c>
      <c r="C247" t="s">
        <v>229</v>
      </c>
      <c r="D247" t="s">
        <v>230</v>
      </c>
      <c r="E247" t="s">
        <v>600</v>
      </c>
      <c r="F247" s="25" t="s">
        <v>12</v>
      </c>
      <c r="G247" s="148" t="s">
        <v>434</v>
      </c>
      <c r="H247" s="148" t="s">
        <v>431</v>
      </c>
      <c r="I247" s="189">
        <v>339.00000000000006</v>
      </c>
      <c r="J247" s="184">
        <v>17165</v>
      </c>
      <c r="K247" s="184" t="s">
        <v>1061</v>
      </c>
      <c r="L247">
        <v>17611.29</v>
      </c>
      <c r="M247" s="282">
        <v>0</v>
      </c>
      <c r="N247" s="259">
        <v>19.749490241771049</v>
      </c>
      <c r="O247" s="259">
        <v>0</v>
      </c>
      <c r="P247" s="259">
        <v>1.026</v>
      </c>
      <c r="Q247" s="260" t="s">
        <v>588</v>
      </c>
      <c r="R247" s="148">
        <v>12</v>
      </c>
      <c r="S247" s="148">
        <v>0</v>
      </c>
    </row>
    <row r="248" spans="1:19" x14ac:dyDescent="0.3">
      <c r="A248" s="148" t="s">
        <v>842</v>
      </c>
      <c r="B248" s="148">
        <v>32</v>
      </c>
      <c r="C248" t="s">
        <v>229</v>
      </c>
      <c r="D248" t="s">
        <v>231</v>
      </c>
      <c r="E248" t="s">
        <v>600</v>
      </c>
      <c r="F248" s="25" t="s">
        <v>12</v>
      </c>
      <c r="G248" s="148" t="s">
        <v>429</v>
      </c>
      <c r="H248" s="148" t="s">
        <v>430</v>
      </c>
      <c r="I248" s="189">
        <v>471705</v>
      </c>
      <c r="J248" s="184">
        <v>0</v>
      </c>
      <c r="K248" s="184" t="s">
        <v>2187</v>
      </c>
      <c r="L248">
        <v>0</v>
      </c>
      <c r="M248" s="282">
        <v>0</v>
      </c>
      <c r="N248" s="259" t="s">
        <v>2166</v>
      </c>
      <c r="O248" s="259" t="s">
        <v>2166</v>
      </c>
      <c r="P248" s="259">
        <v>0</v>
      </c>
      <c r="Q248" s="260" t="s">
        <v>588</v>
      </c>
      <c r="R248" s="148">
        <v>12</v>
      </c>
      <c r="S248" s="148">
        <v>0</v>
      </c>
    </row>
    <row r="249" spans="1:19" x14ac:dyDescent="0.3">
      <c r="A249" s="148" t="s">
        <v>843</v>
      </c>
      <c r="B249" s="148">
        <v>32</v>
      </c>
      <c r="C249" t="s">
        <v>229</v>
      </c>
      <c r="D249" t="s">
        <v>232</v>
      </c>
      <c r="E249" t="s">
        <v>600</v>
      </c>
      <c r="F249" s="25" t="s">
        <v>12</v>
      </c>
      <c r="G249" s="148" t="s">
        <v>434</v>
      </c>
      <c r="H249" s="148" t="s">
        <v>435</v>
      </c>
      <c r="I249" s="189">
        <v>134377</v>
      </c>
      <c r="J249" s="184">
        <v>127159</v>
      </c>
      <c r="K249" s="184" t="s">
        <v>1061</v>
      </c>
      <c r="L249">
        <v>130465.13400000001</v>
      </c>
      <c r="M249" s="282">
        <v>0</v>
      </c>
      <c r="N249" s="259">
        <v>1056.7635794556422</v>
      </c>
      <c r="O249" s="259">
        <v>0</v>
      </c>
      <c r="P249" s="259">
        <v>1.026</v>
      </c>
      <c r="Q249" s="260" t="s">
        <v>588</v>
      </c>
      <c r="R249" s="148">
        <v>12</v>
      </c>
      <c r="S249" s="148">
        <v>0</v>
      </c>
    </row>
    <row r="250" spans="1:19" x14ac:dyDescent="0.3">
      <c r="A250" s="148" t="s">
        <v>843</v>
      </c>
      <c r="B250" s="148">
        <v>32</v>
      </c>
      <c r="C250" t="s">
        <v>229</v>
      </c>
      <c r="D250" t="s">
        <v>232</v>
      </c>
      <c r="E250" t="s">
        <v>600</v>
      </c>
      <c r="F250" s="25" t="s">
        <v>12</v>
      </c>
      <c r="G250" s="148" t="s">
        <v>434</v>
      </c>
      <c r="H250" s="148" t="s">
        <v>436</v>
      </c>
      <c r="I250" s="189">
        <v>260646</v>
      </c>
      <c r="J250" s="184">
        <v>3424645</v>
      </c>
      <c r="K250" s="184" t="s">
        <v>1061</v>
      </c>
      <c r="L250">
        <v>3513685.77</v>
      </c>
      <c r="M250" s="282">
        <v>0</v>
      </c>
      <c r="N250" s="259">
        <v>76.108910558612649</v>
      </c>
      <c r="O250" s="259">
        <v>0</v>
      </c>
      <c r="P250" s="259">
        <v>1.026</v>
      </c>
      <c r="Q250" s="260" t="s">
        <v>588</v>
      </c>
      <c r="R250" s="148">
        <v>12</v>
      </c>
      <c r="S250" s="148">
        <v>0</v>
      </c>
    </row>
    <row r="251" spans="1:19" x14ac:dyDescent="0.3">
      <c r="A251" s="148" t="s">
        <v>844</v>
      </c>
      <c r="B251" s="148">
        <v>32</v>
      </c>
      <c r="C251" t="s">
        <v>229</v>
      </c>
      <c r="D251" t="s">
        <v>233</v>
      </c>
      <c r="E251" t="s">
        <v>600</v>
      </c>
      <c r="F251" s="25" t="s">
        <v>12</v>
      </c>
      <c r="G251" s="148" t="s">
        <v>427</v>
      </c>
      <c r="H251" s="148" t="s">
        <v>428</v>
      </c>
      <c r="I251" s="189">
        <v>72.000000000000014</v>
      </c>
      <c r="J251" s="184">
        <v>5208</v>
      </c>
      <c r="K251" s="184" t="s">
        <v>1450</v>
      </c>
      <c r="L251">
        <v>718.70400000000006</v>
      </c>
      <c r="M251" s="282">
        <v>0</v>
      </c>
      <c r="N251" s="280">
        <v>13.824884792626731</v>
      </c>
      <c r="O251" s="259">
        <v>0</v>
      </c>
      <c r="P251" s="259">
        <v>0.13800000000000001</v>
      </c>
      <c r="Q251" s="260" t="s">
        <v>588</v>
      </c>
      <c r="R251" s="148">
        <v>12</v>
      </c>
      <c r="S251" s="148">
        <v>0</v>
      </c>
    </row>
    <row r="252" spans="1:19" x14ac:dyDescent="0.3">
      <c r="A252" s="148" t="s">
        <v>845</v>
      </c>
      <c r="B252" s="148">
        <v>32</v>
      </c>
      <c r="C252" t="s">
        <v>229</v>
      </c>
      <c r="D252" t="s">
        <v>846</v>
      </c>
      <c r="E252" t="s">
        <v>600</v>
      </c>
      <c r="F252" s="25" t="s">
        <v>12</v>
      </c>
      <c r="G252" s="148" t="s">
        <v>434</v>
      </c>
      <c r="H252" s="148" t="s">
        <v>431</v>
      </c>
      <c r="I252" s="189">
        <v>41087</v>
      </c>
      <c r="J252" s="184">
        <v>547456</v>
      </c>
      <c r="K252" s="184" t="s">
        <v>1061</v>
      </c>
      <c r="L252">
        <v>561689.85600000003</v>
      </c>
      <c r="M252" s="282">
        <v>0</v>
      </c>
      <c r="N252" s="259">
        <v>75.050780336684596</v>
      </c>
      <c r="O252" s="259">
        <v>0</v>
      </c>
      <c r="P252" s="259">
        <v>1.026</v>
      </c>
      <c r="Q252" s="260" t="s">
        <v>588</v>
      </c>
      <c r="R252" s="148">
        <v>12</v>
      </c>
      <c r="S252" s="148">
        <v>0</v>
      </c>
    </row>
    <row r="253" spans="1:19" x14ac:dyDescent="0.3">
      <c r="A253" s="148" t="s">
        <v>908</v>
      </c>
      <c r="B253" s="148">
        <v>18</v>
      </c>
      <c r="C253" t="s">
        <v>909</v>
      </c>
      <c r="D253" t="s">
        <v>910</v>
      </c>
      <c r="E253" t="s">
        <v>600</v>
      </c>
      <c r="F253" s="25" t="s">
        <v>12</v>
      </c>
      <c r="G253" s="148" t="s">
        <v>434</v>
      </c>
      <c r="H253" s="148" t="s">
        <v>428</v>
      </c>
      <c r="I253" s="189">
        <v>476985.00000000006</v>
      </c>
      <c r="J253" s="184">
        <v>4895137</v>
      </c>
      <c r="K253" s="184" t="s">
        <v>1061</v>
      </c>
      <c r="L253">
        <v>5022410.5619999999</v>
      </c>
      <c r="M253" s="282">
        <v>0</v>
      </c>
      <c r="N253" s="259">
        <v>97.440582357552003</v>
      </c>
      <c r="O253" s="259">
        <v>0</v>
      </c>
      <c r="P253" s="259">
        <v>1.026</v>
      </c>
      <c r="Q253" s="260" t="s">
        <v>588</v>
      </c>
      <c r="R253" s="148">
        <v>12</v>
      </c>
      <c r="S253" s="148">
        <v>0</v>
      </c>
    </row>
    <row r="254" spans="1:19" x14ac:dyDescent="0.3">
      <c r="A254" s="148" t="s">
        <v>783</v>
      </c>
      <c r="B254" s="148">
        <v>108</v>
      </c>
      <c r="C254" t="s">
        <v>784</v>
      </c>
      <c r="D254" t="s">
        <v>341</v>
      </c>
      <c r="E254" t="s">
        <v>600</v>
      </c>
      <c r="F254" s="25" t="s">
        <v>12</v>
      </c>
      <c r="G254" s="148" t="s">
        <v>427</v>
      </c>
      <c r="H254" s="148" t="s">
        <v>428</v>
      </c>
      <c r="I254" s="189">
        <v>386</v>
      </c>
      <c r="J254" s="184">
        <v>28308</v>
      </c>
      <c r="K254" s="184" t="s">
        <v>1450</v>
      </c>
      <c r="L254">
        <v>3906.5040000000004</v>
      </c>
      <c r="M254" s="282">
        <v>0</v>
      </c>
      <c r="N254" s="259">
        <v>13.635721350854881</v>
      </c>
      <c r="O254" s="259">
        <v>0</v>
      </c>
      <c r="P254" s="259">
        <v>0.13800000000000001</v>
      </c>
      <c r="Q254" s="260" t="s">
        <v>588</v>
      </c>
      <c r="R254" s="148">
        <v>12</v>
      </c>
      <c r="S254" s="148">
        <v>0</v>
      </c>
    </row>
    <row r="255" spans="1:19" x14ac:dyDescent="0.3">
      <c r="A255" s="148" t="s">
        <v>1017</v>
      </c>
      <c r="B255" s="148">
        <v>0</v>
      </c>
      <c r="C255" t="s">
        <v>1018</v>
      </c>
      <c r="D255" t="s">
        <v>1019</v>
      </c>
      <c r="E255" t="s">
        <v>600</v>
      </c>
      <c r="F255" s="25" t="s">
        <v>12</v>
      </c>
      <c r="G255" s="148" t="s">
        <v>434</v>
      </c>
      <c r="H255" s="148" t="s">
        <v>431</v>
      </c>
      <c r="I255" s="189">
        <v>70300.997000000003</v>
      </c>
      <c r="J255" s="184">
        <v>932522</v>
      </c>
      <c r="K255" s="184" t="s">
        <v>1061</v>
      </c>
      <c r="L255">
        <v>956767.57200000004</v>
      </c>
      <c r="M255" s="282">
        <v>0</v>
      </c>
      <c r="N255" s="280">
        <v>75.388030523676647</v>
      </c>
      <c r="O255" s="259">
        <v>0</v>
      </c>
      <c r="P255" s="259">
        <v>1.026</v>
      </c>
      <c r="Q255" s="260" t="s">
        <v>588</v>
      </c>
      <c r="R255" s="148">
        <v>12</v>
      </c>
      <c r="S255" s="148">
        <v>0</v>
      </c>
    </row>
    <row r="256" spans="1:19" x14ac:dyDescent="0.3">
      <c r="A256" s="148" t="s">
        <v>1041</v>
      </c>
      <c r="B256" s="148">
        <v>452</v>
      </c>
      <c r="C256" t="s">
        <v>1042</v>
      </c>
      <c r="D256" t="s">
        <v>1043</v>
      </c>
      <c r="E256" t="s">
        <v>600</v>
      </c>
      <c r="F256" s="25" t="s">
        <v>12</v>
      </c>
      <c r="G256" s="148" t="s">
        <v>427</v>
      </c>
      <c r="H256" s="148" t="s">
        <v>428</v>
      </c>
      <c r="I256" s="189">
        <v>0</v>
      </c>
      <c r="J256" s="184">
        <v>0</v>
      </c>
      <c r="K256" s="184" t="s">
        <v>1450</v>
      </c>
      <c r="L256">
        <v>0</v>
      </c>
      <c r="M256" s="282">
        <v>0</v>
      </c>
      <c r="N256" s="259" t="s">
        <v>2166</v>
      </c>
      <c r="O256" s="259" t="s">
        <v>2166</v>
      </c>
      <c r="P256" s="259">
        <v>0.13800000000000001</v>
      </c>
      <c r="Q256" s="260" t="s">
        <v>588</v>
      </c>
      <c r="R256" s="148">
        <v>12</v>
      </c>
      <c r="S256" s="148">
        <v>0</v>
      </c>
    </row>
    <row r="257" spans="1:19" x14ac:dyDescent="0.3">
      <c r="A257" s="148" t="s">
        <v>1041</v>
      </c>
      <c r="B257" s="148">
        <v>452</v>
      </c>
      <c r="C257" t="s">
        <v>1042</v>
      </c>
      <c r="D257" t="s">
        <v>1043</v>
      </c>
      <c r="E257" t="s">
        <v>600</v>
      </c>
      <c r="F257" s="25" t="s">
        <v>12</v>
      </c>
      <c r="G257" s="148" t="s">
        <v>427</v>
      </c>
      <c r="H257" s="148" t="s">
        <v>438</v>
      </c>
      <c r="I257" s="189">
        <v>5390.0870000000004</v>
      </c>
      <c r="J257" s="184">
        <v>278418</v>
      </c>
      <c r="K257" s="184" t="s">
        <v>1450</v>
      </c>
      <c r="L257">
        <v>38421.684000000001</v>
      </c>
      <c r="M257" s="282">
        <v>0</v>
      </c>
      <c r="N257" s="259">
        <v>19.359692979620572</v>
      </c>
      <c r="O257" s="259">
        <v>0</v>
      </c>
      <c r="P257" s="259">
        <v>0.13800000000000001</v>
      </c>
      <c r="Q257" s="260" t="s">
        <v>588</v>
      </c>
      <c r="R257" s="148">
        <v>12</v>
      </c>
      <c r="S257" s="148">
        <v>0</v>
      </c>
    </row>
    <row r="258" spans="1:19" x14ac:dyDescent="0.3">
      <c r="A258" s="148" t="s">
        <v>1041</v>
      </c>
      <c r="B258" s="148">
        <v>452</v>
      </c>
      <c r="C258" t="s">
        <v>1042</v>
      </c>
      <c r="D258" t="s">
        <v>1043</v>
      </c>
      <c r="E258" t="s">
        <v>600</v>
      </c>
      <c r="F258" s="25" t="s">
        <v>12</v>
      </c>
      <c r="G258" s="148" t="s">
        <v>434</v>
      </c>
      <c r="H258" s="148" t="s">
        <v>438</v>
      </c>
      <c r="I258" s="189">
        <v>0</v>
      </c>
      <c r="J258" s="184">
        <v>0</v>
      </c>
      <c r="K258" s="184" t="s">
        <v>1061</v>
      </c>
      <c r="L258">
        <v>0</v>
      </c>
      <c r="M258" s="282">
        <v>0</v>
      </c>
      <c r="N258" s="259" t="s">
        <v>2166</v>
      </c>
      <c r="O258" s="259" t="s">
        <v>2166</v>
      </c>
      <c r="P258" s="259">
        <v>1.026</v>
      </c>
      <c r="Q258" s="260" t="s">
        <v>588</v>
      </c>
      <c r="R258" s="148">
        <v>12</v>
      </c>
      <c r="S258" s="148">
        <v>0</v>
      </c>
    </row>
    <row r="259" spans="1:19" x14ac:dyDescent="0.3">
      <c r="A259" s="148" t="s">
        <v>1041</v>
      </c>
      <c r="B259" s="148">
        <v>452</v>
      </c>
      <c r="C259" t="s">
        <v>1042</v>
      </c>
      <c r="D259" t="s">
        <v>1043</v>
      </c>
      <c r="E259" t="s">
        <v>600</v>
      </c>
      <c r="F259" s="25" t="s">
        <v>12</v>
      </c>
      <c r="G259" s="148" t="s">
        <v>437</v>
      </c>
      <c r="H259" s="148" t="s">
        <v>438</v>
      </c>
      <c r="I259" s="189">
        <v>41616.601999999999</v>
      </c>
      <c r="J259" s="184">
        <v>18521</v>
      </c>
      <c r="K259" s="184" t="s">
        <v>1062</v>
      </c>
      <c r="L259">
        <v>319487.25</v>
      </c>
      <c r="M259" s="282">
        <v>0</v>
      </c>
      <c r="N259" s="280">
        <v>2246.9954106149776</v>
      </c>
      <c r="O259" s="259">
        <v>0</v>
      </c>
      <c r="P259" s="259">
        <v>17.25</v>
      </c>
      <c r="Q259" s="260" t="s">
        <v>588</v>
      </c>
      <c r="R259" s="148">
        <v>12</v>
      </c>
      <c r="S259" s="148">
        <v>0</v>
      </c>
    </row>
    <row r="260" spans="1:19" x14ac:dyDescent="0.3">
      <c r="A260" s="148" t="s">
        <v>1026</v>
      </c>
      <c r="B260" s="148">
        <v>0</v>
      </c>
      <c r="C260" t="s">
        <v>1027</v>
      </c>
      <c r="D260" t="s">
        <v>1028</v>
      </c>
      <c r="E260" t="s">
        <v>600</v>
      </c>
      <c r="F260" s="25" t="s">
        <v>12</v>
      </c>
      <c r="G260" s="148" t="s">
        <v>427</v>
      </c>
      <c r="H260" s="148" t="s">
        <v>428</v>
      </c>
      <c r="I260" s="189">
        <v>236</v>
      </c>
      <c r="J260" s="184">
        <v>20496</v>
      </c>
      <c r="K260" s="184" t="s">
        <v>1450</v>
      </c>
      <c r="L260">
        <v>2828.4480000000003</v>
      </c>
      <c r="M260" s="282">
        <v>0</v>
      </c>
      <c r="N260" s="259">
        <v>11.514441842310696</v>
      </c>
      <c r="O260" s="259">
        <v>0</v>
      </c>
      <c r="P260" s="259">
        <v>0.13800000000000001</v>
      </c>
      <c r="Q260" s="260" t="s">
        <v>588</v>
      </c>
      <c r="R260" s="148">
        <v>12</v>
      </c>
      <c r="S260" s="148">
        <v>0</v>
      </c>
    </row>
    <row r="261" spans="1:19" x14ac:dyDescent="0.3">
      <c r="A261" s="148" t="s">
        <v>1026</v>
      </c>
      <c r="B261" s="148">
        <v>0</v>
      </c>
      <c r="C261" t="s">
        <v>1027</v>
      </c>
      <c r="D261" t="s">
        <v>1028</v>
      </c>
      <c r="E261" t="s">
        <v>600</v>
      </c>
      <c r="F261" s="25" t="s">
        <v>12</v>
      </c>
      <c r="G261" s="148" t="s">
        <v>437</v>
      </c>
      <c r="H261" s="148" t="s">
        <v>438</v>
      </c>
      <c r="I261" s="189">
        <v>67286</v>
      </c>
      <c r="J261" s="184">
        <v>25309</v>
      </c>
      <c r="K261" s="184" t="s">
        <v>1062</v>
      </c>
      <c r="L261">
        <v>436580.25</v>
      </c>
      <c r="M261" s="282">
        <v>0</v>
      </c>
      <c r="N261" s="280">
        <v>2658.5799517958039</v>
      </c>
      <c r="O261" s="259">
        <v>0</v>
      </c>
      <c r="P261" s="259">
        <v>17.25</v>
      </c>
      <c r="Q261" s="260" t="s">
        <v>588</v>
      </c>
      <c r="R261" s="148">
        <v>12</v>
      </c>
      <c r="S261" s="148">
        <v>0</v>
      </c>
    </row>
    <row r="262" spans="1:19" x14ac:dyDescent="0.3">
      <c r="A262" s="148" t="s">
        <v>1301</v>
      </c>
      <c r="B262" s="148">
        <v>0</v>
      </c>
      <c r="C262" t="s">
        <v>1302</v>
      </c>
      <c r="D262" t="s">
        <v>1303</v>
      </c>
      <c r="E262" t="s">
        <v>600</v>
      </c>
      <c r="F262" s="25" t="s">
        <v>12</v>
      </c>
      <c r="G262" s="148" t="s">
        <v>434</v>
      </c>
      <c r="H262" s="148" t="s">
        <v>428</v>
      </c>
      <c r="I262" s="189">
        <v>0</v>
      </c>
      <c r="J262" s="184">
        <v>0</v>
      </c>
      <c r="K262" s="184">
        <v>0</v>
      </c>
      <c r="L262">
        <v>0</v>
      </c>
      <c r="M262" s="282">
        <v>0</v>
      </c>
      <c r="N262" s="280" t="s">
        <v>2166</v>
      </c>
      <c r="O262" s="259" t="s">
        <v>2166</v>
      </c>
      <c r="P262" s="259">
        <v>1.026</v>
      </c>
      <c r="Q262" s="260">
        <v>0</v>
      </c>
      <c r="R262" s="148">
        <v>0</v>
      </c>
      <c r="S262" s="148">
        <v>0</v>
      </c>
    </row>
    <row r="263" spans="1:19" x14ac:dyDescent="0.3">
      <c r="A263" s="148" t="s">
        <v>1301</v>
      </c>
      <c r="B263" s="148">
        <v>0</v>
      </c>
      <c r="C263" t="s">
        <v>1302</v>
      </c>
      <c r="D263" t="s">
        <v>1303</v>
      </c>
      <c r="E263" t="s">
        <v>600</v>
      </c>
      <c r="F263" s="25" t="s">
        <v>12</v>
      </c>
      <c r="G263" s="148" t="s">
        <v>434</v>
      </c>
      <c r="H263" s="148" t="s">
        <v>431</v>
      </c>
      <c r="I263" s="189">
        <v>0</v>
      </c>
      <c r="J263" s="184">
        <v>0</v>
      </c>
      <c r="K263" s="184">
        <v>0</v>
      </c>
      <c r="L263">
        <v>0</v>
      </c>
      <c r="M263" s="282">
        <v>0</v>
      </c>
      <c r="N263" s="259" t="s">
        <v>2166</v>
      </c>
      <c r="O263" s="259" t="s">
        <v>2166</v>
      </c>
      <c r="P263" s="259">
        <v>1.026</v>
      </c>
      <c r="Q263" s="260">
        <v>0</v>
      </c>
      <c r="R263" s="148">
        <v>0</v>
      </c>
      <c r="S263" s="148">
        <v>0</v>
      </c>
    </row>
    <row r="264" spans="1:19" x14ac:dyDescent="0.3">
      <c r="A264" s="148" t="s">
        <v>741</v>
      </c>
      <c r="B264" s="148" t="e">
        <v>#N/A</v>
      </c>
      <c r="C264" t="s">
        <v>1830</v>
      </c>
      <c r="D264" t="s">
        <v>156</v>
      </c>
      <c r="E264" t="s">
        <v>600</v>
      </c>
      <c r="F264" s="25" t="s">
        <v>12</v>
      </c>
      <c r="G264" s="148" t="s">
        <v>434</v>
      </c>
      <c r="I264" s="189">
        <v>0</v>
      </c>
      <c r="J264" s="184">
        <v>0</v>
      </c>
      <c r="K264" s="184">
        <v>0</v>
      </c>
      <c r="L264">
        <v>0</v>
      </c>
      <c r="M264" s="282">
        <v>0</v>
      </c>
      <c r="N264" s="259" t="s">
        <v>2166</v>
      </c>
      <c r="O264" s="259" t="s">
        <v>2166</v>
      </c>
      <c r="P264" s="259">
        <v>1.026</v>
      </c>
      <c r="Q264" s="260">
        <v>0</v>
      </c>
      <c r="R264" s="148">
        <v>0</v>
      </c>
      <c r="S264" s="148">
        <v>0</v>
      </c>
    </row>
    <row r="265" spans="1:19" x14ac:dyDescent="0.3">
      <c r="A265" s="148" t="s">
        <v>744</v>
      </c>
      <c r="B265" s="148" t="e">
        <v>#N/A</v>
      </c>
      <c r="C265" t="s">
        <v>1830</v>
      </c>
      <c r="D265" t="s">
        <v>158</v>
      </c>
      <c r="E265" t="s">
        <v>600</v>
      </c>
      <c r="F265" s="25" t="s">
        <v>12</v>
      </c>
      <c r="G265" s="148" t="s">
        <v>427</v>
      </c>
      <c r="H265" s="148" t="s">
        <v>428</v>
      </c>
      <c r="I265" s="189">
        <v>0</v>
      </c>
      <c r="J265" s="184">
        <v>0</v>
      </c>
      <c r="K265" s="184">
        <v>0</v>
      </c>
      <c r="L265">
        <v>0</v>
      </c>
      <c r="M265" s="282">
        <v>0</v>
      </c>
      <c r="N265" s="259" t="s">
        <v>2166</v>
      </c>
      <c r="O265" s="259" t="s">
        <v>2166</v>
      </c>
      <c r="P265" s="259">
        <v>0.13800000000000001</v>
      </c>
      <c r="Q265" s="260">
        <v>0</v>
      </c>
      <c r="R265" s="148">
        <v>0</v>
      </c>
      <c r="S265" s="148">
        <v>0</v>
      </c>
    </row>
    <row r="266" spans="1:19" x14ac:dyDescent="0.3">
      <c r="A266" s="148" t="s">
        <v>744</v>
      </c>
      <c r="B266" s="148" t="e">
        <v>#N/A</v>
      </c>
      <c r="C266" t="s">
        <v>1830</v>
      </c>
      <c r="D266" t="s">
        <v>158</v>
      </c>
      <c r="E266" t="s">
        <v>600</v>
      </c>
      <c r="F266" s="25" t="s">
        <v>12</v>
      </c>
      <c r="G266" s="148" t="s">
        <v>427</v>
      </c>
      <c r="H266" s="148" t="s">
        <v>431</v>
      </c>
      <c r="I266" s="189">
        <v>0</v>
      </c>
      <c r="J266" s="184">
        <v>0</v>
      </c>
      <c r="K266" s="184">
        <v>0</v>
      </c>
      <c r="L266">
        <v>0</v>
      </c>
      <c r="M266" s="282">
        <v>0</v>
      </c>
      <c r="N266" s="259" t="s">
        <v>2166</v>
      </c>
      <c r="O266" s="259" t="s">
        <v>2166</v>
      </c>
      <c r="P266" s="259">
        <v>0.13800000000000001</v>
      </c>
      <c r="Q266" s="260">
        <v>0</v>
      </c>
      <c r="R266" s="148">
        <v>0</v>
      </c>
      <c r="S266" s="148">
        <v>0</v>
      </c>
    </row>
    <row r="267" spans="1:19" x14ac:dyDescent="0.3">
      <c r="A267" s="148" t="s">
        <v>744</v>
      </c>
      <c r="B267" s="148">
        <v>121</v>
      </c>
      <c r="C267" t="s">
        <v>2036</v>
      </c>
      <c r="D267" t="s">
        <v>158</v>
      </c>
      <c r="E267" t="s">
        <v>600</v>
      </c>
      <c r="F267" s="25" t="s">
        <v>12</v>
      </c>
      <c r="G267" s="148" t="s">
        <v>427</v>
      </c>
      <c r="H267" s="148" t="s">
        <v>436</v>
      </c>
      <c r="I267" s="189">
        <v>647.31100000000015</v>
      </c>
      <c r="J267" s="184">
        <v>64050</v>
      </c>
      <c r="K267" s="184" t="s">
        <v>1450</v>
      </c>
      <c r="L267">
        <v>8838.9000000000015</v>
      </c>
      <c r="M267" s="282">
        <v>0</v>
      </c>
      <c r="N267" s="259">
        <v>10.10633879781421</v>
      </c>
      <c r="O267" s="259">
        <v>0</v>
      </c>
      <c r="P267" s="259">
        <v>0.13800000000000001</v>
      </c>
      <c r="Q267" s="260" t="s">
        <v>588</v>
      </c>
      <c r="R267" s="148">
        <v>12</v>
      </c>
      <c r="S267" s="148">
        <v>0</v>
      </c>
    </row>
    <row r="268" spans="1:19" x14ac:dyDescent="0.3">
      <c r="A268" s="148" t="s">
        <v>744</v>
      </c>
      <c r="B268" s="148">
        <v>121</v>
      </c>
      <c r="C268" t="s">
        <v>2036</v>
      </c>
      <c r="D268" t="s">
        <v>158</v>
      </c>
      <c r="E268" t="s">
        <v>600</v>
      </c>
      <c r="F268" s="25" t="s">
        <v>12</v>
      </c>
      <c r="G268" s="148" t="s">
        <v>427</v>
      </c>
      <c r="H268" s="148" t="s">
        <v>435</v>
      </c>
      <c r="I268" s="189">
        <v>188.45999999999995</v>
      </c>
      <c r="J268" s="184">
        <v>0</v>
      </c>
      <c r="K268" s="184" t="s">
        <v>1450</v>
      </c>
      <c r="L268">
        <v>0</v>
      </c>
      <c r="M268" s="282">
        <v>0</v>
      </c>
      <c r="N268" s="280" t="s">
        <v>2166</v>
      </c>
      <c r="O268" s="259" t="s">
        <v>2166</v>
      </c>
      <c r="P268" s="259">
        <v>0.13800000000000001</v>
      </c>
      <c r="Q268" s="260" t="s">
        <v>588</v>
      </c>
      <c r="R268" s="148">
        <v>12</v>
      </c>
      <c r="S268" s="148">
        <v>0</v>
      </c>
    </row>
    <row r="269" spans="1:19" x14ac:dyDescent="0.3">
      <c r="A269" s="148" t="s">
        <v>744</v>
      </c>
      <c r="B269" s="148" t="e">
        <v>#N/A</v>
      </c>
      <c r="C269" t="s">
        <v>1830</v>
      </c>
      <c r="D269" t="s">
        <v>158</v>
      </c>
      <c r="E269" t="s">
        <v>600</v>
      </c>
      <c r="F269" s="25" t="s">
        <v>12</v>
      </c>
      <c r="G269" s="148" t="s">
        <v>434</v>
      </c>
      <c r="I269" s="189">
        <v>0</v>
      </c>
      <c r="J269" s="184">
        <v>0</v>
      </c>
      <c r="K269" s="184">
        <v>0</v>
      </c>
      <c r="L269">
        <v>0</v>
      </c>
      <c r="M269" s="282">
        <v>0</v>
      </c>
      <c r="N269" s="280" t="s">
        <v>2166</v>
      </c>
      <c r="O269" s="259" t="s">
        <v>2166</v>
      </c>
      <c r="P269" s="259">
        <v>1.026</v>
      </c>
      <c r="Q269" s="260">
        <v>0</v>
      </c>
      <c r="R269" s="148">
        <v>0</v>
      </c>
      <c r="S269" s="148">
        <v>0</v>
      </c>
    </row>
    <row r="270" spans="1:19" x14ac:dyDescent="0.3">
      <c r="A270" s="148" t="s">
        <v>753</v>
      </c>
      <c r="B270" s="148">
        <v>520</v>
      </c>
      <c r="C270" t="s">
        <v>754</v>
      </c>
      <c r="D270" t="s">
        <v>167</v>
      </c>
      <c r="E270" t="s">
        <v>600</v>
      </c>
      <c r="F270" s="25" t="s">
        <v>12</v>
      </c>
      <c r="G270" s="148" t="s">
        <v>427</v>
      </c>
      <c r="H270" s="148" t="s">
        <v>438</v>
      </c>
      <c r="I270" s="189">
        <v>0</v>
      </c>
      <c r="J270" s="184">
        <v>0</v>
      </c>
      <c r="K270" s="184" t="s">
        <v>1450</v>
      </c>
      <c r="L270">
        <v>0</v>
      </c>
      <c r="M270" s="282">
        <v>0</v>
      </c>
      <c r="N270" s="280" t="s">
        <v>2166</v>
      </c>
      <c r="O270" s="259" t="s">
        <v>2166</v>
      </c>
      <c r="P270" s="259">
        <v>0.13800000000000001</v>
      </c>
      <c r="Q270" s="260" t="s">
        <v>588</v>
      </c>
      <c r="R270" s="148">
        <v>12</v>
      </c>
      <c r="S270" s="148">
        <v>0</v>
      </c>
    </row>
    <row r="271" spans="1:19" x14ac:dyDescent="0.3">
      <c r="A271" s="148" t="s">
        <v>753</v>
      </c>
      <c r="B271" s="148">
        <v>520</v>
      </c>
      <c r="C271" t="s">
        <v>754</v>
      </c>
      <c r="D271" t="s">
        <v>167</v>
      </c>
      <c r="E271" t="s">
        <v>600</v>
      </c>
      <c r="F271" s="25" t="s">
        <v>12</v>
      </c>
      <c r="G271" s="148" t="s">
        <v>1451</v>
      </c>
      <c r="H271" s="148" t="s">
        <v>438</v>
      </c>
      <c r="I271" s="189">
        <v>0</v>
      </c>
      <c r="J271" s="184">
        <v>0</v>
      </c>
      <c r="K271" s="184" t="s">
        <v>1062</v>
      </c>
      <c r="L271">
        <v>0</v>
      </c>
      <c r="M271" s="282">
        <v>0</v>
      </c>
      <c r="N271" s="259" t="s">
        <v>2166</v>
      </c>
      <c r="O271" s="259" t="s">
        <v>2166</v>
      </c>
      <c r="P271" s="259">
        <v>0</v>
      </c>
      <c r="Q271" s="260" t="s">
        <v>588</v>
      </c>
      <c r="R271" s="148">
        <v>12</v>
      </c>
      <c r="S271" s="148">
        <v>0</v>
      </c>
    </row>
    <row r="272" spans="1:19" x14ac:dyDescent="0.3">
      <c r="A272" s="148" t="s">
        <v>777</v>
      </c>
      <c r="B272" s="148">
        <v>8</v>
      </c>
      <c r="C272" t="s">
        <v>189</v>
      </c>
      <c r="D272" t="s">
        <v>190</v>
      </c>
      <c r="E272" t="s">
        <v>600</v>
      </c>
      <c r="F272" s="25" t="s">
        <v>12</v>
      </c>
      <c r="G272" s="148" t="s">
        <v>434</v>
      </c>
      <c r="H272" s="148" t="s">
        <v>435</v>
      </c>
      <c r="I272" s="189">
        <v>44344</v>
      </c>
      <c r="J272" s="184">
        <v>0</v>
      </c>
      <c r="K272" s="184" t="s">
        <v>1061</v>
      </c>
      <c r="L272">
        <v>0</v>
      </c>
      <c r="M272" s="282">
        <v>0</v>
      </c>
      <c r="N272" s="280" t="s">
        <v>2166</v>
      </c>
      <c r="O272" s="259" t="s">
        <v>2166</v>
      </c>
      <c r="P272" s="259">
        <v>1.026</v>
      </c>
      <c r="Q272" s="260" t="s">
        <v>588</v>
      </c>
      <c r="R272" s="148">
        <v>12</v>
      </c>
      <c r="S272" s="148">
        <v>0</v>
      </c>
    </row>
    <row r="273" spans="1:19" x14ac:dyDescent="0.3">
      <c r="A273" s="148" t="s">
        <v>777</v>
      </c>
      <c r="B273" s="148">
        <v>8</v>
      </c>
      <c r="C273" t="s">
        <v>189</v>
      </c>
      <c r="D273" t="s">
        <v>190</v>
      </c>
      <c r="E273" t="s">
        <v>600</v>
      </c>
      <c r="F273" s="25" t="s">
        <v>12</v>
      </c>
      <c r="G273" s="148" t="s">
        <v>434</v>
      </c>
      <c r="H273" s="148" t="s">
        <v>436</v>
      </c>
      <c r="I273" s="189">
        <v>144474</v>
      </c>
      <c r="J273" s="184">
        <v>1784501</v>
      </c>
      <c r="K273" s="184" t="s">
        <v>1061</v>
      </c>
      <c r="L273">
        <v>1830898.0260000001</v>
      </c>
      <c r="M273" s="282">
        <v>0</v>
      </c>
      <c r="N273" s="280">
        <v>80.960447766630566</v>
      </c>
      <c r="O273" s="259">
        <v>0</v>
      </c>
      <c r="P273" s="259">
        <v>1.026</v>
      </c>
      <c r="Q273" s="260" t="s">
        <v>588</v>
      </c>
      <c r="R273" s="148">
        <v>12</v>
      </c>
      <c r="S273" s="148">
        <v>0</v>
      </c>
    </row>
    <row r="274" spans="1:19" x14ac:dyDescent="0.3">
      <c r="A274" s="148" t="s">
        <v>779</v>
      </c>
      <c r="B274" s="148">
        <v>8</v>
      </c>
      <c r="C274" t="s">
        <v>189</v>
      </c>
      <c r="D274" t="s">
        <v>192</v>
      </c>
      <c r="E274" t="s">
        <v>600</v>
      </c>
      <c r="F274" s="25" t="s">
        <v>12</v>
      </c>
      <c r="G274" s="148" t="s">
        <v>427</v>
      </c>
      <c r="H274" s="148" t="s">
        <v>428</v>
      </c>
      <c r="I274" s="189">
        <v>0</v>
      </c>
      <c r="J274" s="184">
        <v>0</v>
      </c>
      <c r="K274" s="184">
        <v>0</v>
      </c>
      <c r="L274">
        <v>0</v>
      </c>
      <c r="M274" s="282">
        <v>0</v>
      </c>
      <c r="N274" s="259" t="s">
        <v>2166</v>
      </c>
      <c r="O274" s="259" t="s">
        <v>2166</v>
      </c>
      <c r="P274" s="259">
        <v>0.13800000000000001</v>
      </c>
      <c r="Q274" s="260">
        <v>0</v>
      </c>
      <c r="R274" s="148">
        <v>0</v>
      </c>
      <c r="S274" s="148">
        <v>0</v>
      </c>
    </row>
    <row r="275" spans="1:19" x14ac:dyDescent="0.3">
      <c r="A275" s="148" t="s">
        <v>779</v>
      </c>
      <c r="B275" s="148">
        <v>8</v>
      </c>
      <c r="C275" t="s">
        <v>189</v>
      </c>
      <c r="D275" t="s">
        <v>192</v>
      </c>
      <c r="E275" t="s">
        <v>600</v>
      </c>
      <c r="F275" s="25" t="s">
        <v>12</v>
      </c>
      <c r="G275" s="148" t="s">
        <v>434</v>
      </c>
      <c r="H275" s="148" t="s">
        <v>431</v>
      </c>
      <c r="I275" s="189">
        <v>874</v>
      </c>
      <c r="J275" s="184">
        <v>17774</v>
      </c>
      <c r="K275" s="184" t="s">
        <v>1061</v>
      </c>
      <c r="L275">
        <v>18236.124</v>
      </c>
      <c r="M275" s="282">
        <v>0</v>
      </c>
      <c r="N275" s="280">
        <v>49.172949251715991</v>
      </c>
      <c r="O275" s="259">
        <v>0</v>
      </c>
      <c r="P275" s="259">
        <v>1.026</v>
      </c>
      <c r="Q275" s="260" t="s">
        <v>588</v>
      </c>
      <c r="R275" s="148">
        <v>12</v>
      </c>
      <c r="S275" s="148">
        <v>0</v>
      </c>
    </row>
    <row r="276" spans="1:19" x14ac:dyDescent="0.3">
      <c r="A276" s="148" t="s">
        <v>779</v>
      </c>
      <c r="B276" s="148">
        <v>8</v>
      </c>
      <c r="C276" t="s">
        <v>189</v>
      </c>
      <c r="D276" t="s">
        <v>192</v>
      </c>
      <c r="E276" t="s">
        <v>600</v>
      </c>
      <c r="F276" s="25" t="s">
        <v>12</v>
      </c>
      <c r="G276" s="148" t="s">
        <v>434</v>
      </c>
      <c r="I276" s="189">
        <v>0</v>
      </c>
      <c r="J276" s="184">
        <v>0</v>
      </c>
      <c r="K276" s="184">
        <v>0</v>
      </c>
      <c r="L276">
        <v>0</v>
      </c>
      <c r="M276" s="282">
        <v>0</v>
      </c>
      <c r="N276" s="259" t="s">
        <v>2166</v>
      </c>
      <c r="O276" s="259" t="s">
        <v>2166</v>
      </c>
      <c r="P276" s="259">
        <v>1.026</v>
      </c>
      <c r="Q276" s="260">
        <v>0</v>
      </c>
      <c r="R276" s="148">
        <v>0</v>
      </c>
      <c r="S276" s="148">
        <v>0</v>
      </c>
    </row>
    <row r="277" spans="1:19" x14ac:dyDescent="0.3">
      <c r="A277" s="148" t="s">
        <v>805</v>
      </c>
      <c r="B277" s="148" t="e">
        <v>#N/A</v>
      </c>
      <c r="C277" t="s">
        <v>1306</v>
      </c>
      <c r="D277" t="s">
        <v>807</v>
      </c>
      <c r="E277" t="s">
        <v>600</v>
      </c>
      <c r="F277" s="25" t="s">
        <v>12</v>
      </c>
      <c r="G277" s="148" t="s">
        <v>1452</v>
      </c>
      <c r="H277" s="148" t="s">
        <v>438</v>
      </c>
      <c r="I277" s="189">
        <v>0</v>
      </c>
      <c r="J277" s="184">
        <v>0</v>
      </c>
      <c r="K277" s="184">
        <v>0</v>
      </c>
      <c r="L277">
        <v>0</v>
      </c>
      <c r="M277" s="282">
        <v>0</v>
      </c>
      <c r="N277" s="280" t="s">
        <v>2166</v>
      </c>
      <c r="O277" s="259" t="s">
        <v>2166</v>
      </c>
      <c r="P277" s="259">
        <v>24.93</v>
      </c>
      <c r="Q277" s="260">
        <v>0</v>
      </c>
      <c r="R277" s="148">
        <v>0</v>
      </c>
      <c r="S277" s="148">
        <v>0</v>
      </c>
    </row>
    <row r="278" spans="1:19" x14ac:dyDescent="0.3">
      <c r="A278" s="148" t="s">
        <v>830</v>
      </c>
      <c r="B278" s="148">
        <v>13</v>
      </c>
      <c r="C278" t="s">
        <v>220</v>
      </c>
      <c r="D278" t="s">
        <v>79</v>
      </c>
      <c r="E278" t="s">
        <v>600</v>
      </c>
      <c r="F278" s="25" t="s">
        <v>12</v>
      </c>
      <c r="G278" s="148" t="s">
        <v>1453</v>
      </c>
      <c r="I278" s="189">
        <v>0</v>
      </c>
      <c r="J278" s="184">
        <v>0</v>
      </c>
      <c r="K278" s="184">
        <v>0</v>
      </c>
      <c r="L278">
        <v>0</v>
      </c>
      <c r="M278" s="282">
        <v>0</v>
      </c>
      <c r="N278" s="259" t="s">
        <v>2166</v>
      </c>
      <c r="O278" s="259" t="s">
        <v>2166</v>
      </c>
      <c r="P278" s="259">
        <v>0.14000000000000001</v>
      </c>
      <c r="Q278" s="260">
        <v>0</v>
      </c>
      <c r="R278" s="148">
        <v>0</v>
      </c>
      <c r="S278" s="148">
        <v>0</v>
      </c>
    </row>
    <row r="279" spans="1:19" x14ac:dyDescent="0.3">
      <c r="A279" s="148" t="s">
        <v>830</v>
      </c>
      <c r="B279" s="148">
        <v>13</v>
      </c>
      <c r="C279" t="s">
        <v>220</v>
      </c>
      <c r="D279" t="s">
        <v>79</v>
      </c>
      <c r="E279" t="s">
        <v>600</v>
      </c>
      <c r="F279" s="25" t="s">
        <v>12</v>
      </c>
      <c r="G279" s="148" t="s">
        <v>1453</v>
      </c>
      <c r="H279" s="148" t="s">
        <v>428</v>
      </c>
      <c r="I279" s="189">
        <v>0</v>
      </c>
      <c r="J279" s="184">
        <v>0</v>
      </c>
      <c r="K279" s="184">
        <v>0</v>
      </c>
      <c r="L279">
        <v>0</v>
      </c>
      <c r="M279" s="282">
        <v>0</v>
      </c>
      <c r="N279" s="280" t="s">
        <v>2166</v>
      </c>
      <c r="O279" s="259" t="s">
        <v>2166</v>
      </c>
      <c r="P279" s="259">
        <v>0.14000000000000001</v>
      </c>
      <c r="Q279" s="260">
        <v>0</v>
      </c>
      <c r="R279" s="148">
        <v>0</v>
      </c>
      <c r="S279" s="148">
        <v>0</v>
      </c>
    </row>
    <row r="280" spans="1:19" x14ac:dyDescent="0.3">
      <c r="A280" s="148" t="s">
        <v>830</v>
      </c>
      <c r="B280" s="148">
        <v>13</v>
      </c>
      <c r="C280" t="s">
        <v>220</v>
      </c>
      <c r="D280" t="s">
        <v>79</v>
      </c>
      <c r="E280" t="s">
        <v>600</v>
      </c>
      <c r="F280" s="25" t="s">
        <v>12</v>
      </c>
      <c r="G280" s="148" t="s">
        <v>1453</v>
      </c>
      <c r="H280" s="148" t="s">
        <v>431</v>
      </c>
      <c r="I280" s="189">
        <v>0</v>
      </c>
      <c r="J280" s="184">
        <v>0</v>
      </c>
      <c r="K280" s="184" t="s">
        <v>1450</v>
      </c>
      <c r="L280">
        <v>0</v>
      </c>
      <c r="M280" s="282">
        <v>0</v>
      </c>
      <c r="N280" s="259" t="s">
        <v>2166</v>
      </c>
      <c r="O280" s="259" t="s">
        <v>2166</v>
      </c>
      <c r="P280" s="259">
        <v>0.14000000000000001</v>
      </c>
      <c r="Q280" s="260" t="s">
        <v>588</v>
      </c>
      <c r="R280" s="148">
        <v>12</v>
      </c>
      <c r="S280" s="148">
        <v>0</v>
      </c>
    </row>
    <row r="281" spans="1:19" x14ac:dyDescent="0.3">
      <c r="A281" s="148" t="s">
        <v>831</v>
      </c>
      <c r="B281" s="148">
        <v>13</v>
      </c>
      <c r="C281" t="s">
        <v>220</v>
      </c>
      <c r="D281" t="s">
        <v>222</v>
      </c>
      <c r="E281" t="s">
        <v>600</v>
      </c>
      <c r="F281" s="25" t="s">
        <v>12</v>
      </c>
      <c r="G281" s="148" t="s">
        <v>427</v>
      </c>
      <c r="H281" s="148" t="s">
        <v>428</v>
      </c>
      <c r="I281" s="189">
        <v>0</v>
      </c>
      <c r="J281" s="184">
        <v>4494</v>
      </c>
      <c r="K281" s="184" t="s">
        <v>1450</v>
      </c>
      <c r="L281">
        <v>620.17200000000003</v>
      </c>
      <c r="M281" s="282">
        <v>0</v>
      </c>
      <c r="N281" s="259">
        <v>0</v>
      </c>
      <c r="O281" s="259" t="s">
        <v>2166</v>
      </c>
      <c r="P281" s="259">
        <v>0.13800000000000001</v>
      </c>
      <c r="Q281" s="260" t="s">
        <v>588</v>
      </c>
      <c r="R281" s="148">
        <v>12</v>
      </c>
      <c r="S281" s="148">
        <v>0</v>
      </c>
    </row>
    <row r="282" spans="1:19" x14ac:dyDescent="0.3">
      <c r="A282" s="148" t="s">
        <v>831</v>
      </c>
      <c r="B282" s="148">
        <v>13</v>
      </c>
      <c r="C282" t="s">
        <v>220</v>
      </c>
      <c r="D282" t="s">
        <v>222</v>
      </c>
      <c r="E282" t="s">
        <v>600</v>
      </c>
      <c r="F282" s="25" t="s">
        <v>12</v>
      </c>
      <c r="G282" s="148" t="s">
        <v>437</v>
      </c>
      <c r="H282" s="148" t="s">
        <v>438</v>
      </c>
      <c r="I282" s="189">
        <v>0</v>
      </c>
      <c r="J282" s="184">
        <v>0</v>
      </c>
      <c r="K282" s="184" t="s">
        <v>1062</v>
      </c>
      <c r="L282">
        <v>0</v>
      </c>
      <c r="M282" s="282">
        <v>0</v>
      </c>
      <c r="N282" s="280" t="s">
        <v>2166</v>
      </c>
      <c r="O282" s="259" t="s">
        <v>2166</v>
      </c>
      <c r="P282" s="259">
        <v>17.25</v>
      </c>
      <c r="Q282" s="260" t="s">
        <v>588</v>
      </c>
      <c r="R282" s="148">
        <v>12</v>
      </c>
      <c r="S282" s="148">
        <v>0</v>
      </c>
    </row>
    <row r="283" spans="1:19" x14ac:dyDescent="0.3">
      <c r="A283" s="148" t="s">
        <v>832</v>
      </c>
      <c r="B283" s="148">
        <v>13</v>
      </c>
      <c r="C283" t="s">
        <v>220</v>
      </c>
      <c r="D283" t="s">
        <v>223</v>
      </c>
      <c r="E283" t="s">
        <v>600</v>
      </c>
      <c r="F283" s="25" t="s">
        <v>12</v>
      </c>
      <c r="G283" s="148" t="s">
        <v>427</v>
      </c>
      <c r="H283" s="148" t="s">
        <v>428</v>
      </c>
      <c r="I283" s="189">
        <v>0</v>
      </c>
      <c r="J283" s="184">
        <v>0</v>
      </c>
      <c r="K283" s="184">
        <v>0</v>
      </c>
      <c r="L283">
        <v>0</v>
      </c>
      <c r="M283" s="282">
        <v>0</v>
      </c>
      <c r="N283" s="259" t="s">
        <v>2166</v>
      </c>
      <c r="O283" s="259" t="s">
        <v>2166</v>
      </c>
      <c r="P283" s="259">
        <v>0.13800000000000001</v>
      </c>
      <c r="Q283" s="260">
        <v>0</v>
      </c>
      <c r="R283" s="148">
        <v>0</v>
      </c>
      <c r="S283" s="148">
        <v>0</v>
      </c>
    </row>
    <row r="284" spans="1:19" x14ac:dyDescent="0.3">
      <c r="A284" s="148" t="s">
        <v>832</v>
      </c>
      <c r="B284" s="148">
        <v>13</v>
      </c>
      <c r="C284" t="s">
        <v>220</v>
      </c>
      <c r="D284" t="s">
        <v>223</v>
      </c>
      <c r="E284" t="s">
        <v>600</v>
      </c>
      <c r="F284" s="25" t="s">
        <v>12</v>
      </c>
      <c r="G284" s="148" t="s">
        <v>1453</v>
      </c>
      <c r="I284" s="189">
        <v>0</v>
      </c>
      <c r="J284" s="184">
        <v>0</v>
      </c>
      <c r="K284" s="184">
        <v>0</v>
      </c>
      <c r="L284">
        <v>0</v>
      </c>
      <c r="M284" s="282">
        <v>0</v>
      </c>
      <c r="N284" s="259" t="s">
        <v>2166</v>
      </c>
      <c r="O284" s="259" t="s">
        <v>2166</v>
      </c>
      <c r="P284" s="259">
        <v>0.14000000000000001</v>
      </c>
      <c r="Q284" s="260">
        <v>0</v>
      </c>
      <c r="R284" s="148">
        <v>0</v>
      </c>
      <c r="S284" s="148">
        <v>0</v>
      </c>
    </row>
    <row r="285" spans="1:19" x14ac:dyDescent="0.3">
      <c r="A285" s="148" t="s">
        <v>832</v>
      </c>
      <c r="B285" s="148">
        <v>13</v>
      </c>
      <c r="C285" t="s">
        <v>220</v>
      </c>
      <c r="D285" t="s">
        <v>223</v>
      </c>
      <c r="E285" t="s">
        <v>600</v>
      </c>
      <c r="F285" s="25" t="s">
        <v>12</v>
      </c>
      <c r="G285" s="148" t="s">
        <v>1453</v>
      </c>
      <c r="H285" s="148" t="s">
        <v>431</v>
      </c>
      <c r="I285" s="189">
        <v>48522.553</v>
      </c>
      <c r="J285" s="184">
        <v>4884852</v>
      </c>
      <c r="K285" s="184" t="s">
        <v>1450</v>
      </c>
      <c r="L285">
        <v>683879.28</v>
      </c>
      <c r="M285" s="282">
        <v>0</v>
      </c>
      <c r="N285" s="280">
        <v>9.9332698308976397</v>
      </c>
      <c r="O285" s="259">
        <v>0</v>
      </c>
      <c r="P285" s="259">
        <v>0.14000000000000001</v>
      </c>
      <c r="Q285" s="260" t="s">
        <v>588</v>
      </c>
      <c r="R285" s="148">
        <v>12</v>
      </c>
      <c r="S285" s="148">
        <v>0</v>
      </c>
    </row>
    <row r="286" spans="1:19" x14ac:dyDescent="0.3">
      <c r="A286" s="148" t="s">
        <v>832</v>
      </c>
      <c r="B286" s="148">
        <v>13</v>
      </c>
      <c r="C286" t="s">
        <v>220</v>
      </c>
      <c r="D286" t="s">
        <v>223</v>
      </c>
      <c r="E286" t="s">
        <v>600</v>
      </c>
      <c r="F286" s="25" t="s">
        <v>12</v>
      </c>
      <c r="G286" s="148" t="s">
        <v>439</v>
      </c>
      <c r="H286" s="148" t="s">
        <v>431</v>
      </c>
      <c r="I286" s="189">
        <v>0</v>
      </c>
      <c r="J286" s="184">
        <v>0</v>
      </c>
      <c r="K286" s="184" t="s">
        <v>1450</v>
      </c>
      <c r="L286">
        <v>0</v>
      </c>
      <c r="M286" s="282">
        <v>0</v>
      </c>
      <c r="N286" s="259" t="s">
        <v>2166</v>
      </c>
      <c r="O286" s="259" t="s">
        <v>2166</v>
      </c>
      <c r="P286" s="259">
        <v>0.13400000000000001</v>
      </c>
      <c r="Q286" s="260" t="s">
        <v>588</v>
      </c>
      <c r="R286" s="148">
        <v>12</v>
      </c>
      <c r="S286" s="148">
        <v>0</v>
      </c>
    </row>
    <row r="287" spans="1:19" x14ac:dyDescent="0.3">
      <c r="A287" s="148" t="s">
        <v>832</v>
      </c>
      <c r="B287" s="148">
        <v>13</v>
      </c>
      <c r="C287" t="s">
        <v>220</v>
      </c>
      <c r="D287" t="s">
        <v>223</v>
      </c>
      <c r="E287" t="s">
        <v>600</v>
      </c>
      <c r="F287" s="25" t="s">
        <v>12</v>
      </c>
      <c r="G287" s="148" t="s">
        <v>439</v>
      </c>
      <c r="H287" s="148" t="s">
        <v>436</v>
      </c>
      <c r="I287" s="189">
        <v>0</v>
      </c>
      <c r="J287" s="184">
        <v>0</v>
      </c>
      <c r="K287" s="184" t="s">
        <v>1450</v>
      </c>
      <c r="L287">
        <v>0</v>
      </c>
      <c r="M287" s="282">
        <v>0</v>
      </c>
      <c r="N287" s="280" t="s">
        <v>2166</v>
      </c>
      <c r="O287" s="259" t="s">
        <v>2166</v>
      </c>
      <c r="P287" s="259">
        <v>0.13400000000000001</v>
      </c>
      <c r="Q287" s="260" t="s">
        <v>588</v>
      </c>
      <c r="R287" s="148">
        <v>12</v>
      </c>
      <c r="S287" s="148">
        <v>0</v>
      </c>
    </row>
    <row r="288" spans="1:19" x14ac:dyDescent="0.3">
      <c r="A288" s="148" t="s">
        <v>832</v>
      </c>
      <c r="B288" s="148">
        <v>13</v>
      </c>
      <c r="C288" t="s">
        <v>220</v>
      </c>
      <c r="D288" t="s">
        <v>223</v>
      </c>
      <c r="E288" t="s">
        <v>600</v>
      </c>
      <c r="F288" s="25" t="s">
        <v>12</v>
      </c>
      <c r="G288" s="148" t="s">
        <v>439</v>
      </c>
      <c r="H288" s="148" t="s">
        <v>435</v>
      </c>
      <c r="I288" s="189">
        <v>0</v>
      </c>
      <c r="J288" s="184">
        <v>0</v>
      </c>
      <c r="K288" s="184">
        <v>0</v>
      </c>
      <c r="L288">
        <v>0</v>
      </c>
      <c r="M288" s="282">
        <v>0</v>
      </c>
      <c r="N288" s="259" t="s">
        <v>2166</v>
      </c>
      <c r="O288" s="259" t="s">
        <v>2166</v>
      </c>
      <c r="P288" s="259">
        <v>0.13400000000000001</v>
      </c>
      <c r="Q288" s="260">
        <v>0</v>
      </c>
      <c r="R288" s="148">
        <v>0</v>
      </c>
      <c r="S288" s="148">
        <v>0</v>
      </c>
    </row>
    <row r="289" spans="1:19" x14ac:dyDescent="0.3">
      <c r="A289" s="148" t="s">
        <v>840</v>
      </c>
      <c r="B289" s="148">
        <v>32</v>
      </c>
      <c r="C289" t="s">
        <v>229</v>
      </c>
      <c r="D289" t="s">
        <v>230</v>
      </c>
      <c r="E289" t="s">
        <v>600</v>
      </c>
      <c r="F289" s="25" t="s">
        <v>12</v>
      </c>
      <c r="G289" s="148" t="s">
        <v>427</v>
      </c>
      <c r="H289" s="148" t="s">
        <v>428</v>
      </c>
      <c r="I289" s="189">
        <v>0</v>
      </c>
      <c r="J289" s="184">
        <v>0</v>
      </c>
      <c r="K289" s="184">
        <v>0</v>
      </c>
      <c r="L289">
        <v>0</v>
      </c>
      <c r="M289" s="282">
        <v>0</v>
      </c>
      <c r="N289" s="280" t="s">
        <v>2166</v>
      </c>
      <c r="O289" s="259" t="s">
        <v>2166</v>
      </c>
      <c r="P289" s="259">
        <v>0.13800000000000001</v>
      </c>
      <c r="Q289" s="260">
        <v>0</v>
      </c>
      <c r="R289" s="148">
        <v>0</v>
      </c>
      <c r="S289" s="148">
        <v>0</v>
      </c>
    </row>
    <row r="290" spans="1:19" x14ac:dyDescent="0.3">
      <c r="A290" s="148" t="s">
        <v>840</v>
      </c>
      <c r="B290" s="148">
        <v>32</v>
      </c>
      <c r="C290" t="s">
        <v>229</v>
      </c>
      <c r="D290" t="s">
        <v>230</v>
      </c>
      <c r="E290" t="s">
        <v>600</v>
      </c>
      <c r="F290" s="25" t="s">
        <v>12</v>
      </c>
      <c r="G290" s="148" t="s">
        <v>434</v>
      </c>
      <c r="H290" s="148" t="s">
        <v>428</v>
      </c>
      <c r="I290" s="189">
        <v>0</v>
      </c>
      <c r="J290" s="184">
        <v>0</v>
      </c>
      <c r="K290" s="184">
        <v>0</v>
      </c>
      <c r="L290">
        <v>0</v>
      </c>
      <c r="M290" s="282">
        <v>0</v>
      </c>
      <c r="N290" s="280" t="s">
        <v>2166</v>
      </c>
      <c r="O290" s="259" t="s">
        <v>2166</v>
      </c>
      <c r="P290" s="259">
        <v>1.026</v>
      </c>
      <c r="Q290" s="260">
        <v>0</v>
      </c>
      <c r="R290" s="148">
        <v>0</v>
      </c>
      <c r="S290" s="148">
        <v>0</v>
      </c>
    </row>
    <row r="291" spans="1:19" x14ac:dyDescent="0.3">
      <c r="A291" s="148" t="s">
        <v>843</v>
      </c>
      <c r="B291" s="148">
        <v>32</v>
      </c>
      <c r="C291" t="s">
        <v>229</v>
      </c>
      <c r="D291" t="s">
        <v>232</v>
      </c>
      <c r="E291" t="s">
        <v>600</v>
      </c>
      <c r="F291" s="25" t="s">
        <v>12</v>
      </c>
      <c r="G291" s="148" t="s">
        <v>427</v>
      </c>
      <c r="H291" s="148" t="s">
        <v>428</v>
      </c>
      <c r="I291" s="189">
        <v>0</v>
      </c>
      <c r="J291" s="184">
        <v>0</v>
      </c>
      <c r="K291" s="184">
        <v>0</v>
      </c>
      <c r="L291">
        <v>0</v>
      </c>
      <c r="M291" s="282">
        <v>0</v>
      </c>
      <c r="N291" s="280" t="s">
        <v>2166</v>
      </c>
      <c r="O291" s="259" t="s">
        <v>2166</v>
      </c>
      <c r="P291" s="259">
        <v>0.13800000000000001</v>
      </c>
      <c r="Q291" s="260">
        <v>0</v>
      </c>
      <c r="R291" s="148">
        <v>0</v>
      </c>
      <c r="S291" s="148">
        <v>0</v>
      </c>
    </row>
    <row r="292" spans="1:19" x14ac:dyDescent="0.3">
      <c r="A292" s="148" t="s">
        <v>843</v>
      </c>
      <c r="B292" s="148">
        <v>32</v>
      </c>
      <c r="C292" t="s">
        <v>229</v>
      </c>
      <c r="D292" t="s">
        <v>232</v>
      </c>
      <c r="E292" t="s">
        <v>600</v>
      </c>
      <c r="F292" s="25" t="s">
        <v>12</v>
      </c>
      <c r="G292" s="148" t="s">
        <v>434</v>
      </c>
      <c r="I292" s="189">
        <v>0</v>
      </c>
      <c r="J292" s="184">
        <v>0</v>
      </c>
      <c r="K292" s="184">
        <v>0</v>
      </c>
      <c r="L292">
        <v>0</v>
      </c>
      <c r="M292" s="282">
        <v>0</v>
      </c>
      <c r="N292" s="280" t="s">
        <v>2166</v>
      </c>
      <c r="O292" s="259" t="s">
        <v>2166</v>
      </c>
      <c r="P292" s="259">
        <v>1.026</v>
      </c>
      <c r="Q292" s="260">
        <v>0</v>
      </c>
      <c r="R292" s="148">
        <v>0</v>
      </c>
      <c r="S292" s="148">
        <v>0</v>
      </c>
    </row>
    <row r="293" spans="1:19" x14ac:dyDescent="0.3">
      <c r="A293" s="148" t="s">
        <v>843</v>
      </c>
      <c r="B293" s="148">
        <v>32</v>
      </c>
      <c r="C293" t="s">
        <v>229</v>
      </c>
      <c r="D293" t="s">
        <v>232</v>
      </c>
      <c r="E293" t="s">
        <v>600</v>
      </c>
      <c r="F293" s="25" t="s">
        <v>12</v>
      </c>
      <c r="G293" s="148" t="s">
        <v>434</v>
      </c>
      <c r="H293" s="148" t="s">
        <v>431</v>
      </c>
      <c r="I293" s="189">
        <v>0</v>
      </c>
      <c r="J293" s="184">
        <v>0</v>
      </c>
      <c r="K293" s="184">
        <v>0</v>
      </c>
      <c r="L293">
        <v>0</v>
      </c>
      <c r="M293" s="282">
        <v>0</v>
      </c>
      <c r="N293" s="280" t="s">
        <v>2166</v>
      </c>
      <c r="O293" s="259" t="s">
        <v>2166</v>
      </c>
      <c r="P293" s="259">
        <v>1.026</v>
      </c>
      <c r="Q293" s="260">
        <v>0</v>
      </c>
      <c r="R293" s="148">
        <v>0</v>
      </c>
      <c r="S293" s="148">
        <v>0</v>
      </c>
    </row>
    <row r="294" spans="1:19" x14ac:dyDescent="0.3">
      <c r="A294" s="148" t="s">
        <v>845</v>
      </c>
      <c r="C294" t="s">
        <v>1310</v>
      </c>
      <c r="D294" t="s">
        <v>846</v>
      </c>
      <c r="E294" t="s">
        <v>600</v>
      </c>
      <c r="F294" s="25" t="s">
        <v>12</v>
      </c>
      <c r="G294" s="148" t="s">
        <v>427</v>
      </c>
      <c r="H294" s="148" t="s">
        <v>428</v>
      </c>
      <c r="I294" s="189">
        <v>0</v>
      </c>
      <c r="J294" s="184">
        <v>0</v>
      </c>
      <c r="K294" s="184">
        <v>0</v>
      </c>
      <c r="L294">
        <v>0</v>
      </c>
      <c r="M294" s="282">
        <v>0</v>
      </c>
      <c r="N294" s="280" t="s">
        <v>2166</v>
      </c>
      <c r="O294" s="259" t="s">
        <v>2166</v>
      </c>
      <c r="P294" s="259">
        <v>0.13800000000000001</v>
      </c>
      <c r="Q294" s="260">
        <v>0</v>
      </c>
      <c r="R294" s="148">
        <v>0</v>
      </c>
      <c r="S294" s="148">
        <v>0</v>
      </c>
    </row>
    <row r="295" spans="1:19" x14ac:dyDescent="0.3">
      <c r="A295" s="148" t="s">
        <v>845</v>
      </c>
      <c r="C295" t="s">
        <v>1310</v>
      </c>
      <c r="D295" t="s">
        <v>846</v>
      </c>
      <c r="E295" t="s">
        <v>600</v>
      </c>
      <c r="F295" s="25" t="s">
        <v>12</v>
      </c>
      <c r="G295" s="148" t="s">
        <v>434</v>
      </c>
      <c r="I295" s="189">
        <v>0</v>
      </c>
      <c r="J295" s="184">
        <v>0</v>
      </c>
      <c r="K295" s="184">
        <v>0</v>
      </c>
      <c r="L295">
        <v>0</v>
      </c>
      <c r="M295" s="282">
        <v>0</v>
      </c>
      <c r="N295" s="259" t="s">
        <v>2166</v>
      </c>
      <c r="O295" s="259" t="s">
        <v>2166</v>
      </c>
      <c r="P295" s="259">
        <v>1.026</v>
      </c>
      <c r="Q295" s="260">
        <v>0</v>
      </c>
      <c r="R295" s="148">
        <v>0</v>
      </c>
      <c r="S295" s="148">
        <v>0</v>
      </c>
    </row>
    <row r="296" spans="1:19" x14ac:dyDescent="0.3">
      <c r="A296" s="148" t="s">
        <v>908</v>
      </c>
      <c r="B296" s="148">
        <v>18</v>
      </c>
      <c r="C296" t="s">
        <v>909</v>
      </c>
      <c r="D296" t="s">
        <v>910</v>
      </c>
      <c r="E296" t="s">
        <v>600</v>
      </c>
      <c r="F296" s="25" t="s">
        <v>12</v>
      </c>
      <c r="G296" s="148" t="s">
        <v>427</v>
      </c>
      <c r="H296" s="148" t="s">
        <v>428</v>
      </c>
      <c r="I296" s="189">
        <v>0</v>
      </c>
      <c r="J296" s="184">
        <v>0</v>
      </c>
      <c r="K296" s="184" t="s">
        <v>1450</v>
      </c>
      <c r="L296">
        <v>0</v>
      </c>
      <c r="M296" s="282">
        <v>0</v>
      </c>
      <c r="N296" s="259" t="s">
        <v>2166</v>
      </c>
      <c r="O296" s="259" t="s">
        <v>2166</v>
      </c>
      <c r="P296" s="259">
        <v>0.13800000000000001</v>
      </c>
      <c r="Q296" s="260" t="s">
        <v>588</v>
      </c>
      <c r="R296" s="148">
        <v>12</v>
      </c>
      <c r="S296" s="148">
        <v>0</v>
      </c>
    </row>
    <row r="297" spans="1:19" x14ac:dyDescent="0.3">
      <c r="A297" s="148" t="s">
        <v>1017</v>
      </c>
      <c r="C297" t="s">
        <v>1018</v>
      </c>
      <c r="D297" t="s">
        <v>1019</v>
      </c>
      <c r="E297" t="s">
        <v>600</v>
      </c>
      <c r="F297" s="25" t="s">
        <v>12</v>
      </c>
      <c r="G297" s="148" t="s">
        <v>427</v>
      </c>
      <c r="H297" s="148" t="s">
        <v>431</v>
      </c>
      <c r="I297" s="189">
        <v>156.10300000000001</v>
      </c>
      <c r="J297" s="184">
        <v>14658</v>
      </c>
      <c r="K297" s="184" t="s">
        <v>1450</v>
      </c>
      <c r="L297">
        <v>2022.8040000000001</v>
      </c>
      <c r="M297" s="282">
        <v>0</v>
      </c>
      <c r="N297" s="280">
        <v>10.64967935598308</v>
      </c>
      <c r="O297" s="259">
        <v>0</v>
      </c>
      <c r="P297" s="259">
        <v>0.13800000000000001</v>
      </c>
      <c r="Q297" s="260" t="s">
        <v>588</v>
      </c>
      <c r="R297" s="148">
        <v>12</v>
      </c>
      <c r="S297" s="148">
        <v>0</v>
      </c>
    </row>
    <row r="298" spans="1:19" x14ac:dyDescent="0.3">
      <c r="A298" s="148" t="s">
        <v>1017</v>
      </c>
      <c r="C298" t="s">
        <v>1018</v>
      </c>
      <c r="D298" t="s">
        <v>1019</v>
      </c>
      <c r="E298" t="s">
        <v>600</v>
      </c>
      <c r="F298" s="25" t="s">
        <v>12</v>
      </c>
      <c r="G298" s="148" t="s">
        <v>439</v>
      </c>
      <c r="H298" s="148" t="s">
        <v>431</v>
      </c>
      <c r="I298" s="189">
        <v>0</v>
      </c>
      <c r="J298" s="184">
        <v>0</v>
      </c>
      <c r="K298" s="184" t="s">
        <v>1450</v>
      </c>
      <c r="L298">
        <v>0</v>
      </c>
      <c r="M298" s="282">
        <v>0</v>
      </c>
      <c r="N298" s="280" t="s">
        <v>2166</v>
      </c>
      <c r="O298" s="259" t="s">
        <v>2166</v>
      </c>
      <c r="P298" s="259">
        <v>0.13400000000000001</v>
      </c>
      <c r="Q298" s="260" t="s">
        <v>588</v>
      </c>
      <c r="R298" s="148">
        <v>12</v>
      </c>
      <c r="S298" s="148">
        <v>0</v>
      </c>
    </row>
    <row r="299" spans="1:19" x14ac:dyDescent="0.3">
      <c r="A299" s="148" t="s">
        <v>1017</v>
      </c>
      <c r="C299" t="s">
        <v>1322</v>
      </c>
      <c r="D299" t="s">
        <v>1019</v>
      </c>
      <c r="E299" t="s">
        <v>600</v>
      </c>
      <c r="F299" s="25" t="s">
        <v>12</v>
      </c>
      <c r="G299" s="148" t="s">
        <v>552</v>
      </c>
      <c r="H299" s="148" t="s">
        <v>431</v>
      </c>
      <c r="I299" s="189">
        <v>0</v>
      </c>
      <c r="J299" s="184">
        <v>0</v>
      </c>
      <c r="K299" s="184">
        <v>0</v>
      </c>
      <c r="L299">
        <v>0</v>
      </c>
      <c r="M299" s="282">
        <v>0</v>
      </c>
      <c r="N299" s="280" t="s">
        <v>2166</v>
      </c>
      <c r="O299" s="259" t="s">
        <v>2166</v>
      </c>
      <c r="P299" s="259">
        <v>0.13400000000000001</v>
      </c>
      <c r="Q299" s="260">
        <v>0</v>
      </c>
      <c r="R299" s="148">
        <v>0</v>
      </c>
      <c r="S299" s="148">
        <v>0</v>
      </c>
    </row>
    <row r="300" spans="1:19" x14ac:dyDescent="0.3">
      <c r="A300" s="148" t="s">
        <v>1017</v>
      </c>
      <c r="C300" t="s">
        <v>1322</v>
      </c>
      <c r="D300" t="s">
        <v>1019</v>
      </c>
      <c r="E300" t="s">
        <v>600</v>
      </c>
      <c r="F300" s="25" t="s">
        <v>12</v>
      </c>
      <c r="G300" s="148" t="s">
        <v>434</v>
      </c>
      <c r="I300" s="189">
        <v>0</v>
      </c>
      <c r="J300" s="184">
        <v>0</v>
      </c>
      <c r="K300" s="184">
        <v>0</v>
      </c>
      <c r="L300">
        <v>0</v>
      </c>
      <c r="M300" s="282">
        <v>0</v>
      </c>
      <c r="N300" s="280" t="s">
        <v>2166</v>
      </c>
      <c r="O300" s="259" t="s">
        <v>2166</v>
      </c>
      <c r="P300" s="259">
        <v>1.026</v>
      </c>
      <c r="Q300" s="260">
        <v>0</v>
      </c>
      <c r="R300" s="148">
        <v>0</v>
      </c>
      <c r="S300" s="148">
        <v>0</v>
      </c>
    </row>
    <row r="301" spans="1:19" x14ac:dyDescent="0.3">
      <c r="A301" s="148" t="s">
        <v>1017</v>
      </c>
      <c r="C301" t="s">
        <v>1322</v>
      </c>
      <c r="D301" t="s">
        <v>1019</v>
      </c>
      <c r="E301" t="s">
        <v>600</v>
      </c>
      <c r="F301" s="25" t="s">
        <v>12</v>
      </c>
      <c r="G301" s="148" t="s">
        <v>1455</v>
      </c>
      <c r="H301" s="148" t="s">
        <v>431</v>
      </c>
      <c r="I301" s="189">
        <v>0</v>
      </c>
      <c r="J301" s="184">
        <v>0</v>
      </c>
      <c r="K301" s="184">
        <v>0</v>
      </c>
      <c r="L301">
        <v>0</v>
      </c>
      <c r="M301" s="282">
        <v>0</v>
      </c>
      <c r="N301" s="280" t="s">
        <v>2166</v>
      </c>
      <c r="O301" s="259" t="s">
        <v>2166</v>
      </c>
      <c r="P301" s="259">
        <v>0.65500000000000003</v>
      </c>
      <c r="Q301" s="260">
        <v>0</v>
      </c>
      <c r="R301" s="148">
        <v>0</v>
      </c>
      <c r="S301" s="148">
        <v>0</v>
      </c>
    </row>
    <row r="302" spans="1:19" x14ac:dyDescent="0.3">
      <c r="A302" s="148" t="s">
        <v>1041</v>
      </c>
      <c r="B302" s="148">
        <v>452</v>
      </c>
      <c r="C302" t="s">
        <v>1042</v>
      </c>
      <c r="D302" t="s">
        <v>1043</v>
      </c>
      <c r="E302" t="s">
        <v>600</v>
      </c>
      <c r="F302" s="25" t="s">
        <v>12</v>
      </c>
      <c r="G302" s="148" t="s">
        <v>1451</v>
      </c>
      <c r="H302" s="148" t="s">
        <v>438</v>
      </c>
      <c r="I302" s="189">
        <v>0</v>
      </c>
      <c r="J302" s="184">
        <v>0</v>
      </c>
      <c r="K302" s="184" t="s">
        <v>1062</v>
      </c>
      <c r="L302">
        <v>0</v>
      </c>
      <c r="M302" s="282">
        <v>0</v>
      </c>
      <c r="N302" s="280" t="s">
        <v>2166</v>
      </c>
      <c r="O302" s="259" t="s">
        <v>2166</v>
      </c>
      <c r="P302" s="259">
        <v>0</v>
      </c>
      <c r="Q302" s="260" t="s">
        <v>588</v>
      </c>
      <c r="R302" s="148">
        <v>12</v>
      </c>
      <c r="S302" s="148">
        <v>0</v>
      </c>
    </row>
    <row r="303" spans="1:19" x14ac:dyDescent="0.3">
      <c r="A303" s="148" t="s">
        <v>1026</v>
      </c>
      <c r="C303" t="s">
        <v>1323</v>
      </c>
      <c r="D303" t="s">
        <v>1028</v>
      </c>
      <c r="E303" t="s">
        <v>600</v>
      </c>
      <c r="F303" s="25" t="s">
        <v>12</v>
      </c>
      <c r="G303" s="148" t="s">
        <v>552</v>
      </c>
      <c r="I303" s="189">
        <v>0</v>
      </c>
      <c r="J303" s="184">
        <v>0</v>
      </c>
      <c r="K303" s="184">
        <v>0</v>
      </c>
      <c r="L303">
        <v>0</v>
      </c>
      <c r="M303" s="282">
        <v>0</v>
      </c>
      <c r="N303" s="280" t="s">
        <v>2166</v>
      </c>
      <c r="O303" s="259" t="s">
        <v>2166</v>
      </c>
      <c r="P303" s="259">
        <v>0.13400000000000001</v>
      </c>
      <c r="Q303" s="260">
        <v>0</v>
      </c>
      <c r="R303" s="148">
        <v>0</v>
      </c>
      <c r="S303" s="148">
        <v>0</v>
      </c>
    </row>
    <row r="304" spans="1:19" x14ac:dyDescent="0.3">
      <c r="A304" s="148" t="s">
        <v>1026</v>
      </c>
      <c r="C304" t="s">
        <v>1323</v>
      </c>
      <c r="D304" t="s">
        <v>1028</v>
      </c>
      <c r="E304" t="s">
        <v>600</v>
      </c>
      <c r="F304" s="25" t="s">
        <v>12</v>
      </c>
      <c r="G304" s="148" t="s">
        <v>552</v>
      </c>
      <c r="H304" s="148" t="s">
        <v>438</v>
      </c>
      <c r="I304" s="189">
        <v>0</v>
      </c>
      <c r="J304" s="184">
        <v>0</v>
      </c>
      <c r="K304" s="184">
        <v>0</v>
      </c>
      <c r="L304">
        <v>0</v>
      </c>
      <c r="M304" s="282">
        <v>0</v>
      </c>
      <c r="N304" s="280" t="s">
        <v>2166</v>
      </c>
      <c r="O304" s="259" t="s">
        <v>2166</v>
      </c>
      <c r="P304" s="259">
        <v>0.13400000000000001</v>
      </c>
      <c r="Q304" s="260">
        <v>0</v>
      </c>
      <c r="R304" s="148">
        <v>0</v>
      </c>
      <c r="S304" s="148">
        <v>0</v>
      </c>
    </row>
    <row r="305" spans="1:19" x14ac:dyDescent="0.3">
      <c r="A305" s="148" t="s">
        <v>1026</v>
      </c>
      <c r="C305" t="s">
        <v>1323</v>
      </c>
      <c r="D305" t="s">
        <v>1028</v>
      </c>
      <c r="E305" t="s">
        <v>600</v>
      </c>
      <c r="F305" s="25" t="s">
        <v>12</v>
      </c>
      <c r="G305" s="148" t="s">
        <v>1451</v>
      </c>
      <c r="H305" s="148" t="s">
        <v>438</v>
      </c>
      <c r="I305" s="189">
        <v>0</v>
      </c>
      <c r="J305" s="184">
        <v>0</v>
      </c>
      <c r="K305" s="184">
        <v>0</v>
      </c>
      <c r="L305">
        <v>0</v>
      </c>
      <c r="M305" s="282">
        <v>0</v>
      </c>
      <c r="N305" s="259" t="s">
        <v>2166</v>
      </c>
      <c r="O305" s="259" t="s">
        <v>2166</v>
      </c>
      <c r="P305" s="259">
        <v>0</v>
      </c>
      <c r="Q305" s="260">
        <v>0</v>
      </c>
      <c r="R305" s="148">
        <v>0</v>
      </c>
      <c r="S305" s="148">
        <v>0</v>
      </c>
    </row>
    <row r="306" spans="1:19" x14ac:dyDescent="0.3">
      <c r="A306" s="148" t="s">
        <v>1026</v>
      </c>
      <c r="C306" t="s">
        <v>1323</v>
      </c>
      <c r="D306" t="s">
        <v>1028</v>
      </c>
      <c r="E306" t="s">
        <v>600</v>
      </c>
      <c r="F306" s="25" t="s">
        <v>12</v>
      </c>
      <c r="G306" s="148" t="s">
        <v>1451</v>
      </c>
      <c r="I306" s="189">
        <v>0</v>
      </c>
      <c r="J306" s="184">
        <v>0</v>
      </c>
      <c r="K306" s="184">
        <v>0</v>
      </c>
      <c r="L306">
        <v>0</v>
      </c>
      <c r="M306" s="282">
        <v>0</v>
      </c>
      <c r="N306" s="259" t="s">
        <v>2166</v>
      </c>
      <c r="O306" s="259" t="s">
        <v>2166</v>
      </c>
      <c r="P306" s="259">
        <v>0</v>
      </c>
      <c r="Q306" s="260">
        <v>0</v>
      </c>
      <c r="R306" s="148">
        <v>0</v>
      </c>
      <c r="S306" s="148">
        <v>0</v>
      </c>
    </row>
    <row r="307" spans="1:19" x14ac:dyDescent="0.3">
      <c r="A307" s="148" t="s">
        <v>1428</v>
      </c>
      <c r="B307" s="148">
        <v>13</v>
      </c>
      <c r="C307" t="s">
        <v>220</v>
      </c>
      <c r="D307" t="s">
        <v>1869</v>
      </c>
      <c r="E307" t="s">
        <v>600</v>
      </c>
      <c r="F307" s="25" t="s">
        <v>12</v>
      </c>
      <c r="G307" s="148" t="s">
        <v>427</v>
      </c>
      <c r="H307" s="148" t="s">
        <v>431</v>
      </c>
      <c r="I307" s="189">
        <v>0</v>
      </c>
      <c r="J307" s="184">
        <v>0</v>
      </c>
      <c r="K307" s="184">
        <v>0</v>
      </c>
      <c r="L307">
        <v>0</v>
      </c>
      <c r="M307" s="282">
        <v>0</v>
      </c>
      <c r="N307" s="280" t="s">
        <v>2166</v>
      </c>
      <c r="O307" s="259" t="s">
        <v>2166</v>
      </c>
      <c r="P307" s="259">
        <v>0.13800000000000001</v>
      </c>
      <c r="Q307" s="260">
        <v>0</v>
      </c>
      <c r="R307" s="148">
        <v>0</v>
      </c>
      <c r="S307" s="148">
        <v>0</v>
      </c>
    </row>
    <row r="308" spans="1:19" x14ac:dyDescent="0.3">
      <c r="A308" s="148" t="s">
        <v>585</v>
      </c>
      <c r="B308" s="148">
        <v>1</v>
      </c>
      <c r="C308" t="s">
        <v>69</v>
      </c>
      <c r="D308" t="s">
        <v>586</v>
      </c>
      <c r="E308" t="s">
        <v>587</v>
      </c>
      <c r="F308" s="25" t="s">
        <v>13</v>
      </c>
      <c r="G308" s="148" t="s">
        <v>429</v>
      </c>
      <c r="H308" s="148" t="s">
        <v>430</v>
      </c>
      <c r="I308" s="189">
        <v>84920.999999999985</v>
      </c>
      <c r="J308" s="184">
        <v>0</v>
      </c>
      <c r="K308" s="184" t="s">
        <v>2187</v>
      </c>
      <c r="L308">
        <v>0</v>
      </c>
      <c r="M308" s="282">
        <v>0</v>
      </c>
      <c r="N308" s="280" t="s">
        <v>2166</v>
      </c>
      <c r="O308" s="259" t="s">
        <v>2166</v>
      </c>
      <c r="P308" s="259">
        <v>0</v>
      </c>
      <c r="Q308" s="260" t="s">
        <v>588</v>
      </c>
      <c r="R308" s="148">
        <v>12</v>
      </c>
      <c r="S308" s="148" t="s">
        <v>589</v>
      </c>
    </row>
    <row r="309" spans="1:19" x14ac:dyDescent="0.3">
      <c r="A309" s="148" t="s">
        <v>590</v>
      </c>
      <c r="B309" s="148">
        <v>1</v>
      </c>
      <c r="C309" t="s">
        <v>69</v>
      </c>
      <c r="D309" t="s">
        <v>74</v>
      </c>
      <c r="E309" t="s">
        <v>587</v>
      </c>
      <c r="F309" s="25" t="s">
        <v>13</v>
      </c>
      <c r="G309" s="148" t="s">
        <v>427</v>
      </c>
      <c r="H309" s="148" t="s">
        <v>428</v>
      </c>
      <c r="I309" s="189">
        <v>193</v>
      </c>
      <c r="J309" s="184">
        <v>14868</v>
      </c>
      <c r="K309" s="184" t="s">
        <v>1450</v>
      </c>
      <c r="L309">
        <v>2051.7840000000001</v>
      </c>
      <c r="M309" s="282">
        <v>0</v>
      </c>
      <c r="N309" s="259">
        <v>12.980898574118912</v>
      </c>
      <c r="O309" s="259">
        <v>0</v>
      </c>
      <c r="P309" s="259">
        <v>0.13800000000000001</v>
      </c>
      <c r="Q309" s="260" t="s">
        <v>588</v>
      </c>
      <c r="R309" s="148">
        <v>12</v>
      </c>
      <c r="S309" s="148" t="s">
        <v>589</v>
      </c>
    </row>
    <row r="310" spans="1:19" x14ac:dyDescent="0.3">
      <c r="A310" s="148" t="s">
        <v>590</v>
      </c>
      <c r="B310" s="148">
        <v>1</v>
      </c>
      <c r="C310" t="s">
        <v>69</v>
      </c>
      <c r="D310" t="s">
        <v>74</v>
      </c>
      <c r="E310" t="s">
        <v>587</v>
      </c>
      <c r="F310" s="25" t="s">
        <v>13</v>
      </c>
      <c r="G310" s="148" t="s">
        <v>427</v>
      </c>
      <c r="H310" s="148" t="s">
        <v>431</v>
      </c>
      <c r="I310" s="189">
        <v>100</v>
      </c>
      <c r="J310" s="184">
        <v>15582</v>
      </c>
      <c r="K310" s="184" t="s">
        <v>1450</v>
      </c>
      <c r="L310">
        <v>2150.3160000000003</v>
      </c>
      <c r="M310" s="282">
        <v>0</v>
      </c>
      <c r="N310" s="280">
        <v>6.4176614041843152</v>
      </c>
      <c r="O310" s="259">
        <v>0</v>
      </c>
      <c r="P310" s="259">
        <v>0.13800000000000001</v>
      </c>
      <c r="Q310" s="260" t="s">
        <v>588</v>
      </c>
      <c r="R310" s="148">
        <v>12</v>
      </c>
      <c r="S310" s="148" t="s">
        <v>589</v>
      </c>
    </row>
    <row r="311" spans="1:19" x14ac:dyDescent="0.3">
      <c r="A311" s="148" t="s">
        <v>591</v>
      </c>
      <c r="B311" s="148">
        <v>1</v>
      </c>
      <c r="C311" t="s">
        <v>69</v>
      </c>
      <c r="D311" t="s">
        <v>75</v>
      </c>
      <c r="E311" t="s">
        <v>587</v>
      </c>
      <c r="F311" s="25" t="s">
        <v>13</v>
      </c>
      <c r="G311" s="148" t="s">
        <v>429</v>
      </c>
      <c r="H311" s="148" t="s">
        <v>430</v>
      </c>
      <c r="I311" s="189">
        <v>31260</v>
      </c>
      <c r="J311" s="184">
        <v>0</v>
      </c>
      <c r="K311" s="184" t="s">
        <v>2187</v>
      </c>
      <c r="L311">
        <v>0</v>
      </c>
      <c r="M311" s="282">
        <v>0</v>
      </c>
      <c r="N311" s="280" t="s">
        <v>2166</v>
      </c>
      <c r="O311" s="259" t="s">
        <v>2166</v>
      </c>
      <c r="P311" s="259">
        <v>0</v>
      </c>
      <c r="Q311" s="260" t="s">
        <v>588</v>
      </c>
      <c r="R311" s="148">
        <v>12</v>
      </c>
      <c r="S311" s="148" t="s">
        <v>589</v>
      </c>
    </row>
    <row r="312" spans="1:19" x14ac:dyDescent="0.3">
      <c r="A312" s="148" t="s">
        <v>592</v>
      </c>
      <c r="B312" s="148">
        <v>1</v>
      </c>
      <c r="C312" t="s">
        <v>69</v>
      </c>
      <c r="D312" t="s">
        <v>76</v>
      </c>
      <c r="E312" t="s">
        <v>587</v>
      </c>
      <c r="F312" s="25" t="s">
        <v>13</v>
      </c>
      <c r="G312" s="148" t="s">
        <v>429</v>
      </c>
      <c r="H312" s="148" t="s">
        <v>430</v>
      </c>
      <c r="I312" s="189">
        <v>278023</v>
      </c>
      <c r="J312" s="184">
        <v>0</v>
      </c>
      <c r="K312" s="184" t="s">
        <v>2187</v>
      </c>
      <c r="L312">
        <v>0</v>
      </c>
      <c r="M312" s="282">
        <v>0</v>
      </c>
      <c r="N312" s="259" t="s">
        <v>2166</v>
      </c>
      <c r="O312" s="259" t="s">
        <v>2166</v>
      </c>
      <c r="P312" s="259">
        <v>0</v>
      </c>
      <c r="Q312" s="260" t="s">
        <v>588</v>
      </c>
      <c r="R312" s="148">
        <v>12</v>
      </c>
      <c r="S312" s="148" t="s">
        <v>589</v>
      </c>
    </row>
    <row r="313" spans="1:19" x14ac:dyDescent="0.3">
      <c r="A313" s="148" t="s">
        <v>813</v>
      </c>
      <c r="B313" s="148">
        <v>701</v>
      </c>
      <c r="C313" t="s">
        <v>208</v>
      </c>
      <c r="D313" t="s">
        <v>209</v>
      </c>
      <c r="E313" t="s">
        <v>814</v>
      </c>
      <c r="F313" s="25" t="s">
        <v>13</v>
      </c>
      <c r="G313" s="148" t="s">
        <v>427</v>
      </c>
      <c r="H313" s="148" t="s">
        <v>428</v>
      </c>
      <c r="I313" s="189">
        <v>315.23999999999995</v>
      </c>
      <c r="J313" s="184">
        <v>26215</v>
      </c>
      <c r="K313" s="184" t="s">
        <v>1450</v>
      </c>
      <c r="L313">
        <v>3617.6700000000005</v>
      </c>
      <c r="M313" s="282">
        <v>4.2410833333333331</v>
      </c>
      <c r="N313" s="259">
        <v>12.02517642571047</v>
      </c>
      <c r="O313" s="259">
        <v>0.3526836682633338</v>
      </c>
      <c r="P313" s="259">
        <v>0.13800000000000001</v>
      </c>
      <c r="Q313" s="260" t="s">
        <v>551</v>
      </c>
      <c r="R313" s="148">
        <v>12</v>
      </c>
      <c r="S313" s="148" t="s">
        <v>209</v>
      </c>
    </row>
    <row r="314" spans="1:19" x14ac:dyDescent="0.3">
      <c r="A314" s="148" t="s">
        <v>601</v>
      </c>
      <c r="B314" s="148">
        <v>2</v>
      </c>
      <c r="C314" t="s">
        <v>80</v>
      </c>
      <c r="D314" t="s">
        <v>83</v>
      </c>
      <c r="E314" t="s">
        <v>602</v>
      </c>
      <c r="F314" s="25" t="s">
        <v>13</v>
      </c>
      <c r="G314" s="148" t="s">
        <v>429</v>
      </c>
      <c r="H314" s="148" t="s">
        <v>430</v>
      </c>
      <c r="I314" s="189">
        <v>2050.0650000000001</v>
      </c>
      <c r="J314" s="184">
        <v>0</v>
      </c>
      <c r="K314" s="184" t="s">
        <v>2187</v>
      </c>
      <c r="L314">
        <v>0</v>
      </c>
      <c r="M314" s="282">
        <v>0</v>
      </c>
      <c r="N314" s="280" t="s">
        <v>2166</v>
      </c>
      <c r="O314" s="259" t="s">
        <v>2166</v>
      </c>
      <c r="P314" s="259">
        <v>0</v>
      </c>
      <c r="Q314" s="260" t="s">
        <v>588</v>
      </c>
      <c r="R314" s="148">
        <v>1</v>
      </c>
      <c r="S314" s="148" t="s">
        <v>603</v>
      </c>
    </row>
    <row r="315" spans="1:19" x14ac:dyDescent="0.3">
      <c r="A315" s="148" t="s">
        <v>604</v>
      </c>
      <c r="B315" s="148">
        <v>2</v>
      </c>
      <c r="C315" t="s">
        <v>80</v>
      </c>
      <c r="D315" t="s">
        <v>605</v>
      </c>
      <c r="E315" t="s">
        <v>606</v>
      </c>
      <c r="F315" s="25" t="s">
        <v>13</v>
      </c>
      <c r="G315" s="148" t="s">
        <v>429</v>
      </c>
      <c r="H315" s="148" t="s">
        <v>430</v>
      </c>
      <c r="I315" s="189">
        <v>15691</v>
      </c>
      <c r="J315" s="184">
        <v>0</v>
      </c>
      <c r="K315" s="184" t="s">
        <v>2187</v>
      </c>
      <c r="L315">
        <v>0</v>
      </c>
      <c r="M315" s="282">
        <v>0</v>
      </c>
      <c r="N315" s="280" t="s">
        <v>2166</v>
      </c>
      <c r="O315" s="259" t="s">
        <v>2166</v>
      </c>
      <c r="P315" s="259">
        <v>0</v>
      </c>
      <c r="Q315" s="260" t="s">
        <v>588</v>
      </c>
      <c r="R315" s="148">
        <v>12</v>
      </c>
      <c r="S315" s="148" t="s">
        <v>607</v>
      </c>
    </row>
    <row r="316" spans="1:19" x14ac:dyDescent="0.3">
      <c r="A316" s="148" t="s">
        <v>854</v>
      </c>
      <c r="B316" s="148">
        <v>240</v>
      </c>
      <c r="C316" t="s">
        <v>240</v>
      </c>
      <c r="D316" t="s">
        <v>241</v>
      </c>
      <c r="E316" t="s">
        <v>855</v>
      </c>
      <c r="F316" s="25" t="s">
        <v>13</v>
      </c>
      <c r="G316" s="148" t="s">
        <v>427</v>
      </c>
      <c r="H316" s="148" t="s">
        <v>428</v>
      </c>
      <c r="I316" s="189">
        <v>1806.7739999999999</v>
      </c>
      <c r="J316" s="184">
        <v>127574</v>
      </c>
      <c r="K316" s="184" t="s">
        <v>1450</v>
      </c>
      <c r="L316">
        <v>17605.212000000003</v>
      </c>
      <c r="M316" s="282">
        <v>3.2214416666666659</v>
      </c>
      <c r="N316" s="280">
        <v>14.162556633796855</v>
      </c>
      <c r="O316" s="259">
        <v>0.22746187358426301</v>
      </c>
      <c r="P316" s="259">
        <v>0.13800000000000001</v>
      </c>
      <c r="Q316" s="260" t="s">
        <v>551</v>
      </c>
      <c r="R316" s="148">
        <v>12</v>
      </c>
      <c r="S316" s="148" t="s">
        <v>241</v>
      </c>
    </row>
    <row r="317" spans="1:19" x14ac:dyDescent="0.3">
      <c r="A317" s="148" t="s">
        <v>856</v>
      </c>
      <c r="B317" s="148">
        <v>240</v>
      </c>
      <c r="C317" t="s">
        <v>240</v>
      </c>
      <c r="D317" t="s">
        <v>243</v>
      </c>
      <c r="E317" t="s">
        <v>857</v>
      </c>
      <c r="F317" s="25" t="s">
        <v>13</v>
      </c>
      <c r="G317" s="148" t="s">
        <v>429</v>
      </c>
      <c r="H317" s="148" t="s">
        <v>430</v>
      </c>
      <c r="I317" s="189">
        <v>632.11500000000001</v>
      </c>
      <c r="J317" s="184">
        <v>0</v>
      </c>
      <c r="K317" s="184" t="s">
        <v>505</v>
      </c>
      <c r="L317">
        <v>0</v>
      </c>
      <c r="M317" s="282">
        <v>0</v>
      </c>
      <c r="N317" s="259" t="s">
        <v>2166</v>
      </c>
      <c r="O317" s="259" t="s">
        <v>2166</v>
      </c>
      <c r="P317" s="259">
        <v>0</v>
      </c>
      <c r="Q317" s="260" t="s">
        <v>551</v>
      </c>
      <c r="R317" s="148">
        <v>5</v>
      </c>
      <c r="S317" s="148" t="s">
        <v>243</v>
      </c>
    </row>
    <row r="318" spans="1:19" x14ac:dyDescent="0.3">
      <c r="A318" s="148" t="s">
        <v>856</v>
      </c>
      <c r="B318" s="148">
        <v>240</v>
      </c>
      <c r="C318" t="s">
        <v>240</v>
      </c>
      <c r="D318" t="s">
        <v>243</v>
      </c>
      <c r="E318" t="s">
        <v>857</v>
      </c>
      <c r="F318" s="25" t="s">
        <v>13</v>
      </c>
      <c r="G318" s="148" t="s">
        <v>427</v>
      </c>
      <c r="H318" s="148" t="s">
        <v>428</v>
      </c>
      <c r="I318" s="189">
        <v>4086.2219999999998</v>
      </c>
      <c r="J318" s="184">
        <v>271671</v>
      </c>
      <c r="K318" s="184" t="s">
        <v>1450</v>
      </c>
      <c r="L318">
        <v>37490.598000000005</v>
      </c>
      <c r="M318" s="282">
        <v>3.2214416666666659</v>
      </c>
      <c r="N318" s="280">
        <v>15.041068056583144</v>
      </c>
      <c r="O318" s="259">
        <v>0.21417639056933271</v>
      </c>
      <c r="P318" s="259">
        <v>0.13800000000000001</v>
      </c>
      <c r="Q318" s="260" t="s">
        <v>551</v>
      </c>
      <c r="R318" s="148">
        <v>12</v>
      </c>
      <c r="S318" s="148" t="s">
        <v>243</v>
      </c>
    </row>
    <row r="319" spans="1:19" x14ac:dyDescent="0.3">
      <c r="A319" s="148" t="s">
        <v>858</v>
      </c>
      <c r="B319" s="148">
        <v>240</v>
      </c>
      <c r="C319" t="s">
        <v>240</v>
      </c>
      <c r="D319" t="s">
        <v>244</v>
      </c>
      <c r="E319" t="s">
        <v>859</v>
      </c>
      <c r="F319" s="25" t="s">
        <v>13</v>
      </c>
      <c r="G319" s="148" t="s">
        <v>427</v>
      </c>
      <c r="H319" s="148" t="s">
        <v>428</v>
      </c>
      <c r="I319" s="189">
        <v>2358.9269999999997</v>
      </c>
      <c r="J319" s="184">
        <v>173108</v>
      </c>
      <c r="K319" s="184" t="s">
        <v>1450</v>
      </c>
      <c r="L319">
        <v>23888.904000000002</v>
      </c>
      <c r="M319" s="282">
        <v>3.2214416666666659</v>
      </c>
      <c r="N319" s="259">
        <v>13.626909212745797</v>
      </c>
      <c r="O319" s="259">
        <v>0.23640295949528464</v>
      </c>
      <c r="P319" s="259">
        <v>0.13800000000000001</v>
      </c>
      <c r="Q319" s="260" t="s">
        <v>551</v>
      </c>
      <c r="R319" s="148">
        <v>12</v>
      </c>
      <c r="S319" s="148" t="s">
        <v>244</v>
      </c>
    </row>
    <row r="320" spans="1:19" x14ac:dyDescent="0.3">
      <c r="A320" s="148" t="s">
        <v>860</v>
      </c>
      <c r="B320" s="148">
        <v>240</v>
      </c>
      <c r="C320" t="s">
        <v>240</v>
      </c>
      <c r="D320" t="s">
        <v>242</v>
      </c>
      <c r="E320" t="s">
        <v>606</v>
      </c>
      <c r="F320" s="25" t="s">
        <v>13</v>
      </c>
      <c r="G320" s="148" t="s">
        <v>429</v>
      </c>
      <c r="H320" s="148" t="s">
        <v>430</v>
      </c>
      <c r="I320" s="189">
        <v>1141.54</v>
      </c>
      <c r="J320" s="184">
        <v>0</v>
      </c>
      <c r="K320" s="184" t="s">
        <v>2187</v>
      </c>
      <c r="L320">
        <v>0</v>
      </c>
      <c r="M320" s="282">
        <v>0</v>
      </c>
      <c r="N320" s="259" t="s">
        <v>2166</v>
      </c>
      <c r="O320" s="259" t="s">
        <v>2166</v>
      </c>
      <c r="P320" s="259">
        <v>0</v>
      </c>
      <c r="Q320" s="260" t="s">
        <v>551</v>
      </c>
      <c r="R320" s="148">
        <v>12</v>
      </c>
      <c r="S320" s="148" t="s">
        <v>607</v>
      </c>
    </row>
    <row r="321" spans="1:19" x14ac:dyDescent="0.3">
      <c r="A321" s="148" t="s">
        <v>608</v>
      </c>
      <c r="B321" s="148">
        <v>2</v>
      </c>
      <c r="C321" t="s">
        <v>80</v>
      </c>
      <c r="D321" t="s">
        <v>609</v>
      </c>
      <c r="E321" t="s">
        <v>606</v>
      </c>
      <c r="F321" s="25" t="s">
        <v>13</v>
      </c>
      <c r="G321" s="148" t="s">
        <v>429</v>
      </c>
      <c r="H321" s="148" t="s">
        <v>430</v>
      </c>
      <c r="I321" s="189">
        <v>8638</v>
      </c>
      <c r="J321" s="184">
        <v>0</v>
      </c>
      <c r="K321" s="184" t="s">
        <v>2187</v>
      </c>
      <c r="L321">
        <v>0</v>
      </c>
      <c r="M321" s="282">
        <v>0</v>
      </c>
      <c r="N321" s="259" t="s">
        <v>2166</v>
      </c>
      <c r="O321" s="259" t="s">
        <v>2166</v>
      </c>
      <c r="P321" s="259">
        <v>0</v>
      </c>
      <c r="Q321" s="260" t="s">
        <v>588</v>
      </c>
      <c r="R321" s="148">
        <v>12</v>
      </c>
      <c r="S321" s="148" t="s">
        <v>607</v>
      </c>
    </row>
    <row r="322" spans="1:19" x14ac:dyDescent="0.3">
      <c r="A322" s="148" t="s">
        <v>863</v>
      </c>
      <c r="B322" s="148">
        <v>103</v>
      </c>
      <c r="C322" t="s">
        <v>247</v>
      </c>
      <c r="D322" t="s">
        <v>248</v>
      </c>
      <c r="E322" t="s">
        <v>864</v>
      </c>
      <c r="F322" s="25" t="s">
        <v>13</v>
      </c>
      <c r="G322" s="148" t="s">
        <v>429</v>
      </c>
      <c r="H322" s="148" t="s">
        <v>430</v>
      </c>
      <c r="I322" s="189">
        <v>45979.999999999993</v>
      </c>
      <c r="J322" s="184">
        <v>0</v>
      </c>
      <c r="K322" s="184" t="s">
        <v>2187</v>
      </c>
      <c r="L322">
        <v>0</v>
      </c>
      <c r="M322" s="282">
        <v>0</v>
      </c>
      <c r="N322" s="280" t="s">
        <v>2166</v>
      </c>
      <c r="O322" s="259" t="s">
        <v>2166</v>
      </c>
      <c r="P322" s="259">
        <v>0</v>
      </c>
      <c r="Q322" s="260" t="s">
        <v>588</v>
      </c>
      <c r="R322" s="148">
        <v>12</v>
      </c>
      <c r="S322" s="148" t="s">
        <v>969</v>
      </c>
    </row>
    <row r="323" spans="1:19" x14ac:dyDescent="0.3">
      <c r="A323" s="148" t="s">
        <v>865</v>
      </c>
      <c r="B323" s="148">
        <v>103</v>
      </c>
      <c r="C323" t="s">
        <v>247</v>
      </c>
      <c r="D323" t="s">
        <v>249</v>
      </c>
      <c r="E323" t="s">
        <v>864</v>
      </c>
      <c r="F323" s="25" t="s">
        <v>13</v>
      </c>
      <c r="G323" s="148" t="s">
        <v>429</v>
      </c>
      <c r="H323" s="148" t="s">
        <v>430</v>
      </c>
      <c r="I323" s="189">
        <v>23133</v>
      </c>
      <c r="J323" s="184">
        <v>0</v>
      </c>
      <c r="K323" s="184" t="s">
        <v>2187</v>
      </c>
      <c r="L323">
        <v>0</v>
      </c>
      <c r="M323" s="282">
        <v>0</v>
      </c>
      <c r="N323" s="280" t="s">
        <v>2166</v>
      </c>
      <c r="O323" s="259" t="s">
        <v>2166</v>
      </c>
      <c r="P323" s="259">
        <v>0</v>
      </c>
      <c r="Q323" s="260" t="s">
        <v>588</v>
      </c>
      <c r="R323" s="148">
        <v>12</v>
      </c>
      <c r="S323" s="148" t="s">
        <v>969</v>
      </c>
    </row>
    <row r="324" spans="1:19" x14ac:dyDescent="0.3">
      <c r="A324" s="148" t="s">
        <v>866</v>
      </c>
      <c r="B324" s="148">
        <v>103</v>
      </c>
      <c r="C324" t="s">
        <v>247</v>
      </c>
      <c r="D324" t="s">
        <v>252</v>
      </c>
      <c r="E324" t="s">
        <v>864</v>
      </c>
      <c r="F324" s="25" t="s">
        <v>13</v>
      </c>
      <c r="G324" s="148" t="s">
        <v>427</v>
      </c>
      <c r="H324" s="148" t="s">
        <v>428</v>
      </c>
      <c r="I324" s="189">
        <v>-968.00000000000011</v>
      </c>
      <c r="J324" s="184">
        <v>68124</v>
      </c>
      <c r="K324" s="184" t="s">
        <v>1450</v>
      </c>
      <c r="L324">
        <v>9401.112000000001</v>
      </c>
      <c r="M324" s="282">
        <v>0</v>
      </c>
      <c r="N324" s="280">
        <v>-14.209382890024076</v>
      </c>
      <c r="O324" s="259">
        <v>0</v>
      </c>
      <c r="P324" s="259">
        <v>0.13800000000000001</v>
      </c>
      <c r="Q324" s="260" t="s">
        <v>588</v>
      </c>
      <c r="R324" s="148">
        <v>12</v>
      </c>
      <c r="S324" s="148" t="s">
        <v>969</v>
      </c>
    </row>
    <row r="325" spans="1:19" x14ac:dyDescent="0.3">
      <c r="A325" s="148" t="s">
        <v>867</v>
      </c>
      <c r="B325" s="148">
        <v>103</v>
      </c>
      <c r="C325" t="s">
        <v>247</v>
      </c>
      <c r="D325" t="s">
        <v>250</v>
      </c>
      <c r="E325" t="s">
        <v>864</v>
      </c>
      <c r="F325" s="25" t="s">
        <v>13</v>
      </c>
      <c r="G325" s="148" t="s">
        <v>429</v>
      </c>
      <c r="H325" s="148" t="s">
        <v>430</v>
      </c>
      <c r="I325" s="189">
        <v>13607.000000000002</v>
      </c>
      <c r="J325" s="184">
        <v>0</v>
      </c>
      <c r="K325" s="184" t="s">
        <v>2187</v>
      </c>
      <c r="L325">
        <v>0</v>
      </c>
      <c r="M325" s="282">
        <v>0</v>
      </c>
      <c r="N325" s="259" t="s">
        <v>2166</v>
      </c>
      <c r="O325" s="259" t="s">
        <v>2166</v>
      </c>
      <c r="P325" s="259">
        <v>0</v>
      </c>
      <c r="Q325" s="260" t="s">
        <v>588</v>
      </c>
      <c r="R325" s="148">
        <v>12</v>
      </c>
      <c r="S325" s="148" t="s">
        <v>969</v>
      </c>
    </row>
    <row r="326" spans="1:19" x14ac:dyDescent="0.3">
      <c r="A326" s="148" t="s">
        <v>989</v>
      </c>
      <c r="B326" s="148">
        <v>103</v>
      </c>
      <c r="C326" t="s">
        <v>247</v>
      </c>
      <c r="D326" t="s">
        <v>251</v>
      </c>
      <c r="E326" t="s">
        <v>864</v>
      </c>
      <c r="F326" s="25" t="s">
        <v>13</v>
      </c>
      <c r="G326" s="148" t="s">
        <v>429</v>
      </c>
      <c r="H326" s="148" t="s">
        <v>430</v>
      </c>
      <c r="I326" s="189">
        <v>61089</v>
      </c>
      <c r="J326" s="184">
        <v>0</v>
      </c>
      <c r="K326" s="184" t="s">
        <v>2187</v>
      </c>
      <c r="L326">
        <v>0</v>
      </c>
      <c r="M326" s="282">
        <v>0</v>
      </c>
      <c r="N326" s="280" t="s">
        <v>2166</v>
      </c>
      <c r="O326" s="259" t="s">
        <v>2166</v>
      </c>
      <c r="P326" s="259">
        <v>0</v>
      </c>
      <c r="Q326" s="260" t="s">
        <v>588</v>
      </c>
      <c r="R326" s="148">
        <v>12</v>
      </c>
      <c r="S326" s="148" t="s">
        <v>969</v>
      </c>
    </row>
    <row r="327" spans="1:19" x14ac:dyDescent="0.3">
      <c r="A327" s="148" t="s">
        <v>868</v>
      </c>
      <c r="B327" s="148">
        <v>103</v>
      </c>
      <c r="C327" t="s">
        <v>247</v>
      </c>
      <c r="D327" t="s">
        <v>869</v>
      </c>
      <c r="E327" t="s">
        <v>864</v>
      </c>
      <c r="F327" s="25" t="s">
        <v>13</v>
      </c>
      <c r="G327" s="148" t="s">
        <v>429</v>
      </c>
      <c r="H327" s="148" t="s">
        <v>430</v>
      </c>
      <c r="I327" s="189">
        <v>8712</v>
      </c>
      <c r="J327" s="184">
        <v>0</v>
      </c>
      <c r="K327" s="184" t="s">
        <v>2187</v>
      </c>
      <c r="L327">
        <v>0</v>
      </c>
      <c r="M327" s="282">
        <v>0</v>
      </c>
      <c r="N327" s="280" t="s">
        <v>2166</v>
      </c>
      <c r="O327" s="259" t="s">
        <v>2166</v>
      </c>
      <c r="P327" s="259">
        <v>0</v>
      </c>
      <c r="Q327" s="260" t="s">
        <v>588</v>
      </c>
      <c r="R327" s="148">
        <v>12</v>
      </c>
      <c r="S327" s="148" t="s">
        <v>969</v>
      </c>
    </row>
    <row r="328" spans="1:19" x14ac:dyDescent="0.3">
      <c r="A328" s="148" t="s">
        <v>610</v>
      </c>
      <c r="B328" s="148">
        <v>2</v>
      </c>
      <c r="C328" t="s">
        <v>80</v>
      </c>
      <c r="D328" t="s">
        <v>97</v>
      </c>
      <c r="E328" t="s">
        <v>602</v>
      </c>
      <c r="F328" s="25" t="s">
        <v>13</v>
      </c>
      <c r="G328" s="148" t="s">
        <v>429</v>
      </c>
      <c r="H328" s="148" t="s">
        <v>430</v>
      </c>
      <c r="I328" s="189">
        <v>570.52800000000002</v>
      </c>
      <c r="J328" s="184">
        <v>0</v>
      </c>
      <c r="K328" s="184" t="s">
        <v>2187</v>
      </c>
      <c r="L328">
        <v>0</v>
      </c>
      <c r="M328" s="282">
        <v>0</v>
      </c>
      <c r="N328" s="259" t="s">
        <v>2166</v>
      </c>
      <c r="O328" s="259" t="s">
        <v>2166</v>
      </c>
      <c r="P328" s="259">
        <v>0</v>
      </c>
      <c r="Q328" s="260" t="s">
        <v>588</v>
      </c>
      <c r="R328" s="148">
        <v>1</v>
      </c>
      <c r="S328" s="148" t="s">
        <v>603</v>
      </c>
    </row>
    <row r="329" spans="1:19" x14ac:dyDescent="0.3">
      <c r="A329" s="148" t="s">
        <v>913</v>
      </c>
      <c r="B329" s="148">
        <v>0</v>
      </c>
      <c r="C329" t="s">
        <v>276</v>
      </c>
      <c r="D329" t="s">
        <v>277</v>
      </c>
      <c r="E329" t="s">
        <v>914</v>
      </c>
      <c r="F329" s="25" t="s">
        <v>13</v>
      </c>
      <c r="G329" s="148" t="s">
        <v>427</v>
      </c>
      <c r="H329" s="148" t="s">
        <v>428</v>
      </c>
      <c r="I329" s="189">
        <v>1328</v>
      </c>
      <c r="J329" s="184">
        <v>131334</v>
      </c>
      <c r="K329" s="184" t="s">
        <v>1450</v>
      </c>
      <c r="L329">
        <v>18124.092000000001</v>
      </c>
      <c r="M329" s="282">
        <v>0</v>
      </c>
      <c r="N329" s="259">
        <v>10.111623798863965</v>
      </c>
      <c r="O329" s="259">
        <v>0</v>
      </c>
      <c r="P329" s="259">
        <v>0.13800000000000001</v>
      </c>
      <c r="Q329" s="260" t="s">
        <v>588</v>
      </c>
      <c r="R329" s="148">
        <v>12</v>
      </c>
      <c r="S329" s="148" t="s">
        <v>278</v>
      </c>
    </row>
    <row r="330" spans="1:19" x14ac:dyDescent="0.3">
      <c r="A330" s="148" t="s">
        <v>612</v>
      </c>
      <c r="B330" s="148">
        <v>2</v>
      </c>
      <c r="C330" t="s">
        <v>80</v>
      </c>
      <c r="D330" t="s">
        <v>84</v>
      </c>
      <c r="E330" t="s">
        <v>602</v>
      </c>
      <c r="F330" s="25" t="s">
        <v>13</v>
      </c>
      <c r="G330" s="148" t="s">
        <v>427</v>
      </c>
      <c r="H330" s="148" t="s">
        <v>428</v>
      </c>
      <c r="I330" s="189">
        <v>104.56699999999999</v>
      </c>
      <c r="J330" s="184">
        <v>8526</v>
      </c>
      <c r="K330" s="184" t="s">
        <v>1450</v>
      </c>
      <c r="L330">
        <v>1176.5880000000002</v>
      </c>
      <c r="M330" s="282">
        <v>0</v>
      </c>
      <c r="N330" s="280">
        <v>12.264485104386582</v>
      </c>
      <c r="O330" s="259">
        <v>0</v>
      </c>
      <c r="P330" s="259">
        <v>0.13800000000000001</v>
      </c>
      <c r="Q330" s="260" t="s">
        <v>588</v>
      </c>
      <c r="R330" s="148">
        <v>1</v>
      </c>
      <c r="S330" s="148" t="s">
        <v>603</v>
      </c>
    </row>
    <row r="331" spans="1:19" x14ac:dyDescent="0.3">
      <c r="A331" s="148" t="s">
        <v>915</v>
      </c>
      <c r="B331" s="148">
        <v>0</v>
      </c>
      <c r="C331" t="s">
        <v>276</v>
      </c>
      <c r="D331" t="s">
        <v>279</v>
      </c>
      <c r="E331" t="s">
        <v>914</v>
      </c>
      <c r="F331" s="25" t="s">
        <v>13</v>
      </c>
      <c r="G331" s="148" t="s">
        <v>429</v>
      </c>
      <c r="H331" s="148" t="s">
        <v>430</v>
      </c>
      <c r="I331" s="189">
        <v>5429.0000000000009</v>
      </c>
      <c r="J331" s="184">
        <v>0</v>
      </c>
      <c r="K331" s="184" t="s">
        <v>2187</v>
      </c>
      <c r="L331">
        <v>0</v>
      </c>
      <c r="M331" s="282">
        <v>0</v>
      </c>
      <c r="N331" s="259" t="s">
        <v>2166</v>
      </c>
      <c r="O331" s="259" t="s">
        <v>2166</v>
      </c>
      <c r="P331" s="259">
        <v>0</v>
      </c>
      <c r="Q331" s="260" t="s">
        <v>588</v>
      </c>
      <c r="R331" s="148">
        <v>12</v>
      </c>
      <c r="S331" s="148" t="s">
        <v>278</v>
      </c>
    </row>
    <row r="332" spans="1:19" x14ac:dyDescent="0.3">
      <c r="A332" s="148" t="s">
        <v>916</v>
      </c>
      <c r="B332" s="148">
        <v>0</v>
      </c>
      <c r="C332" t="s">
        <v>276</v>
      </c>
      <c r="D332" t="s">
        <v>280</v>
      </c>
      <c r="E332" t="s">
        <v>914</v>
      </c>
      <c r="F332" s="25" t="s">
        <v>13</v>
      </c>
      <c r="G332" s="148" t="s">
        <v>429</v>
      </c>
      <c r="H332" s="148" t="s">
        <v>430</v>
      </c>
      <c r="I332" s="189">
        <v>14712</v>
      </c>
      <c r="J332" s="184">
        <v>0</v>
      </c>
      <c r="K332" s="184" t="s">
        <v>2187</v>
      </c>
      <c r="L332">
        <v>0</v>
      </c>
      <c r="M332" s="282">
        <v>0</v>
      </c>
      <c r="N332" s="259" t="s">
        <v>2166</v>
      </c>
      <c r="O332" s="259" t="s">
        <v>2166</v>
      </c>
      <c r="P332" s="259">
        <v>0</v>
      </c>
      <c r="Q332" s="260" t="s">
        <v>588</v>
      </c>
      <c r="R332" s="148">
        <v>12</v>
      </c>
      <c r="S332" s="148" t="s">
        <v>278</v>
      </c>
    </row>
    <row r="333" spans="1:19" x14ac:dyDescent="0.3">
      <c r="A333" s="148" t="s">
        <v>613</v>
      </c>
      <c r="B333" s="148">
        <v>2</v>
      </c>
      <c r="C333" t="s">
        <v>80</v>
      </c>
      <c r="D333" t="s">
        <v>88</v>
      </c>
      <c r="E333" t="s">
        <v>602</v>
      </c>
      <c r="F333" s="25" t="s">
        <v>13</v>
      </c>
      <c r="G333" s="148" t="s">
        <v>427</v>
      </c>
      <c r="H333" s="148" t="s">
        <v>428</v>
      </c>
      <c r="I333" s="189">
        <v>85.387</v>
      </c>
      <c r="J333" s="184">
        <v>5964</v>
      </c>
      <c r="K333" s="184" t="s">
        <v>1450</v>
      </c>
      <c r="L333">
        <v>823.03200000000004</v>
      </c>
      <c r="M333" s="282">
        <v>0</v>
      </c>
      <c r="N333" s="280">
        <v>14.317069081153589</v>
      </c>
      <c r="O333" s="259">
        <v>0</v>
      </c>
      <c r="P333" s="259">
        <v>0.13800000000000001</v>
      </c>
      <c r="Q333" s="260" t="s">
        <v>588</v>
      </c>
      <c r="R333" s="148">
        <v>1</v>
      </c>
      <c r="S333" s="148" t="s">
        <v>603</v>
      </c>
    </row>
    <row r="334" spans="1:19" x14ac:dyDescent="0.3">
      <c r="A334" s="148" t="s">
        <v>614</v>
      </c>
      <c r="B334" s="148">
        <v>2</v>
      </c>
      <c r="C334" t="s">
        <v>80</v>
      </c>
      <c r="D334" t="s">
        <v>89</v>
      </c>
      <c r="E334" t="s">
        <v>606</v>
      </c>
      <c r="F334" s="25" t="s">
        <v>13</v>
      </c>
      <c r="G334" s="148" t="s">
        <v>427</v>
      </c>
      <c r="H334" s="148" t="s">
        <v>428</v>
      </c>
      <c r="I334" s="189">
        <v>131.45999999999998</v>
      </c>
      <c r="J334" s="184">
        <v>9947</v>
      </c>
      <c r="K334" s="184" t="s">
        <v>1450</v>
      </c>
      <c r="L334">
        <v>1372.6860000000001</v>
      </c>
      <c r="M334" s="282">
        <v>3.473333333333334</v>
      </c>
      <c r="N334" s="259">
        <v>13.216045038705134</v>
      </c>
      <c r="O334" s="259">
        <v>0.26281185658501965</v>
      </c>
      <c r="P334" s="259">
        <v>0.13800000000000001</v>
      </c>
      <c r="Q334" s="260" t="s">
        <v>551</v>
      </c>
      <c r="R334" s="148">
        <v>12</v>
      </c>
      <c r="S334" s="148" t="s">
        <v>607</v>
      </c>
    </row>
    <row r="335" spans="1:19" x14ac:dyDescent="0.3">
      <c r="A335" s="148" t="s">
        <v>965</v>
      </c>
      <c r="B335" s="148">
        <v>24</v>
      </c>
      <c r="C335" t="s">
        <v>319</v>
      </c>
      <c r="D335" t="s">
        <v>320</v>
      </c>
      <c r="E335" t="s">
        <v>966</v>
      </c>
      <c r="F335" s="25" t="s">
        <v>13</v>
      </c>
      <c r="G335" s="148" t="s">
        <v>429</v>
      </c>
      <c r="H335" s="148" t="s">
        <v>430</v>
      </c>
      <c r="I335" s="189">
        <v>1129</v>
      </c>
      <c r="J335" s="184">
        <v>0</v>
      </c>
      <c r="K335" s="184" t="s">
        <v>2187</v>
      </c>
      <c r="L335">
        <v>0</v>
      </c>
      <c r="M335" s="282">
        <v>0</v>
      </c>
      <c r="N335" s="259" t="s">
        <v>2166</v>
      </c>
      <c r="O335" s="259" t="s">
        <v>2166</v>
      </c>
      <c r="P335" s="259">
        <v>0</v>
      </c>
      <c r="Q335" s="260" t="s">
        <v>588</v>
      </c>
      <c r="R335" s="148">
        <v>12</v>
      </c>
      <c r="S335" s="148" t="s">
        <v>320</v>
      </c>
    </row>
    <row r="336" spans="1:19" x14ac:dyDescent="0.3">
      <c r="A336" s="148" t="s">
        <v>965</v>
      </c>
      <c r="B336" s="148">
        <v>24</v>
      </c>
      <c r="C336" t="s">
        <v>319</v>
      </c>
      <c r="D336" t="s">
        <v>320</v>
      </c>
      <c r="E336" t="s">
        <v>966</v>
      </c>
      <c r="F336" s="25" t="s">
        <v>13</v>
      </c>
      <c r="G336" s="148" t="s">
        <v>427</v>
      </c>
      <c r="H336" s="148" t="s">
        <v>428</v>
      </c>
      <c r="I336" s="189">
        <v>0</v>
      </c>
      <c r="J336" s="184">
        <v>0</v>
      </c>
      <c r="K336" s="184" t="s">
        <v>1450</v>
      </c>
      <c r="L336">
        <v>0</v>
      </c>
      <c r="M336" s="282">
        <v>0</v>
      </c>
      <c r="N336" s="280" t="s">
        <v>2166</v>
      </c>
      <c r="O336" s="259" t="s">
        <v>2166</v>
      </c>
      <c r="P336" s="259">
        <v>0.13800000000000001</v>
      </c>
      <c r="Q336" s="260" t="s">
        <v>588</v>
      </c>
      <c r="R336" s="148">
        <v>12</v>
      </c>
      <c r="S336" s="148" t="s">
        <v>320</v>
      </c>
    </row>
    <row r="337" spans="1:19" x14ac:dyDescent="0.3">
      <c r="A337" s="148" t="s">
        <v>967</v>
      </c>
      <c r="B337" s="148">
        <v>212</v>
      </c>
      <c r="C337" t="s">
        <v>968</v>
      </c>
      <c r="D337" t="s">
        <v>322</v>
      </c>
      <c r="E337" t="s">
        <v>864</v>
      </c>
      <c r="F337" s="25" t="s">
        <v>13</v>
      </c>
      <c r="G337" s="148" t="s">
        <v>429</v>
      </c>
      <c r="H337" s="148" t="s">
        <v>430</v>
      </c>
      <c r="I337" s="189">
        <v>12669</v>
      </c>
      <c r="J337" s="184">
        <v>0</v>
      </c>
      <c r="K337" s="184" t="s">
        <v>2187</v>
      </c>
      <c r="L337">
        <v>0</v>
      </c>
      <c r="M337" s="282">
        <v>0</v>
      </c>
      <c r="N337" s="280" t="s">
        <v>2166</v>
      </c>
      <c r="O337" s="259" t="s">
        <v>2166</v>
      </c>
      <c r="P337" s="259">
        <v>0</v>
      </c>
      <c r="Q337" s="260" t="s">
        <v>588</v>
      </c>
      <c r="R337" s="148">
        <v>12</v>
      </c>
      <c r="S337" s="148" t="s">
        <v>969</v>
      </c>
    </row>
    <row r="338" spans="1:19" x14ac:dyDescent="0.3">
      <c r="A338" s="148" t="s">
        <v>967</v>
      </c>
      <c r="B338" s="148">
        <v>212</v>
      </c>
      <c r="C338" t="s">
        <v>968</v>
      </c>
      <c r="D338" t="s">
        <v>322</v>
      </c>
      <c r="E338" t="s">
        <v>864</v>
      </c>
      <c r="F338" s="25" t="s">
        <v>13</v>
      </c>
      <c r="G338" s="148" t="s">
        <v>427</v>
      </c>
      <c r="H338" s="148" t="s">
        <v>428</v>
      </c>
      <c r="I338" s="189">
        <v>806.54</v>
      </c>
      <c r="J338" s="184">
        <v>61992</v>
      </c>
      <c r="K338" s="184" t="s">
        <v>1450</v>
      </c>
      <c r="L338">
        <v>8554.8960000000006</v>
      </c>
      <c r="M338" s="282">
        <v>0</v>
      </c>
      <c r="N338" s="259">
        <v>13.010388437217706</v>
      </c>
      <c r="O338" s="259">
        <v>0</v>
      </c>
      <c r="P338" s="259">
        <v>0.13800000000000001</v>
      </c>
      <c r="Q338" s="260" t="s">
        <v>588</v>
      </c>
      <c r="R338" s="148">
        <v>12</v>
      </c>
      <c r="S338" s="148" t="s">
        <v>969</v>
      </c>
    </row>
    <row r="339" spans="1:19" x14ac:dyDescent="0.3">
      <c r="A339" s="148" t="s">
        <v>615</v>
      </c>
      <c r="B339" s="148">
        <v>2</v>
      </c>
      <c r="C339" t="s">
        <v>80</v>
      </c>
      <c r="D339" t="s">
        <v>92</v>
      </c>
      <c r="E339" t="s">
        <v>602</v>
      </c>
      <c r="F339" s="25" t="s">
        <v>13</v>
      </c>
      <c r="G339" s="148" t="s">
        <v>427</v>
      </c>
      <c r="H339" s="148" t="s">
        <v>428</v>
      </c>
      <c r="I339" s="189">
        <v>-0.92800000000000005</v>
      </c>
      <c r="J339" s="184">
        <v>168</v>
      </c>
      <c r="K339" s="184" t="s">
        <v>1450</v>
      </c>
      <c r="L339">
        <v>23.184000000000001</v>
      </c>
      <c r="M339" s="282">
        <v>0</v>
      </c>
      <c r="N339" s="259">
        <v>-5.5238095238095237</v>
      </c>
      <c r="O339" s="259">
        <v>0</v>
      </c>
      <c r="P339" s="259">
        <v>0.13800000000000001</v>
      </c>
      <c r="Q339" s="260" t="s">
        <v>588</v>
      </c>
      <c r="R339" s="148">
        <v>1</v>
      </c>
      <c r="S339" s="148" t="s">
        <v>603</v>
      </c>
    </row>
    <row r="340" spans="1:19" x14ac:dyDescent="0.3">
      <c r="A340" s="148" t="s">
        <v>616</v>
      </c>
      <c r="B340" s="148">
        <v>2</v>
      </c>
      <c r="C340" t="s">
        <v>80</v>
      </c>
      <c r="D340" t="s">
        <v>617</v>
      </c>
      <c r="E340" t="s">
        <v>602</v>
      </c>
      <c r="F340" s="25" t="s">
        <v>13</v>
      </c>
      <c r="G340" s="148" t="s">
        <v>427</v>
      </c>
      <c r="H340" s="148" t="s">
        <v>428</v>
      </c>
      <c r="I340" s="189">
        <v>0</v>
      </c>
      <c r="J340" s="184">
        <v>0</v>
      </c>
      <c r="K340" s="184">
        <v>0</v>
      </c>
      <c r="L340">
        <v>0</v>
      </c>
      <c r="M340" s="282">
        <v>0</v>
      </c>
      <c r="N340" s="259" t="s">
        <v>2166</v>
      </c>
      <c r="O340" s="259" t="s">
        <v>2166</v>
      </c>
      <c r="P340" s="259">
        <v>0.13800000000000001</v>
      </c>
      <c r="Q340" s="260">
        <v>0</v>
      </c>
      <c r="R340" s="148">
        <v>0</v>
      </c>
      <c r="S340" s="148" t="s">
        <v>603</v>
      </c>
    </row>
    <row r="341" spans="1:19" x14ac:dyDescent="0.3">
      <c r="A341" s="148" t="s">
        <v>984</v>
      </c>
      <c r="B341" s="148">
        <v>100</v>
      </c>
      <c r="C341" t="s">
        <v>342</v>
      </c>
      <c r="D341" t="s">
        <v>985</v>
      </c>
      <c r="E341" t="s">
        <v>986</v>
      </c>
      <c r="F341" s="25" t="s">
        <v>13</v>
      </c>
      <c r="G341" s="148" t="s">
        <v>429</v>
      </c>
      <c r="H341" s="148" t="s">
        <v>430</v>
      </c>
      <c r="I341" s="189">
        <v>59501</v>
      </c>
      <c r="J341" s="184">
        <v>0</v>
      </c>
      <c r="K341" s="184" t="s">
        <v>2187</v>
      </c>
      <c r="L341">
        <v>0</v>
      </c>
      <c r="M341" s="282">
        <v>0</v>
      </c>
      <c r="N341" s="280" t="s">
        <v>2166</v>
      </c>
      <c r="O341" s="259" t="s">
        <v>2166</v>
      </c>
      <c r="P341" s="259">
        <v>0</v>
      </c>
      <c r="Q341" s="260" t="s">
        <v>588</v>
      </c>
      <c r="R341" s="148">
        <v>12</v>
      </c>
      <c r="S341" s="148" t="s">
        <v>343</v>
      </c>
    </row>
    <row r="342" spans="1:19" x14ac:dyDescent="0.3">
      <c r="A342" s="148" t="s">
        <v>987</v>
      </c>
      <c r="B342" s="148">
        <v>100</v>
      </c>
      <c r="C342" t="s">
        <v>342</v>
      </c>
      <c r="D342" t="s">
        <v>344</v>
      </c>
      <c r="E342" t="s">
        <v>986</v>
      </c>
      <c r="F342" s="25" t="s">
        <v>13</v>
      </c>
      <c r="G342" s="148" t="s">
        <v>429</v>
      </c>
      <c r="H342" s="148" t="s">
        <v>430</v>
      </c>
      <c r="I342" s="189">
        <v>49511</v>
      </c>
      <c r="J342" s="184">
        <v>0</v>
      </c>
      <c r="K342" s="184" t="s">
        <v>2187</v>
      </c>
      <c r="L342">
        <v>0</v>
      </c>
      <c r="M342" s="282">
        <v>0</v>
      </c>
      <c r="N342" s="259" t="s">
        <v>2166</v>
      </c>
      <c r="O342" s="259" t="s">
        <v>2166</v>
      </c>
      <c r="P342" s="259">
        <v>0</v>
      </c>
      <c r="Q342" s="260" t="s">
        <v>588</v>
      </c>
      <c r="R342" s="148">
        <v>12</v>
      </c>
      <c r="S342" s="148" t="s">
        <v>343</v>
      </c>
    </row>
    <row r="343" spans="1:19" x14ac:dyDescent="0.3">
      <c r="A343" s="148" t="s">
        <v>988</v>
      </c>
      <c r="B343" s="148">
        <v>100</v>
      </c>
      <c r="C343" t="s">
        <v>342</v>
      </c>
      <c r="D343" t="s">
        <v>345</v>
      </c>
      <c r="E343" t="s">
        <v>986</v>
      </c>
      <c r="F343" s="25" t="s">
        <v>13</v>
      </c>
      <c r="G343" s="148" t="s">
        <v>427</v>
      </c>
      <c r="H343" s="148" t="s">
        <v>428</v>
      </c>
      <c r="I343" s="189">
        <v>-270</v>
      </c>
      <c r="J343" s="184">
        <v>68880</v>
      </c>
      <c r="K343" s="184" t="s">
        <v>1450</v>
      </c>
      <c r="L343">
        <v>9505.44</v>
      </c>
      <c r="M343" s="282">
        <v>0</v>
      </c>
      <c r="N343" s="280">
        <v>-3.9198606271777003</v>
      </c>
      <c r="O343" s="259">
        <v>0</v>
      </c>
      <c r="P343" s="259">
        <v>0.13800000000000001</v>
      </c>
      <c r="Q343" s="260" t="s">
        <v>588</v>
      </c>
      <c r="R343" s="148">
        <v>12</v>
      </c>
      <c r="S343" s="148" t="s">
        <v>343</v>
      </c>
    </row>
    <row r="344" spans="1:19" x14ac:dyDescent="0.3">
      <c r="A344" s="148" t="s">
        <v>990</v>
      </c>
      <c r="B344" s="148">
        <v>0</v>
      </c>
      <c r="C344" t="s">
        <v>346</v>
      </c>
      <c r="D344" t="s">
        <v>991</v>
      </c>
      <c r="E344" t="s">
        <v>864</v>
      </c>
      <c r="F344" s="25" t="s">
        <v>13</v>
      </c>
      <c r="G344" s="148" t="s">
        <v>429</v>
      </c>
      <c r="H344" s="148" t="s">
        <v>430</v>
      </c>
      <c r="I344" s="189">
        <v>0</v>
      </c>
      <c r="J344" s="184">
        <v>0</v>
      </c>
      <c r="K344" s="184">
        <v>0</v>
      </c>
      <c r="L344">
        <v>0</v>
      </c>
      <c r="M344" s="282">
        <v>0</v>
      </c>
      <c r="N344" s="259" t="s">
        <v>2166</v>
      </c>
      <c r="O344" s="259" t="s">
        <v>2166</v>
      </c>
      <c r="P344" s="259">
        <v>0</v>
      </c>
      <c r="Q344" s="260">
        <v>0</v>
      </c>
      <c r="R344" s="148">
        <v>0</v>
      </c>
      <c r="S344" s="148" t="s">
        <v>969</v>
      </c>
    </row>
    <row r="345" spans="1:19" x14ac:dyDescent="0.3">
      <c r="A345" s="148" t="s">
        <v>1015</v>
      </c>
      <c r="B345" s="148">
        <v>363</v>
      </c>
      <c r="C345" t="s">
        <v>363</v>
      </c>
      <c r="D345" t="s">
        <v>364</v>
      </c>
      <c r="E345" t="s">
        <v>1016</v>
      </c>
      <c r="F345" s="25" t="s">
        <v>13</v>
      </c>
      <c r="G345" s="148" t="s">
        <v>427</v>
      </c>
      <c r="H345" s="148" t="s">
        <v>428</v>
      </c>
      <c r="I345" s="189">
        <v>407.267</v>
      </c>
      <c r="J345" s="184">
        <v>31315</v>
      </c>
      <c r="K345" s="184" t="s">
        <v>1450</v>
      </c>
      <c r="L345">
        <v>4321.47</v>
      </c>
      <c r="M345" s="282">
        <v>4.1924999999999999</v>
      </c>
      <c r="N345" s="280">
        <v>13.005492575443078</v>
      </c>
      <c r="O345" s="259">
        <v>0.32236379942396509</v>
      </c>
      <c r="P345" s="259">
        <v>0.13800000000000001</v>
      </c>
      <c r="Q345" s="260" t="s">
        <v>551</v>
      </c>
      <c r="R345" s="148">
        <v>12</v>
      </c>
      <c r="S345" s="148" t="s">
        <v>364</v>
      </c>
    </row>
    <row r="346" spans="1:19" x14ac:dyDescent="0.3">
      <c r="A346" s="148" t="s">
        <v>621</v>
      </c>
      <c r="B346" s="148">
        <v>2</v>
      </c>
      <c r="C346" t="s">
        <v>80</v>
      </c>
      <c r="D346" t="s">
        <v>95</v>
      </c>
      <c r="E346" t="s">
        <v>606</v>
      </c>
      <c r="F346" s="25" t="s">
        <v>13</v>
      </c>
      <c r="G346" s="148" t="s">
        <v>429</v>
      </c>
      <c r="H346" s="148" t="s">
        <v>430</v>
      </c>
      <c r="I346" s="189">
        <v>2577.9999999999995</v>
      </c>
      <c r="J346" s="184">
        <v>0</v>
      </c>
      <c r="K346" s="184" t="s">
        <v>2187</v>
      </c>
      <c r="L346">
        <v>0</v>
      </c>
      <c r="M346" s="282">
        <v>0</v>
      </c>
      <c r="N346" s="280" t="s">
        <v>2166</v>
      </c>
      <c r="O346" s="259" t="s">
        <v>2166</v>
      </c>
      <c r="P346" s="259">
        <v>0</v>
      </c>
      <c r="Q346" s="260" t="s">
        <v>588</v>
      </c>
      <c r="R346" s="148">
        <v>12</v>
      </c>
      <c r="S346" s="148" t="s">
        <v>607</v>
      </c>
    </row>
    <row r="347" spans="1:19" x14ac:dyDescent="0.3">
      <c r="A347" s="148" t="s">
        <v>621</v>
      </c>
      <c r="B347" s="148">
        <v>2</v>
      </c>
      <c r="C347" t="s">
        <v>80</v>
      </c>
      <c r="D347" t="s">
        <v>95</v>
      </c>
      <c r="E347" t="s">
        <v>606</v>
      </c>
      <c r="F347" s="25" t="s">
        <v>13</v>
      </c>
      <c r="G347" s="148" t="s">
        <v>427</v>
      </c>
      <c r="H347" s="148" t="s">
        <v>428</v>
      </c>
      <c r="I347" s="189">
        <v>172.04</v>
      </c>
      <c r="J347" s="184">
        <v>12434</v>
      </c>
      <c r="K347" s="184" t="s">
        <v>1450</v>
      </c>
      <c r="L347">
        <v>1715.8920000000001</v>
      </c>
      <c r="M347" s="282">
        <v>3.473333333333334</v>
      </c>
      <c r="N347" s="280">
        <v>13.836255428663343</v>
      </c>
      <c r="O347" s="259">
        <v>0.25103131054793465</v>
      </c>
      <c r="P347" s="259">
        <v>0.13800000000000001</v>
      </c>
      <c r="Q347" s="260" t="s">
        <v>551</v>
      </c>
      <c r="R347" s="148">
        <v>12</v>
      </c>
      <c r="S347" s="148" t="s">
        <v>607</v>
      </c>
    </row>
    <row r="348" spans="1:19" x14ac:dyDescent="0.3">
      <c r="A348" s="148" t="s">
        <v>1051</v>
      </c>
      <c r="B348" s="148">
        <v>111</v>
      </c>
      <c r="C348" t="s">
        <v>382</v>
      </c>
      <c r="D348" t="s">
        <v>383</v>
      </c>
      <c r="E348" t="s">
        <v>864</v>
      </c>
      <c r="F348" s="25" t="s">
        <v>13</v>
      </c>
      <c r="G348" s="148" t="s">
        <v>427</v>
      </c>
      <c r="H348" s="148" t="s">
        <v>428</v>
      </c>
      <c r="I348" s="189">
        <v>614</v>
      </c>
      <c r="J348" s="184">
        <v>62496</v>
      </c>
      <c r="K348" s="184" t="s">
        <v>1450</v>
      </c>
      <c r="L348">
        <v>8624.4480000000003</v>
      </c>
      <c r="M348" s="282">
        <v>0</v>
      </c>
      <c r="N348" s="259">
        <v>9.8246287762416795</v>
      </c>
      <c r="O348" s="259">
        <v>0</v>
      </c>
      <c r="P348" s="259">
        <v>0.13800000000000001</v>
      </c>
      <c r="Q348" s="260" t="s">
        <v>588</v>
      </c>
      <c r="R348" s="148">
        <v>12</v>
      </c>
      <c r="S348" s="148" t="s">
        <v>969</v>
      </c>
    </row>
    <row r="349" spans="1:19" x14ac:dyDescent="0.3">
      <c r="A349" s="148" t="s">
        <v>624</v>
      </c>
      <c r="B349" s="148">
        <v>2</v>
      </c>
      <c r="C349" t="s">
        <v>80</v>
      </c>
      <c r="D349" t="s">
        <v>99</v>
      </c>
      <c r="E349" t="s">
        <v>602</v>
      </c>
      <c r="F349" s="25" t="s">
        <v>13</v>
      </c>
      <c r="G349" s="148" t="s">
        <v>427</v>
      </c>
      <c r="H349" s="148" t="s">
        <v>428</v>
      </c>
      <c r="I349" s="189">
        <v>18.975999999999999</v>
      </c>
      <c r="J349" s="184">
        <v>1932</v>
      </c>
      <c r="K349" s="184" t="s">
        <v>1450</v>
      </c>
      <c r="L349">
        <v>266.61600000000004</v>
      </c>
      <c r="M349" s="282">
        <v>0</v>
      </c>
      <c r="N349" s="259">
        <v>9.8219461697722572</v>
      </c>
      <c r="O349" s="259">
        <v>0</v>
      </c>
      <c r="P349" s="259">
        <v>0.13800000000000001</v>
      </c>
      <c r="Q349" s="260" t="s">
        <v>588</v>
      </c>
      <c r="R349" s="148">
        <v>1</v>
      </c>
      <c r="S349" s="148" t="s">
        <v>603</v>
      </c>
    </row>
    <row r="350" spans="1:19" x14ac:dyDescent="0.3">
      <c r="A350" s="148" t="s">
        <v>835</v>
      </c>
      <c r="B350" s="148">
        <v>2</v>
      </c>
      <c r="C350" t="s">
        <v>80</v>
      </c>
      <c r="D350" t="s">
        <v>226</v>
      </c>
      <c r="E350" t="s">
        <v>836</v>
      </c>
      <c r="F350" s="25" t="s">
        <v>13</v>
      </c>
      <c r="G350" s="148" t="s">
        <v>429</v>
      </c>
      <c r="H350" s="148" t="s">
        <v>430</v>
      </c>
      <c r="I350" s="189">
        <v>2115.9920000000002</v>
      </c>
      <c r="J350" s="184">
        <v>0</v>
      </c>
      <c r="K350" s="184" t="s">
        <v>505</v>
      </c>
      <c r="L350">
        <v>0</v>
      </c>
      <c r="M350" s="282">
        <v>0</v>
      </c>
      <c r="N350" s="259" t="s">
        <v>2166</v>
      </c>
      <c r="O350" s="259" t="s">
        <v>2166</v>
      </c>
      <c r="P350" s="259">
        <v>0</v>
      </c>
      <c r="Q350" s="260" t="s">
        <v>551</v>
      </c>
      <c r="R350" s="148">
        <v>12</v>
      </c>
      <c r="S350" s="148" t="s">
        <v>226</v>
      </c>
    </row>
    <row r="351" spans="1:19" x14ac:dyDescent="0.3">
      <c r="A351" s="148" t="s">
        <v>835</v>
      </c>
      <c r="B351" s="148">
        <v>2</v>
      </c>
      <c r="C351" t="s">
        <v>80</v>
      </c>
      <c r="D351" t="s">
        <v>226</v>
      </c>
      <c r="E351" t="s">
        <v>836</v>
      </c>
      <c r="F351" s="25" t="s">
        <v>13</v>
      </c>
      <c r="G351" s="148" t="s">
        <v>427</v>
      </c>
      <c r="H351" s="148" t="s">
        <v>428</v>
      </c>
      <c r="I351" s="189">
        <v>33.282999999999994</v>
      </c>
      <c r="J351" s="184">
        <v>2303</v>
      </c>
      <c r="K351" s="184" t="s">
        <v>1450</v>
      </c>
      <c r="L351">
        <v>317.81400000000002</v>
      </c>
      <c r="M351" s="282">
        <v>3.6459999999999999</v>
      </c>
      <c r="N351" s="259">
        <v>14.452019105514543</v>
      </c>
      <c r="O351" s="259">
        <v>0.25228308746206779</v>
      </c>
      <c r="P351" s="259">
        <v>0.13800000000000001</v>
      </c>
      <c r="Q351" s="260" t="s">
        <v>551</v>
      </c>
      <c r="R351" s="148">
        <v>5</v>
      </c>
      <c r="S351" s="148" t="s">
        <v>226</v>
      </c>
    </row>
    <row r="352" spans="1:19" x14ac:dyDescent="0.3">
      <c r="A352" s="148" t="s">
        <v>639</v>
      </c>
      <c r="B352" s="148">
        <v>2</v>
      </c>
      <c r="C352" t="s">
        <v>80</v>
      </c>
      <c r="D352" t="s">
        <v>102</v>
      </c>
      <c r="E352" t="s">
        <v>640</v>
      </c>
      <c r="F352" s="25" t="s">
        <v>13</v>
      </c>
      <c r="G352" s="148" t="s">
        <v>427</v>
      </c>
      <c r="H352" s="148" t="s">
        <v>428</v>
      </c>
      <c r="I352" s="189">
        <v>323.73700000000002</v>
      </c>
      <c r="J352" s="184">
        <v>26555</v>
      </c>
      <c r="K352" s="184" t="s">
        <v>1450</v>
      </c>
      <c r="L352">
        <v>3664.59</v>
      </c>
      <c r="M352" s="282">
        <v>3.1833333333333331</v>
      </c>
      <c r="N352" s="259">
        <v>12.191188100169459</v>
      </c>
      <c r="O352" s="259">
        <v>0.26111756353665683</v>
      </c>
      <c r="P352" s="259">
        <v>0.13800000000000001</v>
      </c>
      <c r="Q352" s="260" t="s">
        <v>551</v>
      </c>
      <c r="R352" s="148">
        <v>12</v>
      </c>
      <c r="S352" s="148" t="s">
        <v>102</v>
      </c>
    </row>
    <row r="353" spans="1:19" x14ac:dyDescent="0.3">
      <c r="A353" s="148" t="s">
        <v>593</v>
      </c>
      <c r="B353" s="148">
        <v>1</v>
      </c>
      <c r="C353" t="s">
        <v>69</v>
      </c>
      <c r="D353" t="s">
        <v>70</v>
      </c>
      <c r="E353" t="s">
        <v>587</v>
      </c>
      <c r="F353" s="25" t="s">
        <v>13</v>
      </c>
      <c r="G353" s="148" t="s">
        <v>429</v>
      </c>
      <c r="H353" s="148" t="s">
        <v>430</v>
      </c>
      <c r="I353" s="189">
        <v>27011.999999999996</v>
      </c>
      <c r="J353" s="184">
        <v>0</v>
      </c>
      <c r="K353" s="184" t="s">
        <v>2187</v>
      </c>
      <c r="L353">
        <v>0</v>
      </c>
      <c r="M353" s="282">
        <v>0</v>
      </c>
      <c r="N353" s="259" t="s">
        <v>2166</v>
      </c>
      <c r="O353" s="259" t="s">
        <v>2166</v>
      </c>
      <c r="P353" s="259">
        <v>0</v>
      </c>
      <c r="Q353" s="260" t="s">
        <v>588</v>
      </c>
      <c r="R353" s="148">
        <v>12</v>
      </c>
      <c r="S353" s="148" t="s">
        <v>589</v>
      </c>
    </row>
    <row r="354" spans="1:19" x14ac:dyDescent="0.3">
      <c r="A354" s="148" t="s">
        <v>594</v>
      </c>
      <c r="B354" s="148">
        <v>1</v>
      </c>
      <c r="C354" t="s">
        <v>69</v>
      </c>
      <c r="D354" t="s">
        <v>72</v>
      </c>
      <c r="E354" t="s">
        <v>587</v>
      </c>
      <c r="F354" s="25" t="s">
        <v>13</v>
      </c>
      <c r="G354" s="148" t="s">
        <v>427</v>
      </c>
      <c r="H354" s="148" t="s">
        <v>428</v>
      </c>
      <c r="I354" s="189">
        <v>-6</v>
      </c>
      <c r="J354" s="184">
        <v>1764</v>
      </c>
      <c r="K354" s="184" t="s">
        <v>1450</v>
      </c>
      <c r="L354">
        <v>243.43200000000002</v>
      </c>
      <c r="M354" s="282">
        <v>0</v>
      </c>
      <c r="N354" s="259">
        <v>-3.4013605442176869</v>
      </c>
      <c r="O354" s="259">
        <v>0</v>
      </c>
      <c r="P354" s="259">
        <v>0.13800000000000001</v>
      </c>
      <c r="Q354" s="260" t="s">
        <v>588</v>
      </c>
      <c r="R354" s="148">
        <v>12</v>
      </c>
      <c r="S354" s="148" t="s">
        <v>589</v>
      </c>
    </row>
    <row r="355" spans="1:19" x14ac:dyDescent="0.3">
      <c r="A355" s="148" t="s">
        <v>594</v>
      </c>
      <c r="B355" s="148">
        <v>1</v>
      </c>
      <c r="C355" t="s">
        <v>69</v>
      </c>
      <c r="D355" t="s">
        <v>72</v>
      </c>
      <c r="E355" t="s">
        <v>587</v>
      </c>
      <c r="F355" s="25" t="s">
        <v>13</v>
      </c>
      <c r="G355" s="148" t="s">
        <v>427</v>
      </c>
      <c r="H355" s="148" t="s">
        <v>431</v>
      </c>
      <c r="I355" s="189">
        <v>-37</v>
      </c>
      <c r="J355" s="184">
        <v>20874</v>
      </c>
      <c r="K355" s="184" t="s">
        <v>1450</v>
      </c>
      <c r="L355">
        <v>2880.6120000000001</v>
      </c>
      <c r="M355" s="282">
        <v>0</v>
      </c>
      <c r="N355" s="280">
        <v>-1.7725400019162594</v>
      </c>
      <c r="O355" s="259">
        <v>0</v>
      </c>
      <c r="P355" s="259">
        <v>0.13800000000000001</v>
      </c>
      <c r="Q355" s="260" t="s">
        <v>588</v>
      </c>
      <c r="R355" s="148">
        <v>12</v>
      </c>
      <c r="S355" s="148" t="s">
        <v>589</v>
      </c>
    </row>
    <row r="356" spans="1:19" x14ac:dyDescent="0.3">
      <c r="A356" s="148" t="s">
        <v>705</v>
      </c>
      <c r="B356" s="148">
        <v>53</v>
      </c>
      <c r="C356" t="s">
        <v>2034</v>
      </c>
      <c r="D356" t="s">
        <v>384</v>
      </c>
      <c r="E356" t="s">
        <v>706</v>
      </c>
      <c r="F356" s="25" t="s">
        <v>13</v>
      </c>
      <c r="G356" s="148" t="s">
        <v>427</v>
      </c>
      <c r="H356" s="148" t="s">
        <v>428</v>
      </c>
      <c r="I356" s="189">
        <v>5882.875</v>
      </c>
      <c r="J356" s="184">
        <v>394615</v>
      </c>
      <c r="K356" s="184" t="s">
        <v>1450</v>
      </c>
      <c r="L356">
        <v>54456.87</v>
      </c>
      <c r="M356" s="282">
        <v>2.8584250000000004</v>
      </c>
      <c r="N356" s="280">
        <v>14.907884900472613</v>
      </c>
      <c r="O356" s="259">
        <v>0.19173913798525383</v>
      </c>
      <c r="P356" s="259">
        <v>0.13800000000000001</v>
      </c>
      <c r="Q356" s="260" t="s">
        <v>551</v>
      </c>
      <c r="R356" s="148">
        <v>12</v>
      </c>
      <c r="S356" s="148" t="s">
        <v>384</v>
      </c>
    </row>
    <row r="357" spans="1:19" x14ac:dyDescent="0.3">
      <c r="A357" s="148" t="s">
        <v>595</v>
      </c>
      <c r="B357" s="148">
        <v>1</v>
      </c>
      <c r="C357" t="s">
        <v>69</v>
      </c>
      <c r="D357" t="s">
        <v>73</v>
      </c>
      <c r="E357" t="s">
        <v>587</v>
      </c>
      <c r="F357" s="25" t="s">
        <v>13</v>
      </c>
      <c r="G357" s="148" t="s">
        <v>429</v>
      </c>
      <c r="H357" s="148" t="s">
        <v>430</v>
      </c>
      <c r="I357" s="189">
        <v>6464.9999999999991</v>
      </c>
      <c r="J357" s="184">
        <v>0</v>
      </c>
      <c r="K357" s="184" t="s">
        <v>2187</v>
      </c>
      <c r="L357">
        <v>0</v>
      </c>
      <c r="M357" s="282">
        <v>0</v>
      </c>
      <c r="N357" s="280" t="s">
        <v>2166</v>
      </c>
      <c r="O357" s="259" t="s">
        <v>2166</v>
      </c>
      <c r="P357" s="259">
        <v>0</v>
      </c>
      <c r="Q357" s="260" t="s">
        <v>588</v>
      </c>
      <c r="R357" s="148">
        <v>12</v>
      </c>
      <c r="S357" s="148" t="s">
        <v>589</v>
      </c>
    </row>
    <row r="358" spans="1:19" x14ac:dyDescent="0.3">
      <c r="A358" s="148" t="s">
        <v>595</v>
      </c>
      <c r="B358" s="148">
        <v>1</v>
      </c>
      <c r="C358" t="s">
        <v>69</v>
      </c>
      <c r="D358" t="s">
        <v>73</v>
      </c>
      <c r="E358" t="s">
        <v>587</v>
      </c>
      <c r="F358" s="25" t="s">
        <v>13</v>
      </c>
      <c r="G358" s="148" t="s">
        <v>427</v>
      </c>
      <c r="H358" s="148" t="s">
        <v>428</v>
      </c>
      <c r="I358" s="189">
        <v>21.000000000000004</v>
      </c>
      <c r="J358" s="184">
        <v>2100</v>
      </c>
      <c r="K358" s="184" t="s">
        <v>1450</v>
      </c>
      <c r="L358">
        <v>289.8</v>
      </c>
      <c r="M358" s="282">
        <v>0</v>
      </c>
      <c r="N358" s="259">
        <v>10.000000000000002</v>
      </c>
      <c r="O358" s="259">
        <v>0</v>
      </c>
      <c r="P358" s="259">
        <v>0.13800000000000001</v>
      </c>
      <c r="Q358" s="260" t="s">
        <v>588</v>
      </c>
      <c r="R358" s="148">
        <v>12</v>
      </c>
      <c r="S358" s="148" t="s">
        <v>589</v>
      </c>
    </row>
    <row r="359" spans="1:19" x14ac:dyDescent="0.3">
      <c r="A359" s="148" t="s">
        <v>596</v>
      </c>
      <c r="B359" s="148">
        <v>1</v>
      </c>
      <c r="C359" t="s">
        <v>69</v>
      </c>
      <c r="D359" t="s">
        <v>597</v>
      </c>
      <c r="E359" t="s">
        <v>587</v>
      </c>
      <c r="F359" s="25" t="s">
        <v>13</v>
      </c>
      <c r="G359" s="148" t="s">
        <v>427</v>
      </c>
      <c r="H359" s="148" t="s">
        <v>431</v>
      </c>
      <c r="I359" s="189">
        <v>0</v>
      </c>
      <c r="J359" s="184">
        <v>0</v>
      </c>
      <c r="K359" s="184">
        <v>0</v>
      </c>
      <c r="L359">
        <v>0</v>
      </c>
      <c r="M359" s="282">
        <v>0</v>
      </c>
      <c r="N359" s="280" t="s">
        <v>2166</v>
      </c>
      <c r="O359" s="259" t="s">
        <v>2166</v>
      </c>
      <c r="P359" s="259">
        <v>0.13800000000000001</v>
      </c>
      <c r="Q359" s="260">
        <v>0</v>
      </c>
      <c r="R359" s="148">
        <v>0</v>
      </c>
      <c r="S359" s="148" t="s">
        <v>589</v>
      </c>
    </row>
    <row r="360" spans="1:19" x14ac:dyDescent="0.3">
      <c r="A360" s="148" t="s">
        <v>860</v>
      </c>
      <c r="B360" s="148">
        <v>240</v>
      </c>
      <c r="C360" t="s">
        <v>240</v>
      </c>
      <c r="D360" t="s">
        <v>242</v>
      </c>
      <c r="E360" t="s">
        <v>606</v>
      </c>
      <c r="F360" s="25" t="s">
        <v>13</v>
      </c>
      <c r="G360" s="148" t="s">
        <v>427</v>
      </c>
      <c r="H360" s="148" t="s">
        <v>428</v>
      </c>
      <c r="I360" s="189">
        <v>0</v>
      </c>
      <c r="J360" s="184">
        <v>0</v>
      </c>
      <c r="K360" s="184">
        <v>0</v>
      </c>
      <c r="L360">
        <v>0</v>
      </c>
      <c r="M360" s="282">
        <v>0</v>
      </c>
      <c r="N360" s="280" t="s">
        <v>2166</v>
      </c>
      <c r="O360" s="259" t="s">
        <v>2166</v>
      </c>
      <c r="P360" s="259">
        <v>0.13800000000000001</v>
      </c>
      <c r="Q360" s="260">
        <v>0</v>
      </c>
      <c r="R360" s="148">
        <v>0</v>
      </c>
      <c r="S360" s="148" t="s">
        <v>607</v>
      </c>
    </row>
    <row r="361" spans="1:19" x14ac:dyDescent="0.3">
      <c r="A361" s="148" t="s">
        <v>1420</v>
      </c>
      <c r="B361" s="148">
        <v>240</v>
      </c>
      <c r="C361" t="s">
        <v>240</v>
      </c>
      <c r="D361" t="s">
        <v>401</v>
      </c>
      <c r="E361" t="s">
        <v>606</v>
      </c>
      <c r="F361" s="25" t="s">
        <v>13</v>
      </c>
      <c r="G361" s="148" t="s">
        <v>429</v>
      </c>
      <c r="H361" s="148" t="s">
        <v>430</v>
      </c>
      <c r="I361" s="189">
        <v>0</v>
      </c>
      <c r="J361" s="184">
        <v>0</v>
      </c>
      <c r="K361" s="184">
        <v>0</v>
      </c>
      <c r="L361">
        <v>0</v>
      </c>
      <c r="M361" s="282">
        <v>0</v>
      </c>
      <c r="N361" s="259" t="s">
        <v>2166</v>
      </c>
      <c r="O361" s="259" t="s">
        <v>2166</v>
      </c>
      <c r="P361" s="259">
        <v>0</v>
      </c>
      <c r="Q361" s="260">
        <v>0</v>
      </c>
      <c r="R361" s="148">
        <v>0</v>
      </c>
      <c r="S361" s="148" t="s">
        <v>607</v>
      </c>
    </row>
    <row r="362" spans="1:19" x14ac:dyDescent="0.3">
      <c r="A362" s="148" t="s">
        <v>611</v>
      </c>
      <c r="B362" s="148">
        <v>2</v>
      </c>
      <c r="C362" t="s">
        <v>80</v>
      </c>
      <c r="D362" t="s">
        <v>101</v>
      </c>
      <c r="E362" t="s">
        <v>602</v>
      </c>
      <c r="F362" s="25" t="s">
        <v>13</v>
      </c>
      <c r="G362" s="148" t="s">
        <v>427</v>
      </c>
      <c r="H362" s="148" t="s">
        <v>428</v>
      </c>
      <c r="I362" s="189">
        <v>0</v>
      </c>
      <c r="J362" s="184">
        <v>0</v>
      </c>
      <c r="K362" s="184" t="s">
        <v>1450</v>
      </c>
      <c r="L362">
        <v>0</v>
      </c>
      <c r="M362" s="282">
        <v>0</v>
      </c>
      <c r="N362" s="280" t="s">
        <v>2166</v>
      </c>
      <c r="O362" s="259" t="s">
        <v>2166</v>
      </c>
      <c r="P362" s="259">
        <v>0.13800000000000001</v>
      </c>
      <c r="Q362" s="260" t="s">
        <v>588</v>
      </c>
      <c r="R362" s="148">
        <v>1</v>
      </c>
      <c r="S362" s="148" t="s">
        <v>603</v>
      </c>
    </row>
    <row r="363" spans="1:19" x14ac:dyDescent="0.3">
      <c r="A363" s="148" t="s">
        <v>614</v>
      </c>
      <c r="B363" s="148">
        <v>2</v>
      </c>
      <c r="C363" t="s">
        <v>80</v>
      </c>
      <c r="D363" t="s">
        <v>89</v>
      </c>
      <c r="E363" t="s">
        <v>606</v>
      </c>
      <c r="F363" s="25" t="s">
        <v>13</v>
      </c>
      <c r="G363" s="148" t="s">
        <v>429</v>
      </c>
      <c r="H363" s="148" t="s">
        <v>430</v>
      </c>
      <c r="I363" s="189">
        <v>0</v>
      </c>
      <c r="J363" s="184">
        <v>0</v>
      </c>
      <c r="K363" s="184">
        <v>0</v>
      </c>
      <c r="L363">
        <v>0</v>
      </c>
      <c r="M363" s="282">
        <v>0</v>
      </c>
      <c r="N363" s="259" t="s">
        <v>2166</v>
      </c>
      <c r="O363" s="259" t="s">
        <v>2166</v>
      </c>
      <c r="P363" s="259">
        <v>0</v>
      </c>
      <c r="Q363" s="260">
        <v>0</v>
      </c>
      <c r="R363" s="148">
        <v>0</v>
      </c>
      <c r="S363" s="148" t="s">
        <v>607</v>
      </c>
    </row>
    <row r="364" spans="1:19" x14ac:dyDescent="0.3">
      <c r="A364" s="148" t="s">
        <v>1354</v>
      </c>
      <c r="B364" s="148" t="e">
        <v>#N/A</v>
      </c>
      <c r="C364" t="s">
        <v>1355</v>
      </c>
      <c r="D364" t="s">
        <v>98</v>
      </c>
      <c r="E364" t="s">
        <v>602</v>
      </c>
      <c r="F364" s="25" t="s">
        <v>13</v>
      </c>
      <c r="G364" s="148" t="s">
        <v>427</v>
      </c>
      <c r="H364" s="148" t="s">
        <v>428</v>
      </c>
      <c r="I364" s="189">
        <v>0</v>
      </c>
      <c r="J364" s="184">
        <v>0</v>
      </c>
      <c r="K364" s="184">
        <v>0</v>
      </c>
      <c r="L364">
        <v>0</v>
      </c>
      <c r="M364" s="282">
        <v>0</v>
      </c>
      <c r="N364" s="280" t="s">
        <v>2166</v>
      </c>
      <c r="O364" s="259" t="s">
        <v>2166</v>
      </c>
      <c r="P364" s="259">
        <v>0.13800000000000001</v>
      </c>
      <c r="Q364" s="260">
        <v>0</v>
      </c>
      <c r="R364" s="148">
        <v>0</v>
      </c>
      <c r="S364" s="148" t="s">
        <v>603</v>
      </c>
    </row>
    <row r="365" spans="1:19" x14ac:dyDescent="0.3">
      <c r="A365" s="148" t="s">
        <v>1429</v>
      </c>
      <c r="B365" s="148" t="e">
        <v>#N/A</v>
      </c>
      <c r="C365" t="s">
        <v>1871</v>
      </c>
      <c r="D365" t="s">
        <v>1870</v>
      </c>
      <c r="E365" t="s">
        <v>986</v>
      </c>
      <c r="F365" s="25" t="s">
        <v>13</v>
      </c>
      <c r="G365" s="148" t="s">
        <v>429</v>
      </c>
      <c r="H365" s="148" t="s">
        <v>430</v>
      </c>
      <c r="I365" s="189">
        <v>0</v>
      </c>
      <c r="J365" s="184">
        <v>0</v>
      </c>
      <c r="K365" s="184">
        <v>0</v>
      </c>
      <c r="L365">
        <v>0</v>
      </c>
      <c r="M365" s="282">
        <v>0</v>
      </c>
      <c r="N365" s="280" t="s">
        <v>2166</v>
      </c>
      <c r="O365" s="259" t="s">
        <v>2166</v>
      </c>
      <c r="P365" s="259">
        <v>0</v>
      </c>
      <c r="Q365" s="260">
        <v>0</v>
      </c>
      <c r="R365" s="148">
        <v>0</v>
      </c>
      <c r="S365" s="148" t="s">
        <v>343</v>
      </c>
    </row>
    <row r="366" spans="1:19" x14ac:dyDescent="0.3">
      <c r="A366" s="148" t="s">
        <v>1331</v>
      </c>
      <c r="B366" s="148">
        <v>2</v>
      </c>
      <c r="C366" t="s">
        <v>80</v>
      </c>
      <c r="D366" t="s">
        <v>86</v>
      </c>
      <c r="E366" t="s">
        <v>602</v>
      </c>
      <c r="F366" s="25" t="s">
        <v>13</v>
      </c>
      <c r="G366" s="148" t="s">
        <v>427</v>
      </c>
      <c r="H366" s="148" t="s">
        <v>428</v>
      </c>
      <c r="I366" s="189">
        <v>8.5176400000000001</v>
      </c>
      <c r="J366" s="184">
        <v>509</v>
      </c>
      <c r="K366" s="184" t="s">
        <v>1450</v>
      </c>
      <c r="L366">
        <v>70.242000000000004</v>
      </c>
      <c r="M366" s="282">
        <v>3.5033333333333339</v>
      </c>
      <c r="N366" s="280">
        <v>16.734066797642434</v>
      </c>
      <c r="O366" s="259">
        <v>0.20935337331310869</v>
      </c>
      <c r="P366" s="259">
        <v>0.13800000000000001</v>
      </c>
      <c r="Q366" s="260" t="s">
        <v>551</v>
      </c>
      <c r="R366" s="148">
        <v>3</v>
      </c>
      <c r="S366" s="148" t="s">
        <v>603</v>
      </c>
    </row>
    <row r="367" spans="1:19" x14ac:dyDescent="0.3">
      <c r="A367" s="148" t="s">
        <v>1332</v>
      </c>
      <c r="B367" s="148">
        <v>2</v>
      </c>
      <c r="C367" t="s">
        <v>80</v>
      </c>
      <c r="D367" t="s">
        <v>91</v>
      </c>
      <c r="E367" t="s">
        <v>602</v>
      </c>
      <c r="F367" s="25" t="s">
        <v>13</v>
      </c>
      <c r="G367" s="148" t="s">
        <v>427</v>
      </c>
      <c r="H367" s="148" t="s">
        <v>428</v>
      </c>
      <c r="I367" s="189">
        <v>0</v>
      </c>
      <c r="J367" s="184">
        <v>0</v>
      </c>
      <c r="K367" s="184">
        <v>0</v>
      </c>
      <c r="L367">
        <v>0</v>
      </c>
      <c r="M367" s="282">
        <v>0</v>
      </c>
      <c r="N367" s="259" t="s">
        <v>2166</v>
      </c>
      <c r="O367" s="259" t="s">
        <v>2166</v>
      </c>
      <c r="P367" s="259">
        <v>0.13800000000000001</v>
      </c>
      <c r="Q367" s="260">
        <v>0</v>
      </c>
      <c r="R367" s="148">
        <v>0</v>
      </c>
      <c r="S367" s="148" t="s">
        <v>603</v>
      </c>
    </row>
    <row r="368" spans="1:19" x14ac:dyDescent="0.3">
      <c r="A368" s="148" t="s">
        <v>1362</v>
      </c>
      <c r="B368" s="148">
        <v>2</v>
      </c>
      <c r="C368" t="s">
        <v>80</v>
      </c>
      <c r="D368" t="s">
        <v>93</v>
      </c>
      <c r="E368" t="s">
        <v>2143</v>
      </c>
      <c r="F368" s="25" t="s">
        <v>13</v>
      </c>
      <c r="G368" s="148" t="s">
        <v>427</v>
      </c>
      <c r="H368" s="148" t="s">
        <v>428</v>
      </c>
      <c r="I368" s="189">
        <v>31.103999999999999</v>
      </c>
      <c r="J368" s="184">
        <v>2663</v>
      </c>
      <c r="K368" s="184" t="s">
        <v>1450</v>
      </c>
      <c r="L368">
        <v>367.49400000000003</v>
      </c>
      <c r="M368" s="282">
        <v>3.6</v>
      </c>
      <c r="N368" s="280">
        <v>11.680060082613593</v>
      </c>
      <c r="O368" s="259">
        <v>0.30821759259259263</v>
      </c>
      <c r="P368" s="259">
        <v>0.13800000000000001</v>
      </c>
      <c r="Q368" s="260" t="s">
        <v>551</v>
      </c>
      <c r="R368" s="148">
        <v>1</v>
      </c>
      <c r="S368" s="148" t="s">
        <v>93</v>
      </c>
    </row>
    <row r="369" spans="1:19" x14ac:dyDescent="0.3">
      <c r="A369" s="148" t="s">
        <v>1340</v>
      </c>
      <c r="B369" s="148">
        <v>169</v>
      </c>
      <c r="C369" t="s">
        <v>103</v>
      </c>
      <c r="D369" t="s">
        <v>110</v>
      </c>
      <c r="E369" t="s">
        <v>1341</v>
      </c>
      <c r="F369" s="25" t="s">
        <v>13</v>
      </c>
      <c r="G369" s="148" t="s">
        <v>427</v>
      </c>
      <c r="H369" s="148" t="s">
        <v>428</v>
      </c>
      <c r="I369" s="189">
        <v>463.84899999999993</v>
      </c>
      <c r="J369" s="184">
        <v>39557</v>
      </c>
      <c r="K369" s="184" t="s">
        <v>1450</v>
      </c>
      <c r="L369">
        <v>5458.8660000000009</v>
      </c>
      <c r="M369" s="282">
        <v>4.1332416666666667</v>
      </c>
      <c r="N369" s="259">
        <v>11.726091462952194</v>
      </c>
      <c r="O369" s="259">
        <v>0.352482468666168</v>
      </c>
      <c r="P369" s="259">
        <v>0.13800000000000001</v>
      </c>
      <c r="Q369" s="260" t="s">
        <v>551</v>
      </c>
      <c r="R369" s="148">
        <v>12</v>
      </c>
      <c r="S369" s="148" t="s">
        <v>110</v>
      </c>
    </row>
    <row r="370" spans="1:19" x14ac:dyDescent="0.3">
      <c r="A370" s="148" t="s">
        <v>747</v>
      </c>
      <c r="B370" s="148">
        <v>747</v>
      </c>
      <c r="C370" t="s">
        <v>161</v>
      </c>
      <c r="D370" t="s">
        <v>162</v>
      </c>
      <c r="E370" t="s">
        <v>748</v>
      </c>
      <c r="F370" s="25" t="s">
        <v>14</v>
      </c>
      <c r="G370" s="148" t="s">
        <v>427</v>
      </c>
      <c r="H370" s="148" t="s">
        <v>428</v>
      </c>
      <c r="I370" s="189">
        <v>479.81661390869385</v>
      </c>
      <c r="J370" s="184">
        <v>41510</v>
      </c>
      <c r="K370" s="184" t="s">
        <v>1450</v>
      </c>
      <c r="L370">
        <v>5728.38</v>
      </c>
      <c r="M370" s="282">
        <v>5.6105166666666646</v>
      </c>
      <c r="N370" s="259">
        <v>11.559060802425773</v>
      </c>
      <c r="O370" s="259">
        <v>0.48537824677669722</v>
      </c>
      <c r="P370" s="259">
        <v>0.13800000000000001</v>
      </c>
      <c r="Q370" s="260" t="s">
        <v>551</v>
      </c>
      <c r="R370" s="148">
        <v>12</v>
      </c>
      <c r="S370" s="148" t="s">
        <v>162</v>
      </c>
    </row>
    <row r="371" spans="1:19" x14ac:dyDescent="0.3">
      <c r="A371" s="148" t="s">
        <v>758</v>
      </c>
      <c r="B371" s="148">
        <v>420</v>
      </c>
      <c r="C371" t="s">
        <v>171</v>
      </c>
      <c r="D371" t="s">
        <v>172</v>
      </c>
      <c r="E371" t="s">
        <v>759</v>
      </c>
      <c r="F371" s="25" t="s">
        <v>14</v>
      </c>
      <c r="G371" s="148" t="s">
        <v>427</v>
      </c>
      <c r="H371" s="148" t="s">
        <v>428</v>
      </c>
      <c r="I371" s="189">
        <v>298.78399999999999</v>
      </c>
      <c r="J371" s="184">
        <v>36885</v>
      </c>
      <c r="K371" s="184" t="s">
        <v>1450</v>
      </c>
      <c r="L371">
        <v>5090.13</v>
      </c>
      <c r="M371" s="282">
        <v>4.2447166666666662</v>
      </c>
      <c r="N371" s="280">
        <v>8.1004202250237221</v>
      </c>
      <c r="O371" s="259">
        <v>0.52401190910490514</v>
      </c>
      <c r="P371" s="259">
        <v>0.13800000000000001</v>
      </c>
      <c r="Q371" s="260" t="s">
        <v>551</v>
      </c>
      <c r="R371" s="148">
        <v>12</v>
      </c>
      <c r="S371" s="148" t="s">
        <v>172</v>
      </c>
    </row>
    <row r="372" spans="1:19" x14ac:dyDescent="0.3">
      <c r="A372" s="148" t="s">
        <v>760</v>
      </c>
      <c r="B372" s="148">
        <v>767</v>
      </c>
      <c r="C372" t="s">
        <v>761</v>
      </c>
      <c r="D372" t="s">
        <v>174</v>
      </c>
      <c r="E372" t="s">
        <v>762</v>
      </c>
      <c r="F372" s="25" t="s">
        <v>14</v>
      </c>
      <c r="G372" s="148" t="s">
        <v>427</v>
      </c>
      <c r="H372" s="148" t="s">
        <v>428</v>
      </c>
      <c r="I372" s="189">
        <v>0</v>
      </c>
      <c r="J372" s="184">
        <v>0</v>
      </c>
      <c r="K372" s="184">
        <v>0</v>
      </c>
      <c r="L372">
        <v>0</v>
      </c>
      <c r="M372" s="282">
        <v>0</v>
      </c>
      <c r="N372" s="259" t="s">
        <v>2166</v>
      </c>
      <c r="O372" s="259" t="s">
        <v>2166</v>
      </c>
      <c r="P372" s="259">
        <v>0.13800000000000001</v>
      </c>
      <c r="Q372" s="260">
        <v>0</v>
      </c>
      <c r="R372" s="148">
        <v>0</v>
      </c>
      <c r="S372" s="148" t="s">
        <v>174</v>
      </c>
    </row>
    <row r="373" spans="1:19" x14ac:dyDescent="0.3">
      <c r="A373" s="148" t="s">
        <v>765</v>
      </c>
      <c r="B373" s="148">
        <v>682</v>
      </c>
      <c r="C373" t="s">
        <v>177</v>
      </c>
      <c r="D373" t="s">
        <v>178</v>
      </c>
      <c r="E373" t="s">
        <v>766</v>
      </c>
      <c r="F373" s="25" t="s">
        <v>14</v>
      </c>
      <c r="G373" s="148" t="s">
        <v>427</v>
      </c>
      <c r="H373" s="148" t="s">
        <v>428</v>
      </c>
      <c r="I373" s="189">
        <v>126.93</v>
      </c>
      <c r="J373" s="184">
        <v>11872</v>
      </c>
      <c r="K373" s="184" t="s">
        <v>1450</v>
      </c>
      <c r="L373">
        <v>1638.3360000000002</v>
      </c>
      <c r="M373" s="282">
        <v>5.463379999999999</v>
      </c>
      <c r="N373" s="259">
        <v>10.691543126684635</v>
      </c>
      <c r="O373" s="259">
        <v>0.51100013676829747</v>
      </c>
      <c r="P373" s="259">
        <v>0.13800000000000001</v>
      </c>
      <c r="Q373" s="260" t="s">
        <v>551</v>
      </c>
      <c r="R373" s="148">
        <v>5</v>
      </c>
      <c r="S373" s="148" t="s">
        <v>178</v>
      </c>
    </row>
    <row r="374" spans="1:19" x14ac:dyDescent="0.3">
      <c r="A374" s="148" t="s">
        <v>781</v>
      </c>
      <c r="B374" s="148">
        <v>256</v>
      </c>
      <c r="C374" t="s">
        <v>193</v>
      </c>
      <c r="D374" t="s">
        <v>194</v>
      </c>
      <c r="E374" t="s">
        <v>782</v>
      </c>
      <c r="F374" s="25" t="s">
        <v>14</v>
      </c>
      <c r="G374" s="148" t="s">
        <v>427</v>
      </c>
      <c r="H374" s="148" t="s">
        <v>428</v>
      </c>
      <c r="I374" s="189">
        <v>371.91999999999996</v>
      </c>
      <c r="J374" s="184">
        <v>35748</v>
      </c>
      <c r="K374" s="184" t="s">
        <v>1450</v>
      </c>
      <c r="L374">
        <v>4933.2240000000002</v>
      </c>
      <c r="M374" s="282">
        <v>2.9665250000000003</v>
      </c>
      <c r="N374" s="280">
        <v>10.4039386818843</v>
      </c>
      <c r="O374" s="259">
        <v>0.28513480237685529</v>
      </c>
      <c r="P374" s="259">
        <v>0.13800000000000001</v>
      </c>
      <c r="Q374" s="260" t="s">
        <v>551</v>
      </c>
      <c r="R374" s="148">
        <v>12</v>
      </c>
      <c r="S374" s="148" t="s">
        <v>194</v>
      </c>
    </row>
    <row r="375" spans="1:19" x14ac:dyDescent="0.3">
      <c r="A375" s="148" t="s">
        <v>821</v>
      </c>
      <c r="B375" s="148">
        <v>274</v>
      </c>
      <c r="C375" t="s">
        <v>214</v>
      </c>
      <c r="D375" t="s">
        <v>822</v>
      </c>
      <c r="E375" t="s">
        <v>823</v>
      </c>
      <c r="F375" s="25" t="s">
        <v>14</v>
      </c>
      <c r="G375" s="148" t="s">
        <v>427</v>
      </c>
      <c r="H375" s="148" t="s">
        <v>428</v>
      </c>
      <c r="I375" s="189">
        <v>5437.1419999999998</v>
      </c>
      <c r="J375" s="184">
        <v>395269</v>
      </c>
      <c r="K375" s="184" t="s">
        <v>1450</v>
      </c>
      <c r="L375">
        <v>54547.122000000003</v>
      </c>
      <c r="M375" s="282">
        <v>3.4214499999999997</v>
      </c>
      <c r="N375" s="259">
        <v>13.755548752874624</v>
      </c>
      <c r="O375" s="259">
        <v>0.24873235241051272</v>
      </c>
      <c r="P375" s="259">
        <v>0.13800000000000001</v>
      </c>
      <c r="Q375" s="260" t="s">
        <v>551</v>
      </c>
      <c r="R375" s="148">
        <v>12</v>
      </c>
      <c r="S375" s="148" t="s">
        <v>215</v>
      </c>
    </row>
    <row r="376" spans="1:19" x14ac:dyDescent="0.3">
      <c r="A376" s="148" t="s">
        <v>824</v>
      </c>
      <c r="B376" s="148">
        <v>341</v>
      </c>
      <c r="C376" t="s">
        <v>218</v>
      </c>
      <c r="D376" t="s">
        <v>219</v>
      </c>
      <c r="E376" t="s">
        <v>825</v>
      </c>
      <c r="F376" s="25" t="s">
        <v>14</v>
      </c>
      <c r="G376" s="148" t="s">
        <v>427</v>
      </c>
      <c r="H376" s="148" t="s">
        <v>428</v>
      </c>
      <c r="I376" s="189">
        <v>558.81299999999999</v>
      </c>
      <c r="J376" s="184">
        <v>45718</v>
      </c>
      <c r="K376" s="184" t="s">
        <v>1450</v>
      </c>
      <c r="L376">
        <v>6309.0840000000007</v>
      </c>
      <c r="M376" s="282">
        <v>2.9958333333333331</v>
      </c>
      <c r="N376" s="280">
        <v>12.223041252898202</v>
      </c>
      <c r="O376" s="259">
        <v>0.24509721200711745</v>
      </c>
      <c r="P376" s="259">
        <v>0.13800000000000001</v>
      </c>
      <c r="Q376" s="260" t="s">
        <v>551</v>
      </c>
      <c r="R376" s="148">
        <v>12</v>
      </c>
      <c r="S376" s="148" t="s">
        <v>219</v>
      </c>
    </row>
    <row r="377" spans="1:19" x14ac:dyDescent="0.3">
      <c r="A377" s="148" t="s">
        <v>837</v>
      </c>
      <c r="B377" s="148">
        <v>63</v>
      </c>
      <c r="C377" t="s">
        <v>227</v>
      </c>
      <c r="D377" t="s">
        <v>838</v>
      </c>
      <c r="E377" t="s">
        <v>839</v>
      </c>
      <c r="F377" s="25" t="s">
        <v>14</v>
      </c>
      <c r="G377" s="148" t="s">
        <v>427</v>
      </c>
      <c r="H377" s="148" t="s">
        <v>428</v>
      </c>
      <c r="I377" s="189">
        <v>3117.6179999999999</v>
      </c>
      <c r="J377" s="184">
        <v>219896</v>
      </c>
      <c r="K377" s="184" t="s">
        <v>1450</v>
      </c>
      <c r="L377">
        <v>30345.648000000001</v>
      </c>
      <c r="M377" s="282">
        <v>5.8914999999999997</v>
      </c>
      <c r="N377" s="280">
        <v>14.177693091279513</v>
      </c>
      <c r="O377" s="259">
        <v>0.41554715298667122</v>
      </c>
      <c r="P377" s="259">
        <v>0.13800000000000001</v>
      </c>
      <c r="Q377" s="260" t="s">
        <v>551</v>
      </c>
      <c r="R377" s="148">
        <v>12</v>
      </c>
      <c r="S377" s="148" t="s">
        <v>228</v>
      </c>
    </row>
    <row r="378" spans="1:19" x14ac:dyDescent="0.3">
      <c r="A378" s="148" t="s">
        <v>847</v>
      </c>
      <c r="B378" s="148">
        <v>332</v>
      </c>
      <c r="C378" t="s">
        <v>234</v>
      </c>
      <c r="D378" t="s">
        <v>235</v>
      </c>
      <c r="E378" t="s">
        <v>848</v>
      </c>
      <c r="F378" s="25" t="s">
        <v>14</v>
      </c>
      <c r="G378" s="148" t="s">
        <v>427</v>
      </c>
      <c r="H378" s="148" t="s">
        <v>428</v>
      </c>
      <c r="I378" s="189">
        <v>446.69400000000002</v>
      </c>
      <c r="J378" s="184">
        <v>40631</v>
      </c>
      <c r="K378" s="184" t="s">
        <v>1450</v>
      </c>
      <c r="L378">
        <v>5607.0780000000004</v>
      </c>
      <c r="M378" s="282">
        <v>5.1289083333333334</v>
      </c>
      <c r="N378" s="280">
        <v>10.993920897836627</v>
      </c>
      <c r="O378" s="259">
        <v>0.46652221541293742</v>
      </c>
      <c r="P378" s="259">
        <v>0.13800000000000001</v>
      </c>
      <c r="Q378" s="260" t="s">
        <v>551</v>
      </c>
      <c r="R378" s="148">
        <v>12</v>
      </c>
      <c r="S378" s="148" t="s">
        <v>235</v>
      </c>
    </row>
    <row r="379" spans="1:19" x14ac:dyDescent="0.3">
      <c r="A379" s="148" t="s">
        <v>894</v>
      </c>
      <c r="B379" s="148">
        <v>687</v>
      </c>
      <c r="C379" t="s">
        <v>262</v>
      </c>
      <c r="D379" t="s">
        <v>263</v>
      </c>
      <c r="E379" t="s">
        <v>895</v>
      </c>
      <c r="F379" s="25" t="s">
        <v>14</v>
      </c>
      <c r="G379" s="148" t="s">
        <v>427</v>
      </c>
      <c r="H379" s="148" t="s">
        <v>428</v>
      </c>
      <c r="I379" s="189">
        <v>272.62799999999999</v>
      </c>
      <c r="J379" s="184">
        <v>29540</v>
      </c>
      <c r="K379" s="184" t="s">
        <v>1450</v>
      </c>
      <c r="L379">
        <v>4076.5200000000004</v>
      </c>
      <c r="M379" s="282">
        <v>3.8626454545454547</v>
      </c>
      <c r="N379" s="280">
        <v>9.2291130670277592</v>
      </c>
      <c r="O379" s="259">
        <v>0.41852834898569746</v>
      </c>
      <c r="P379" s="259">
        <v>0.13800000000000001</v>
      </c>
      <c r="Q379" s="260" t="s">
        <v>551</v>
      </c>
      <c r="R379" s="148">
        <v>11</v>
      </c>
      <c r="S379" s="148" t="s">
        <v>263</v>
      </c>
    </row>
    <row r="380" spans="1:19" x14ac:dyDescent="0.3">
      <c r="A380" s="148" t="s">
        <v>911</v>
      </c>
      <c r="B380" s="148">
        <v>44</v>
      </c>
      <c r="C380" t="s">
        <v>274</v>
      </c>
      <c r="D380" t="s">
        <v>275</v>
      </c>
      <c r="E380" t="s">
        <v>912</v>
      </c>
      <c r="F380" s="25" t="s">
        <v>14</v>
      </c>
      <c r="G380" s="148" t="s">
        <v>427</v>
      </c>
      <c r="H380" s="148" t="s">
        <v>428</v>
      </c>
      <c r="I380" s="189">
        <v>2470.9160000000002</v>
      </c>
      <c r="J380" s="184">
        <v>172085</v>
      </c>
      <c r="K380" s="184" t="s">
        <v>1450</v>
      </c>
      <c r="L380">
        <v>23747.730000000003</v>
      </c>
      <c r="M380" s="282">
        <v>4.7097833333333314</v>
      </c>
      <c r="N380" s="259">
        <v>14.358694831042799</v>
      </c>
      <c r="O380" s="259">
        <v>0.3280091532519383</v>
      </c>
      <c r="P380" s="259">
        <v>0.13800000000000001</v>
      </c>
      <c r="Q380" s="260" t="s">
        <v>551</v>
      </c>
      <c r="R380" s="148">
        <v>12</v>
      </c>
      <c r="S380" s="148" t="s">
        <v>275</v>
      </c>
    </row>
    <row r="381" spans="1:19" x14ac:dyDescent="0.3">
      <c r="A381" s="148" t="s">
        <v>938</v>
      </c>
      <c r="B381" s="148">
        <v>416</v>
      </c>
      <c r="C381" t="s">
        <v>299</v>
      </c>
      <c r="D381" t="s">
        <v>300</v>
      </c>
      <c r="E381" t="s">
        <v>939</v>
      </c>
      <c r="F381" s="25" t="s">
        <v>14</v>
      </c>
      <c r="G381" s="148" t="s">
        <v>427</v>
      </c>
      <c r="H381" s="148" t="s">
        <v>428</v>
      </c>
      <c r="I381" s="189">
        <v>434.20699999999999</v>
      </c>
      <c r="J381" s="184">
        <v>41663</v>
      </c>
      <c r="K381" s="184" t="s">
        <v>1450</v>
      </c>
      <c r="L381">
        <v>5749.4940000000006</v>
      </c>
      <c r="M381" s="282">
        <v>5.3234333333333321</v>
      </c>
      <c r="N381" s="280">
        <v>10.421885125891079</v>
      </c>
      <c r="O381" s="259">
        <v>0.51079370661151624</v>
      </c>
      <c r="P381" s="259">
        <v>0.13800000000000001</v>
      </c>
      <c r="Q381" s="260" t="s">
        <v>551</v>
      </c>
      <c r="R381" s="148">
        <v>12</v>
      </c>
      <c r="S381" s="148" t="s">
        <v>300</v>
      </c>
    </row>
    <row r="382" spans="1:19" x14ac:dyDescent="0.3">
      <c r="A382" s="148" t="s">
        <v>976</v>
      </c>
      <c r="B382" s="148">
        <v>759</v>
      </c>
      <c r="C382" t="s">
        <v>332</v>
      </c>
      <c r="D382" t="s">
        <v>333</v>
      </c>
      <c r="E382" t="s">
        <v>977</v>
      </c>
      <c r="F382" s="25" t="s">
        <v>14</v>
      </c>
      <c r="G382" s="148" t="s">
        <v>427</v>
      </c>
      <c r="H382" s="148" t="s">
        <v>428</v>
      </c>
      <c r="I382" s="189">
        <v>56.799000000000007</v>
      </c>
      <c r="J382" s="184">
        <v>6198</v>
      </c>
      <c r="K382" s="184" t="s">
        <v>1450</v>
      </c>
      <c r="L382">
        <v>855.32400000000007</v>
      </c>
      <c r="M382" s="282">
        <v>3.2390000000000003</v>
      </c>
      <c r="N382" s="280">
        <v>9.1640851887705725</v>
      </c>
      <c r="O382" s="259">
        <v>0.35344499022870118</v>
      </c>
      <c r="P382" s="259">
        <v>0.13800000000000001</v>
      </c>
      <c r="Q382" s="260" t="s">
        <v>551</v>
      </c>
      <c r="R382" s="148">
        <v>3</v>
      </c>
      <c r="S382" s="148" t="s">
        <v>333</v>
      </c>
    </row>
    <row r="383" spans="1:19" x14ac:dyDescent="0.3">
      <c r="A383" s="148" t="s">
        <v>978</v>
      </c>
      <c r="B383" s="148">
        <v>364</v>
      </c>
      <c r="C383" t="s">
        <v>334</v>
      </c>
      <c r="D383" t="s">
        <v>335</v>
      </c>
      <c r="E383" t="s">
        <v>979</v>
      </c>
      <c r="F383" s="25" t="s">
        <v>14</v>
      </c>
      <c r="G383" s="148" t="s">
        <v>427</v>
      </c>
      <c r="H383" s="148" t="s">
        <v>428</v>
      </c>
      <c r="I383" s="189">
        <v>671.98400000000004</v>
      </c>
      <c r="J383" s="184">
        <v>52597</v>
      </c>
      <c r="K383" s="184" t="s">
        <v>1450</v>
      </c>
      <c r="L383">
        <v>7258.3860000000004</v>
      </c>
      <c r="M383" s="282">
        <v>4.3233333333333333</v>
      </c>
      <c r="N383" s="259">
        <v>12.776089891058426</v>
      </c>
      <c r="O383" s="259">
        <v>0.33839252621094151</v>
      </c>
      <c r="P383" s="259">
        <v>0.13800000000000001</v>
      </c>
      <c r="Q383" s="260" t="s">
        <v>551</v>
      </c>
      <c r="R383" s="148">
        <v>12</v>
      </c>
      <c r="S383" s="148" t="s">
        <v>335</v>
      </c>
    </row>
    <row r="384" spans="1:19" x14ac:dyDescent="0.3">
      <c r="A384" s="148" t="s">
        <v>994</v>
      </c>
      <c r="B384" s="148">
        <v>394</v>
      </c>
      <c r="C384" t="s">
        <v>349</v>
      </c>
      <c r="D384" t="s">
        <v>350</v>
      </c>
      <c r="E384" t="s">
        <v>995</v>
      </c>
      <c r="F384" s="25" t="s">
        <v>14</v>
      </c>
      <c r="G384" s="148" t="s">
        <v>427</v>
      </c>
      <c r="H384" s="148" t="s">
        <v>428</v>
      </c>
      <c r="I384" s="189">
        <v>245.15339551279953</v>
      </c>
      <c r="J384" s="184">
        <v>25400</v>
      </c>
      <c r="K384" s="184" t="s">
        <v>1450</v>
      </c>
      <c r="L384">
        <v>3505.2000000000003</v>
      </c>
      <c r="M384" s="282">
        <v>4.6588499999999993</v>
      </c>
      <c r="N384" s="259">
        <v>9.6517084847558863</v>
      </c>
      <c r="O384" s="259">
        <v>0.48269692431741862</v>
      </c>
      <c r="P384" s="259">
        <v>0.13800000000000001</v>
      </c>
      <c r="Q384" s="260" t="s">
        <v>551</v>
      </c>
      <c r="R384" s="148">
        <v>12</v>
      </c>
      <c r="S384" s="148" t="s">
        <v>350</v>
      </c>
    </row>
    <row r="385" spans="1:19" x14ac:dyDescent="0.3">
      <c r="A385" s="148" t="s">
        <v>998</v>
      </c>
      <c r="B385" s="148">
        <v>92</v>
      </c>
      <c r="C385" t="s">
        <v>353</v>
      </c>
      <c r="D385" t="s">
        <v>354</v>
      </c>
      <c r="E385" t="s">
        <v>999</v>
      </c>
      <c r="F385" s="25" t="s">
        <v>14</v>
      </c>
      <c r="G385" s="148" t="s">
        <v>427</v>
      </c>
      <c r="H385" s="148" t="s">
        <v>428</v>
      </c>
      <c r="I385" s="189">
        <v>1286.4649999999999</v>
      </c>
      <c r="J385" s="184">
        <v>96256</v>
      </c>
      <c r="K385" s="184" t="s">
        <v>1450</v>
      </c>
      <c r="L385">
        <v>13283.328000000001</v>
      </c>
      <c r="M385" s="282">
        <v>3.6490500000000003</v>
      </c>
      <c r="N385" s="259">
        <v>13.365036984707446</v>
      </c>
      <c r="O385" s="259">
        <v>0.27302954748088759</v>
      </c>
      <c r="P385" s="259">
        <v>0.13800000000000001</v>
      </c>
      <c r="Q385" s="260" t="s">
        <v>551</v>
      </c>
      <c r="R385" s="148">
        <v>12</v>
      </c>
      <c r="S385" s="148" t="s">
        <v>354</v>
      </c>
    </row>
    <row r="386" spans="1:19" x14ac:dyDescent="0.3">
      <c r="A386" s="148" t="s">
        <v>618</v>
      </c>
      <c r="B386" s="148">
        <v>2</v>
      </c>
      <c r="C386" t="s">
        <v>80</v>
      </c>
      <c r="D386" t="s">
        <v>94</v>
      </c>
      <c r="E386" t="s">
        <v>619</v>
      </c>
      <c r="F386" s="25" t="s">
        <v>14</v>
      </c>
      <c r="G386" s="148" t="s">
        <v>427</v>
      </c>
      <c r="H386" s="148" t="s">
        <v>428</v>
      </c>
      <c r="I386" s="189">
        <v>1156.8</v>
      </c>
      <c r="J386" s="184">
        <v>90127</v>
      </c>
      <c r="K386" s="184" t="s">
        <v>1450</v>
      </c>
      <c r="L386">
        <v>12437.526000000002</v>
      </c>
      <c r="M386" s="282">
        <v>3.2083333333333335</v>
      </c>
      <c r="N386" s="259">
        <v>12.83522140978841</v>
      </c>
      <c r="O386" s="259">
        <v>0.24996322470032273</v>
      </c>
      <c r="P386" s="259">
        <v>0.13800000000000001</v>
      </c>
      <c r="Q386" s="260" t="s">
        <v>551</v>
      </c>
      <c r="R386" s="148">
        <v>12</v>
      </c>
      <c r="S386" s="148" t="s">
        <v>620</v>
      </c>
    </row>
    <row r="387" spans="1:19" x14ac:dyDescent="0.3">
      <c r="A387" s="148" t="s">
        <v>1006</v>
      </c>
      <c r="B387" s="148">
        <v>72</v>
      </c>
      <c r="C387" t="s">
        <v>361</v>
      </c>
      <c r="D387" t="s">
        <v>362</v>
      </c>
      <c r="E387" t="s">
        <v>1007</v>
      </c>
      <c r="F387" s="25" t="s">
        <v>14</v>
      </c>
      <c r="G387" s="148" t="s">
        <v>427</v>
      </c>
      <c r="H387" s="148" t="s">
        <v>428</v>
      </c>
      <c r="I387" s="189">
        <v>511.80700000000002</v>
      </c>
      <c r="J387" s="184">
        <v>38790</v>
      </c>
      <c r="K387" s="184" t="s">
        <v>1450</v>
      </c>
      <c r="L387">
        <v>5353.02</v>
      </c>
      <c r="M387" s="282">
        <v>3.3840166666666662</v>
      </c>
      <c r="N387" s="259">
        <v>13.194302655323536</v>
      </c>
      <c r="O387" s="259">
        <v>0.25647559822354909</v>
      </c>
      <c r="P387" s="259">
        <v>0.13800000000000001</v>
      </c>
      <c r="Q387" s="260" t="s">
        <v>551</v>
      </c>
      <c r="R387" s="148">
        <v>12</v>
      </c>
      <c r="S387" s="148" t="s">
        <v>362</v>
      </c>
    </row>
    <row r="388" spans="1:19" x14ac:dyDescent="0.3">
      <c r="A388" s="148" t="s">
        <v>1044</v>
      </c>
      <c r="B388" s="148">
        <v>663</v>
      </c>
      <c r="C388" t="s">
        <v>378</v>
      </c>
      <c r="D388" t="s">
        <v>379</v>
      </c>
      <c r="E388" t="s">
        <v>1045</v>
      </c>
      <c r="F388" s="25" t="s">
        <v>14</v>
      </c>
      <c r="G388" s="148" t="s">
        <v>427</v>
      </c>
      <c r="H388" s="148" t="s">
        <v>428</v>
      </c>
      <c r="I388" s="189">
        <v>638.4</v>
      </c>
      <c r="J388" s="184">
        <v>73318</v>
      </c>
      <c r="K388" s="184" t="s">
        <v>1450</v>
      </c>
      <c r="L388">
        <v>10117.884</v>
      </c>
      <c r="M388" s="282">
        <v>4.7906333333333331</v>
      </c>
      <c r="N388" s="280">
        <v>8.7072751575329388</v>
      </c>
      <c r="O388" s="259">
        <v>0.55018742909356722</v>
      </c>
      <c r="P388" s="259">
        <v>0.13800000000000001</v>
      </c>
      <c r="Q388" s="260" t="s">
        <v>551</v>
      </c>
      <c r="R388" s="148">
        <v>12</v>
      </c>
      <c r="S388" s="148" t="s">
        <v>379</v>
      </c>
    </row>
    <row r="389" spans="1:19" x14ac:dyDescent="0.3">
      <c r="A389" s="148" t="s">
        <v>625</v>
      </c>
      <c r="B389" s="148">
        <v>2</v>
      </c>
      <c r="C389" t="s">
        <v>80</v>
      </c>
      <c r="D389" t="s">
        <v>100</v>
      </c>
      <c r="E389" t="s">
        <v>626</v>
      </c>
      <c r="F389" s="25" t="s">
        <v>14</v>
      </c>
      <c r="G389" s="148" t="s">
        <v>427</v>
      </c>
      <c r="H389" s="148" t="s">
        <v>428</v>
      </c>
      <c r="I389" s="189">
        <v>9257.7200000000012</v>
      </c>
      <c r="J389" s="184">
        <v>631168</v>
      </c>
      <c r="K389" s="184" t="s">
        <v>1450</v>
      </c>
      <c r="L389">
        <v>87101.184000000008</v>
      </c>
      <c r="M389" s="282">
        <v>2.9566666666666657</v>
      </c>
      <c r="N389" s="259">
        <v>14.667600385317384</v>
      </c>
      <c r="O389" s="259">
        <v>0.20157807609937065</v>
      </c>
      <c r="P389" s="259">
        <v>0.13800000000000001</v>
      </c>
      <c r="Q389" s="260" t="s">
        <v>551</v>
      </c>
      <c r="R389" s="148">
        <v>12</v>
      </c>
      <c r="S389" s="148" t="s">
        <v>627</v>
      </c>
    </row>
    <row r="390" spans="1:19" x14ac:dyDescent="0.3">
      <c r="A390" s="148" t="s">
        <v>628</v>
      </c>
      <c r="B390" s="148">
        <v>2</v>
      </c>
      <c r="C390" t="s">
        <v>80</v>
      </c>
      <c r="D390" t="s">
        <v>81</v>
      </c>
      <c r="E390" t="s">
        <v>629</v>
      </c>
      <c r="F390" s="25" t="s">
        <v>14</v>
      </c>
      <c r="G390" s="148" t="s">
        <v>427</v>
      </c>
      <c r="H390" s="148" t="s">
        <v>428</v>
      </c>
      <c r="I390" s="189">
        <v>596.952</v>
      </c>
      <c r="J390" s="184">
        <v>48799</v>
      </c>
      <c r="K390" s="184" t="s">
        <v>1450</v>
      </c>
      <c r="L390">
        <v>6734.2620000000006</v>
      </c>
      <c r="M390" s="282">
        <v>5.1124999999999998</v>
      </c>
      <c r="N390" s="259">
        <v>12.232873624459518</v>
      </c>
      <c r="O390" s="259">
        <v>0.41793123651482861</v>
      </c>
      <c r="P390" s="259">
        <v>0.13800000000000001</v>
      </c>
      <c r="Q390" s="260" t="s">
        <v>551</v>
      </c>
      <c r="R390" s="148">
        <v>12</v>
      </c>
      <c r="S390" s="148" t="s">
        <v>630</v>
      </c>
    </row>
    <row r="391" spans="1:19" x14ac:dyDescent="0.3">
      <c r="A391" s="148" t="s">
        <v>631</v>
      </c>
      <c r="B391" s="148">
        <v>2</v>
      </c>
      <c r="C391" t="s">
        <v>80</v>
      </c>
      <c r="D391" t="s">
        <v>82</v>
      </c>
      <c r="E391" t="s">
        <v>632</v>
      </c>
      <c r="F391" s="25" t="s">
        <v>14</v>
      </c>
      <c r="G391" s="148" t="s">
        <v>427</v>
      </c>
      <c r="H391" s="148" t="s">
        <v>428</v>
      </c>
      <c r="I391" s="189">
        <v>537.29999999999995</v>
      </c>
      <c r="J391" s="184">
        <v>47131</v>
      </c>
      <c r="K391" s="184" t="s">
        <v>1450</v>
      </c>
      <c r="L391">
        <v>6504.0780000000004</v>
      </c>
      <c r="M391" s="282">
        <v>4.2393666666666663</v>
      </c>
      <c r="N391" s="259">
        <v>11.40014003522098</v>
      </c>
      <c r="O391" s="259">
        <v>0.37186970103604439</v>
      </c>
      <c r="P391" s="259">
        <v>0.13800000000000001</v>
      </c>
      <c r="Q391" s="260" t="s">
        <v>551</v>
      </c>
      <c r="R391" s="148">
        <v>12</v>
      </c>
      <c r="S391" s="148" t="s">
        <v>633</v>
      </c>
    </row>
    <row r="392" spans="1:19" x14ac:dyDescent="0.3">
      <c r="A392" s="148" t="s">
        <v>634</v>
      </c>
      <c r="B392" s="148">
        <v>2</v>
      </c>
      <c r="C392" t="s">
        <v>80</v>
      </c>
      <c r="D392" t="s">
        <v>87</v>
      </c>
      <c r="E392" t="s">
        <v>635</v>
      </c>
      <c r="F392" s="25" t="s">
        <v>14</v>
      </c>
      <c r="G392" s="148" t="s">
        <v>1059</v>
      </c>
      <c r="H392" s="148" t="s">
        <v>1060</v>
      </c>
      <c r="I392" s="189">
        <v>8.7789999999999981</v>
      </c>
      <c r="J392" s="184">
        <v>0</v>
      </c>
      <c r="K392" s="184" t="s">
        <v>505</v>
      </c>
      <c r="L392">
        <v>0</v>
      </c>
      <c r="M392" s="282">
        <v>0</v>
      </c>
      <c r="N392" s="259" t="s">
        <v>2166</v>
      </c>
      <c r="O392" s="259" t="s">
        <v>2166</v>
      </c>
      <c r="P392" s="259">
        <v>0</v>
      </c>
      <c r="Q392" s="260" t="s">
        <v>551</v>
      </c>
      <c r="R392" s="148">
        <v>6</v>
      </c>
      <c r="S392" s="148" t="s">
        <v>636</v>
      </c>
    </row>
    <row r="393" spans="1:19" x14ac:dyDescent="0.3">
      <c r="A393" s="148" t="s">
        <v>634</v>
      </c>
      <c r="B393" s="148">
        <v>2</v>
      </c>
      <c r="C393" t="s">
        <v>80</v>
      </c>
      <c r="D393" t="s">
        <v>87</v>
      </c>
      <c r="E393" t="s">
        <v>635</v>
      </c>
      <c r="F393" s="25" t="s">
        <v>14</v>
      </c>
      <c r="G393" s="148" t="s">
        <v>427</v>
      </c>
      <c r="H393" s="148" t="s">
        <v>428</v>
      </c>
      <c r="I393" s="189">
        <v>711.00599999999997</v>
      </c>
      <c r="J393" s="184">
        <v>55513</v>
      </c>
      <c r="K393" s="184" t="s">
        <v>1450</v>
      </c>
      <c r="L393">
        <v>7660.7940000000008</v>
      </c>
      <c r="M393" s="282">
        <v>3.3249999999999993</v>
      </c>
      <c r="N393" s="259">
        <v>12.807918865851242</v>
      </c>
      <c r="O393" s="259">
        <v>0.25960501739788405</v>
      </c>
      <c r="P393" s="259">
        <v>0.13800000000000001</v>
      </c>
      <c r="Q393" s="260" t="s">
        <v>551</v>
      </c>
      <c r="R393" s="148">
        <v>12</v>
      </c>
      <c r="S393" s="148" t="s">
        <v>636</v>
      </c>
    </row>
    <row r="394" spans="1:19" x14ac:dyDescent="0.3">
      <c r="A394" s="148" t="s">
        <v>637</v>
      </c>
      <c r="B394" s="148">
        <v>2</v>
      </c>
      <c r="C394" t="s">
        <v>80</v>
      </c>
      <c r="D394" t="s">
        <v>90</v>
      </c>
      <c r="E394" t="s">
        <v>638</v>
      </c>
      <c r="F394" s="25" t="s">
        <v>14</v>
      </c>
      <c r="G394" s="148" t="s">
        <v>427</v>
      </c>
      <c r="H394" s="148" t="s">
        <v>428</v>
      </c>
      <c r="I394" s="189">
        <v>6.8629999999999995</v>
      </c>
      <c r="J394" s="184">
        <v>2307</v>
      </c>
      <c r="K394" s="184" t="s">
        <v>1450</v>
      </c>
      <c r="L394">
        <v>318.36600000000004</v>
      </c>
      <c r="M394" s="282">
        <v>4.460866666666667</v>
      </c>
      <c r="N394" s="259">
        <v>2.9748591244039879</v>
      </c>
      <c r="O394" s="259">
        <v>1.4995219874690369</v>
      </c>
      <c r="P394" s="259">
        <v>0.13800000000000001</v>
      </c>
      <c r="Q394" s="260" t="s">
        <v>551</v>
      </c>
      <c r="R394" s="148">
        <v>3</v>
      </c>
      <c r="S394" s="148" t="s">
        <v>90</v>
      </c>
    </row>
    <row r="395" spans="1:19" x14ac:dyDescent="0.3">
      <c r="A395" s="148" t="s">
        <v>707</v>
      </c>
      <c r="B395" s="148">
        <v>169</v>
      </c>
      <c r="C395" t="s">
        <v>103</v>
      </c>
      <c r="D395" t="s">
        <v>106</v>
      </c>
      <c r="E395" t="s">
        <v>708</v>
      </c>
      <c r="F395" s="25" t="s">
        <v>14</v>
      </c>
      <c r="G395" s="148" t="s">
        <v>427</v>
      </c>
      <c r="H395" s="148" t="s">
        <v>428</v>
      </c>
      <c r="I395" s="189">
        <v>430.56099999999998</v>
      </c>
      <c r="J395" s="184">
        <v>34475</v>
      </c>
      <c r="K395" s="184" t="s">
        <v>1450</v>
      </c>
      <c r="L395">
        <v>4757.55</v>
      </c>
      <c r="M395" s="282">
        <v>3.7299999999999991</v>
      </c>
      <c r="N395" s="259">
        <v>12.489079042784626</v>
      </c>
      <c r="O395" s="259">
        <v>0.29866093306174962</v>
      </c>
      <c r="P395" s="259">
        <v>0.13800000000000001</v>
      </c>
      <c r="Q395" s="260" t="s">
        <v>551</v>
      </c>
      <c r="R395" s="148">
        <v>12</v>
      </c>
      <c r="S395" s="148" t="s">
        <v>106</v>
      </c>
    </row>
    <row r="396" spans="1:19" x14ac:dyDescent="0.3">
      <c r="A396" s="148" t="s">
        <v>713</v>
      </c>
      <c r="B396" s="148">
        <v>169</v>
      </c>
      <c r="C396" t="s">
        <v>103</v>
      </c>
      <c r="D396" t="s">
        <v>115</v>
      </c>
      <c r="E396" t="s">
        <v>714</v>
      </c>
      <c r="F396" s="25" t="s">
        <v>14</v>
      </c>
      <c r="G396" s="148" t="s">
        <v>427</v>
      </c>
      <c r="H396" s="148" t="s">
        <v>428</v>
      </c>
      <c r="I396" s="189">
        <v>609.33600000000001</v>
      </c>
      <c r="J396" s="184">
        <v>47692</v>
      </c>
      <c r="K396" s="184" t="s">
        <v>1450</v>
      </c>
      <c r="L396">
        <v>6581.496000000001</v>
      </c>
      <c r="M396" s="282">
        <v>3.7477999999999985</v>
      </c>
      <c r="N396" s="259">
        <v>12.776482428918897</v>
      </c>
      <c r="O396" s="259">
        <v>0.29333582391324314</v>
      </c>
      <c r="P396" s="259">
        <v>0.13800000000000001</v>
      </c>
      <c r="Q396" s="260" t="s">
        <v>551</v>
      </c>
      <c r="R396" s="148">
        <v>12</v>
      </c>
      <c r="S396" s="148" t="s">
        <v>115</v>
      </c>
    </row>
    <row r="397" spans="1:19" x14ac:dyDescent="0.3">
      <c r="A397" s="148" t="s">
        <v>715</v>
      </c>
      <c r="B397" s="148">
        <v>169</v>
      </c>
      <c r="C397" t="s">
        <v>103</v>
      </c>
      <c r="D397" t="s">
        <v>116</v>
      </c>
      <c r="E397" t="s">
        <v>716</v>
      </c>
      <c r="F397" s="25" t="s">
        <v>14</v>
      </c>
      <c r="G397" s="148" t="s">
        <v>427</v>
      </c>
      <c r="H397" s="148" t="s">
        <v>428</v>
      </c>
      <c r="I397" s="189">
        <v>604.75599999999997</v>
      </c>
      <c r="J397" s="184">
        <v>47569</v>
      </c>
      <c r="K397" s="184" t="s">
        <v>1450</v>
      </c>
      <c r="L397">
        <v>6564.5220000000008</v>
      </c>
      <c r="M397" s="282">
        <v>3.4748000000000014</v>
      </c>
      <c r="N397" s="259">
        <v>12.71323761273098</v>
      </c>
      <c r="O397" s="259">
        <v>0.27332140764209051</v>
      </c>
      <c r="P397" s="259">
        <v>0.13800000000000001</v>
      </c>
      <c r="Q397" s="260" t="s">
        <v>551</v>
      </c>
      <c r="R397" s="148">
        <v>12</v>
      </c>
      <c r="S397" s="148" t="s">
        <v>116</v>
      </c>
    </row>
    <row r="398" spans="1:19" x14ac:dyDescent="0.3">
      <c r="A398" s="148" t="s">
        <v>717</v>
      </c>
      <c r="B398" s="148">
        <v>169</v>
      </c>
      <c r="C398" t="s">
        <v>103</v>
      </c>
      <c r="D398" t="s">
        <v>118</v>
      </c>
      <c r="E398" t="s">
        <v>718</v>
      </c>
      <c r="F398" s="25" t="s">
        <v>14</v>
      </c>
      <c r="G398" s="148" t="s">
        <v>427</v>
      </c>
      <c r="H398" s="148" t="s">
        <v>428</v>
      </c>
      <c r="I398" s="189">
        <v>1021.0939999999999</v>
      </c>
      <c r="J398" s="184">
        <v>77763</v>
      </c>
      <c r="K398" s="184" t="s">
        <v>1450</v>
      </c>
      <c r="L398">
        <v>10731.294000000002</v>
      </c>
      <c r="M398" s="282">
        <v>3.8256999999999999</v>
      </c>
      <c r="N398" s="259">
        <v>13.130846289366406</v>
      </c>
      <c r="O398" s="259">
        <v>0.29135212732618154</v>
      </c>
      <c r="P398" s="259">
        <v>0.13800000000000001</v>
      </c>
      <c r="Q398" s="260" t="s">
        <v>551</v>
      </c>
      <c r="R398" s="148">
        <v>12</v>
      </c>
      <c r="S398" s="148" t="s">
        <v>118</v>
      </c>
    </row>
    <row r="399" spans="1:19" x14ac:dyDescent="0.3">
      <c r="A399" s="148" t="s">
        <v>719</v>
      </c>
      <c r="B399" s="148">
        <v>169</v>
      </c>
      <c r="C399" t="s">
        <v>103</v>
      </c>
      <c r="D399" t="s">
        <v>119</v>
      </c>
      <c r="E399" t="s">
        <v>720</v>
      </c>
      <c r="F399" s="25" t="s">
        <v>14</v>
      </c>
      <c r="G399" s="148" t="s">
        <v>1059</v>
      </c>
      <c r="H399" s="148" t="s">
        <v>1060</v>
      </c>
      <c r="I399" s="189">
        <v>8.173</v>
      </c>
      <c r="J399" s="184">
        <v>0</v>
      </c>
      <c r="K399" s="184" t="s">
        <v>505</v>
      </c>
      <c r="L399">
        <v>0</v>
      </c>
      <c r="M399" s="282">
        <v>0</v>
      </c>
      <c r="N399" s="259" t="s">
        <v>2166</v>
      </c>
      <c r="O399" s="259" t="s">
        <v>2166</v>
      </c>
      <c r="P399" s="259">
        <v>0</v>
      </c>
      <c r="Q399" s="260" t="s">
        <v>551</v>
      </c>
      <c r="R399" s="148">
        <v>12</v>
      </c>
      <c r="S399" s="148" t="s">
        <v>119</v>
      </c>
    </row>
    <row r="400" spans="1:19" x14ac:dyDescent="0.3">
      <c r="A400" s="148" t="s">
        <v>719</v>
      </c>
      <c r="B400" s="148">
        <v>169</v>
      </c>
      <c r="C400" t="s">
        <v>103</v>
      </c>
      <c r="D400" t="s">
        <v>119</v>
      </c>
      <c r="E400" t="s">
        <v>720</v>
      </c>
      <c r="F400" s="25" t="s">
        <v>14</v>
      </c>
      <c r="G400" s="148" t="s">
        <v>427</v>
      </c>
      <c r="H400" s="148" t="s">
        <v>428</v>
      </c>
      <c r="I400" s="189">
        <v>632.2410000000001</v>
      </c>
      <c r="J400" s="184">
        <v>52073</v>
      </c>
      <c r="K400" s="184" t="s">
        <v>1450</v>
      </c>
      <c r="L400">
        <v>7186.0740000000005</v>
      </c>
      <c r="M400" s="282">
        <v>3.660699999999999</v>
      </c>
      <c r="N400" s="259">
        <v>12.141436060914488</v>
      </c>
      <c r="O400" s="259">
        <v>0.3015046969430959</v>
      </c>
      <c r="P400" s="259">
        <v>0.13800000000000001</v>
      </c>
      <c r="Q400" s="260" t="s">
        <v>551</v>
      </c>
      <c r="R400" s="148">
        <v>12</v>
      </c>
      <c r="S400" s="148" t="s">
        <v>119</v>
      </c>
    </row>
    <row r="401" spans="1:19" x14ac:dyDescent="0.3">
      <c r="A401" s="148" t="s">
        <v>723</v>
      </c>
      <c r="B401" s="148">
        <v>169</v>
      </c>
      <c r="C401" t="s">
        <v>103</v>
      </c>
      <c r="D401" t="s">
        <v>127</v>
      </c>
      <c r="E401" t="s">
        <v>724</v>
      </c>
      <c r="F401" s="25" t="s">
        <v>14</v>
      </c>
      <c r="G401" s="148" t="s">
        <v>427</v>
      </c>
      <c r="H401" s="148" t="s">
        <v>428</v>
      </c>
      <c r="I401" s="189">
        <v>663.71499999999992</v>
      </c>
      <c r="J401" s="184">
        <v>47617</v>
      </c>
      <c r="K401" s="184" t="s">
        <v>1450</v>
      </c>
      <c r="L401">
        <v>6571.1460000000006</v>
      </c>
      <c r="M401" s="282">
        <v>3.1291166666666665</v>
      </c>
      <c r="N401" s="259">
        <v>13.938614360417496</v>
      </c>
      <c r="O401" s="259">
        <v>0.22449266374372537</v>
      </c>
      <c r="P401" s="259">
        <v>0.13800000000000001</v>
      </c>
      <c r="Q401" s="260" t="s">
        <v>551</v>
      </c>
      <c r="R401" s="148">
        <v>12</v>
      </c>
      <c r="S401" s="148" t="s">
        <v>127</v>
      </c>
    </row>
    <row r="402" spans="1:19" x14ac:dyDescent="0.3">
      <c r="A402" s="148" t="s">
        <v>725</v>
      </c>
      <c r="B402" s="148">
        <v>169</v>
      </c>
      <c r="C402" t="s">
        <v>103</v>
      </c>
      <c r="D402" t="s">
        <v>133</v>
      </c>
      <c r="E402" t="s">
        <v>726</v>
      </c>
      <c r="F402" s="25" t="s">
        <v>14</v>
      </c>
      <c r="G402" s="148" t="s">
        <v>427</v>
      </c>
      <c r="H402" s="148" t="s">
        <v>428</v>
      </c>
      <c r="I402" s="189">
        <v>985.13000000000011</v>
      </c>
      <c r="J402" s="184">
        <v>71717</v>
      </c>
      <c r="K402" s="184" t="s">
        <v>1450</v>
      </c>
      <c r="L402">
        <v>9896.9460000000017</v>
      </c>
      <c r="M402" s="282">
        <v>3.6993999999999994</v>
      </c>
      <c r="N402" s="280">
        <v>13.736352608168218</v>
      </c>
      <c r="O402" s="259">
        <v>0.26931457756844268</v>
      </c>
      <c r="P402" s="259">
        <v>0.13800000000000001</v>
      </c>
      <c r="Q402" s="260" t="s">
        <v>551</v>
      </c>
      <c r="R402" s="148">
        <v>12</v>
      </c>
      <c r="S402" s="148" t="s">
        <v>133</v>
      </c>
    </row>
    <row r="403" spans="1:19" x14ac:dyDescent="0.3">
      <c r="A403" s="148" t="s">
        <v>731</v>
      </c>
      <c r="B403" s="148">
        <v>169</v>
      </c>
      <c r="C403" t="s">
        <v>103</v>
      </c>
      <c r="D403" t="s">
        <v>144</v>
      </c>
      <c r="E403" t="s">
        <v>732</v>
      </c>
      <c r="F403" s="25" t="s">
        <v>14</v>
      </c>
      <c r="G403" s="148" t="s">
        <v>427</v>
      </c>
      <c r="H403" s="148" t="s">
        <v>428</v>
      </c>
      <c r="I403" s="189">
        <v>386.45699999999999</v>
      </c>
      <c r="J403" s="184">
        <v>31521</v>
      </c>
      <c r="K403" s="184" t="s">
        <v>1450</v>
      </c>
      <c r="L403">
        <v>4349.8980000000001</v>
      </c>
      <c r="M403" s="282">
        <v>3.4892666666666674</v>
      </c>
      <c r="N403" s="259">
        <v>12.260302655372609</v>
      </c>
      <c r="O403" s="259">
        <v>0.28459873828136123</v>
      </c>
      <c r="P403" s="259">
        <v>0.13800000000000001</v>
      </c>
      <c r="Q403" s="260" t="s">
        <v>551</v>
      </c>
      <c r="R403" s="148">
        <v>12</v>
      </c>
      <c r="S403" s="148" t="s">
        <v>144</v>
      </c>
    </row>
    <row r="404" spans="1:19" x14ac:dyDescent="0.3">
      <c r="A404" s="148" t="s">
        <v>992</v>
      </c>
      <c r="B404" s="148">
        <v>709</v>
      </c>
      <c r="C404" t="s">
        <v>347</v>
      </c>
      <c r="D404" t="s">
        <v>348</v>
      </c>
      <c r="E404" t="s">
        <v>993</v>
      </c>
      <c r="F404" s="25" t="s">
        <v>14</v>
      </c>
      <c r="G404" s="148" t="s">
        <v>427</v>
      </c>
      <c r="H404" s="148" t="s">
        <v>428</v>
      </c>
      <c r="I404" s="189">
        <v>83.039999999999992</v>
      </c>
      <c r="J404" s="184">
        <v>9726</v>
      </c>
      <c r="K404" s="184" t="s">
        <v>1450</v>
      </c>
      <c r="L404">
        <v>1342.1880000000001</v>
      </c>
      <c r="M404" s="282">
        <v>3.8879166666666669</v>
      </c>
      <c r="N404" s="280">
        <v>8.5379395434916709</v>
      </c>
      <c r="O404" s="259">
        <v>0.45536943039499045</v>
      </c>
      <c r="P404" s="259">
        <v>0.13800000000000001</v>
      </c>
      <c r="Q404" s="260" t="s">
        <v>551</v>
      </c>
      <c r="R404" s="148">
        <v>6</v>
      </c>
      <c r="S404" s="148" t="s">
        <v>348</v>
      </c>
    </row>
    <row r="405" spans="1:19" x14ac:dyDescent="0.3">
      <c r="A405" s="148" t="s">
        <v>1443</v>
      </c>
      <c r="B405" s="148">
        <v>2</v>
      </c>
      <c r="C405" t="s">
        <v>80</v>
      </c>
      <c r="D405" t="s">
        <v>395</v>
      </c>
      <c r="E405" t="s">
        <v>626</v>
      </c>
      <c r="F405" s="25" t="s">
        <v>14</v>
      </c>
      <c r="G405" s="148" t="s">
        <v>427</v>
      </c>
      <c r="H405" s="148" t="s">
        <v>428</v>
      </c>
      <c r="I405" s="189">
        <v>0</v>
      </c>
      <c r="J405" s="184">
        <v>0</v>
      </c>
      <c r="K405" s="184">
        <v>0</v>
      </c>
      <c r="L405">
        <v>0</v>
      </c>
      <c r="M405" s="282">
        <v>0</v>
      </c>
      <c r="N405" s="280" t="s">
        <v>2166</v>
      </c>
      <c r="O405" s="259" t="s">
        <v>2166</v>
      </c>
      <c r="P405" s="259">
        <v>0.13800000000000001</v>
      </c>
      <c r="Q405" s="260">
        <v>0</v>
      </c>
      <c r="R405" s="148">
        <v>0</v>
      </c>
      <c r="S405" s="148" t="s">
        <v>627</v>
      </c>
    </row>
    <row r="406" spans="1:19" x14ac:dyDescent="0.3">
      <c r="A406" s="148" t="s">
        <v>1430</v>
      </c>
      <c r="B406" s="148">
        <v>0</v>
      </c>
      <c r="C406" t="s">
        <v>1677</v>
      </c>
      <c r="D406" t="s">
        <v>1872</v>
      </c>
      <c r="G406" s="148" t="s">
        <v>427</v>
      </c>
      <c r="H406" s="148" t="s">
        <v>428</v>
      </c>
      <c r="I406" s="189">
        <v>0</v>
      </c>
      <c r="J406" s="184">
        <v>0</v>
      </c>
      <c r="K406" s="184">
        <v>0</v>
      </c>
      <c r="L406">
        <v>0</v>
      </c>
      <c r="M406" s="282">
        <v>0</v>
      </c>
      <c r="N406" s="280" t="s">
        <v>2166</v>
      </c>
      <c r="O406" s="259" t="s">
        <v>2166</v>
      </c>
      <c r="P406" s="259">
        <v>0.13800000000000001</v>
      </c>
      <c r="Q406" s="260">
        <v>0</v>
      </c>
      <c r="R406" s="148">
        <v>0</v>
      </c>
      <c r="S406" s="148" t="e">
        <v>#N/A</v>
      </c>
    </row>
    <row r="407" spans="1:19" x14ac:dyDescent="0.3">
      <c r="A407" s="148" t="s">
        <v>1431</v>
      </c>
      <c r="B407" s="148">
        <v>0</v>
      </c>
      <c r="C407" t="s">
        <v>1875</v>
      </c>
      <c r="D407" t="s">
        <v>1873</v>
      </c>
      <c r="G407" s="148" t="s">
        <v>427</v>
      </c>
      <c r="H407" s="148" t="s">
        <v>428</v>
      </c>
      <c r="I407" s="189">
        <v>0</v>
      </c>
      <c r="J407" s="184">
        <v>0</v>
      </c>
      <c r="K407" s="184">
        <v>0</v>
      </c>
      <c r="L407">
        <v>0</v>
      </c>
      <c r="M407" s="282">
        <v>0</v>
      </c>
      <c r="N407" s="259" t="s">
        <v>2166</v>
      </c>
      <c r="O407" s="259" t="s">
        <v>2166</v>
      </c>
      <c r="P407" s="259">
        <v>0.13800000000000001</v>
      </c>
      <c r="Q407" s="260">
        <v>0</v>
      </c>
      <c r="R407" s="148">
        <v>0</v>
      </c>
      <c r="S407" s="148" t="e">
        <v>#N/A</v>
      </c>
    </row>
    <row r="408" spans="1:19" x14ac:dyDescent="0.3">
      <c r="A408" s="148" t="s">
        <v>1432</v>
      </c>
      <c r="B408" s="148">
        <v>0</v>
      </c>
      <c r="C408" t="s">
        <v>1878</v>
      </c>
      <c r="D408" t="s">
        <v>1876</v>
      </c>
      <c r="G408" s="148" t="s">
        <v>427</v>
      </c>
      <c r="H408" s="148" t="s">
        <v>428</v>
      </c>
      <c r="I408" s="189">
        <v>0</v>
      </c>
      <c r="J408" s="184">
        <v>0</v>
      </c>
      <c r="K408" s="184">
        <v>0</v>
      </c>
      <c r="L408">
        <v>0</v>
      </c>
      <c r="M408" s="282">
        <v>0</v>
      </c>
      <c r="N408" s="259" t="s">
        <v>2166</v>
      </c>
      <c r="O408" s="259" t="s">
        <v>2166</v>
      </c>
      <c r="P408" s="259">
        <v>0.13800000000000001</v>
      </c>
      <c r="Q408" s="260">
        <v>0</v>
      </c>
      <c r="R408" s="148">
        <v>0</v>
      </c>
      <c r="S408" s="148" t="e">
        <v>#N/A</v>
      </c>
    </row>
    <row r="409" spans="1:19" x14ac:dyDescent="0.3">
      <c r="A409" s="148" t="s">
        <v>1433</v>
      </c>
      <c r="B409" s="148">
        <v>0</v>
      </c>
      <c r="C409" t="s">
        <v>1881</v>
      </c>
      <c r="D409" t="s">
        <v>1879</v>
      </c>
      <c r="G409" s="148" t="s">
        <v>434</v>
      </c>
      <c r="I409" s="189">
        <v>0</v>
      </c>
      <c r="J409" s="184">
        <v>0</v>
      </c>
      <c r="K409" s="184">
        <v>0</v>
      </c>
      <c r="L409">
        <v>0</v>
      </c>
      <c r="M409" s="282">
        <v>0</v>
      </c>
      <c r="N409" s="259" t="s">
        <v>2166</v>
      </c>
      <c r="O409" s="259" t="s">
        <v>2166</v>
      </c>
      <c r="P409" s="259">
        <v>1.026</v>
      </c>
      <c r="Q409" s="260">
        <v>0</v>
      </c>
      <c r="R409" s="148">
        <v>0</v>
      </c>
      <c r="S409" s="148" t="e">
        <v>#N/A</v>
      </c>
    </row>
    <row r="410" spans="1:19" x14ac:dyDescent="0.3">
      <c r="A410" s="148" t="s">
        <v>1434</v>
      </c>
      <c r="B410" s="148">
        <v>0</v>
      </c>
      <c r="C410" t="s">
        <v>1881</v>
      </c>
      <c r="D410" t="s">
        <v>1882</v>
      </c>
      <c r="G410" s="148" t="s">
        <v>434</v>
      </c>
      <c r="I410" s="189">
        <v>0</v>
      </c>
      <c r="J410" s="184">
        <v>0</v>
      </c>
      <c r="K410" s="184">
        <v>0</v>
      </c>
      <c r="L410">
        <v>0</v>
      </c>
      <c r="M410" s="282">
        <v>0</v>
      </c>
      <c r="N410" s="280" t="s">
        <v>2166</v>
      </c>
      <c r="O410" s="259" t="s">
        <v>2166</v>
      </c>
      <c r="P410" s="259">
        <v>1.026</v>
      </c>
      <c r="Q410" s="260">
        <v>0</v>
      </c>
      <c r="R410" s="148">
        <v>0</v>
      </c>
      <c r="S410" s="148" t="e">
        <v>#N/A</v>
      </c>
    </row>
    <row r="411" spans="1:19" x14ac:dyDescent="0.3">
      <c r="A411" s="148" t="s">
        <v>1435</v>
      </c>
      <c r="B411" s="148">
        <v>0</v>
      </c>
      <c r="C411" t="s">
        <v>1881</v>
      </c>
      <c r="D411" t="s">
        <v>1883</v>
      </c>
      <c r="G411" s="148" t="s">
        <v>434</v>
      </c>
      <c r="I411" s="189">
        <v>0</v>
      </c>
      <c r="J411" s="184">
        <v>0</v>
      </c>
      <c r="K411" s="184">
        <v>0</v>
      </c>
      <c r="L411">
        <v>0</v>
      </c>
      <c r="M411" s="282">
        <v>0</v>
      </c>
      <c r="N411" s="259" t="s">
        <v>2166</v>
      </c>
      <c r="O411" s="259" t="s">
        <v>2166</v>
      </c>
      <c r="P411" s="259">
        <v>1.026</v>
      </c>
      <c r="Q411" s="260">
        <v>0</v>
      </c>
      <c r="R411" s="148">
        <v>0</v>
      </c>
      <c r="S411" s="148" t="e">
        <v>#N/A</v>
      </c>
    </row>
    <row r="412" spans="1:19" x14ac:dyDescent="0.3">
      <c r="A412" s="148" t="s">
        <v>1437</v>
      </c>
      <c r="B412" s="148">
        <v>0</v>
      </c>
      <c r="C412" t="s">
        <v>1888</v>
      </c>
      <c r="D412" t="s">
        <v>1886</v>
      </c>
      <c r="G412" s="148" t="s">
        <v>434</v>
      </c>
      <c r="I412" s="189">
        <v>0</v>
      </c>
      <c r="J412" s="184">
        <v>0</v>
      </c>
      <c r="K412" s="184">
        <v>0</v>
      </c>
      <c r="L412">
        <v>0</v>
      </c>
      <c r="M412" s="282">
        <v>0</v>
      </c>
      <c r="N412" s="280" t="s">
        <v>2166</v>
      </c>
      <c r="O412" s="259" t="s">
        <v>2166</v>
      </c>
      <c r="P412" s="259">
        <v>1.026</v>
      </c>
      <c r="Q412" s="260">
        <v>0</v>
      </c>
      <c r="R412" s="148">
        <v>0</v>
      </c>
      <c r="S412" s="148" t="e">
        <v>#N/A</v>
      </c>
    </row>
    <row r="413" spans="1:19" x14ac:dyDescent="0.3">
      <c r="A413" s="148" t="s">
        <v>1438</v>
      </c>
      <c r="B413" s="148">
        <v>0</v>
      </c>
      <c r="C413" t="s">
        <v>1891</v>
      </c>
      <c r="D413" t="s">
        <v>1889</v>
      </c>
      <c r="G413" s="148" t="s">
        <v>427</v>
      </c>
      <c r="H413" s="148" t="s">
        <v>428</v>
      </c>
      <c r="I413" s="189">
        <v>0</v>
      </c>
      <c r="J413" s="184">
        <v>0</v>
      </c>
      <c r="K413" s="184">
        <v>0</v>
      </c>
      <c r="L413">
        <v>0</v>
      </c>
      <c r="M413" s="282">
        <v>0</v>
      </c>
      <c r="N413" s="280" t="s">
        <v>2166</v>
      </c>
      <c r="O413" s="259" t="s">
        <v>2166</v>
      </c>
      <c r="P413" s="259">
        <v>0.13800000000000001</v>
      </c>
      <c r="Q413" s="260">
        <v>0</v>
      </c>
      <c r="R413" s="148">
        <v>0</v>
      </c>
      <c r="S413" s="148" t="e">
        <v>#N/A</v>
      </c>
    </row>
    <row r="414" spans="1:19" x14ac:dyDescent="0.3">
      <c r="A414" s="148" t="s">
        <v>1439</v>
      </c>
      <c r="B414" s="148">
        <v>0</v>
      </c>
      <c r="C414" t="s">
        <v>1894</v>
      </c>
      <c r="D414" t="s">
        <v>1892</v>
      </c>
      <c r="G414" s="148" t="s">
        <v>434</v>
      </c>
      <c r="I414" s="189">
        <v>0</v>
      </c>
      <c r="J414" s="184">
        <v>0</v>
      </c>
      <c r="K414" s="184">
        <v>0</v>
      </c>
      <c r="L414">
        <v>0</v>
      </c>
      <c r="M414" s="282">
        <v>0</v>
      </c>
      <c r="N414" s="259" t="s">
        <v>2166</v>
      </c>
      <c r="O414" s="259" t="s">
        <v>2166</v>
      </c>
      <c r="P414" s="259">
        <v>1.026</v>
      </c>
      <c r="Q414" s="260">
        <v>0</v>
      </c>
      <c r="R414" s="148">
        <v>0</v>
      </c>
      <c r="S414" s="148" t="e">
        <v>#N/A</v>
      </c>
    </row>
  </sheetData>
  <sortState xmlns:xlrd2="http://schemas.microsoft.com/office/spreadsheetml/2017/richdata2" ref="A6:T414">
    <sortCondition ref="F6:F414"/>
    <sortCondition ref="D6:D414"/>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416"/>
  <sheetViews>
    <sheetView workbookViewId="0">
      <pane xSplit="3" ySplit="5" topLeftCell="D6" activePane="bottomRight" state="frozen"/>
      <selection activeCell="E2" sqref="E2"/>
      <selection pane="topRight" activeCell="E2" sqref="E2"/>
      <selection pane="bottomLeft" activeCell="E2" sqref="E2"/>
      <selection pane="bottomRight"/>
    </sheetView>
  </sheetViews>
  <sheetFormatPr defaultRowHeight="14.4" x14ac:dyDescent="0.3"/>
  <cols>
    <col min="1" max="1" width="11.33203125" style="148" customWidth="1"/>
    <col min="2" max="2" width="9" style="148" customWidth="1"/>
    <col min="3" max="3" width="25.5546875" customWidth="1"/>
    <col min="4" max="4" width="30.6640625" customWidth="1"/>
    <col min="5" max="5" width="12.5546875" bestFit="1" customWidth="1"/>
    <col min="6" max="6" width="22.33203125" customWidth="1"/>
    <col min="7" max="7" width="17" bestFit="1" customWidth="1"/>
    <col min="8" max="8" width="9.5546875" style="148" bestFit="1" customWidth="1"/>
    <col min="9" max="9" width="13.33203125" style="263" bestFit="1" customWidth="1"/>
    <col min="10" max="10" width="13.44140625" style="69" bestFit="1" customWidth="1"/>
    <col min="11" max="11" width="15" style="177" bestFit="1" customWidth="1"/>
    <col min="12" max="12" width="11.5546875" style="343" bestFit="1" customWidth="1"/>
    <col min="13" max="13" width="14.33203125" style="177" bestFit="1" customWidth="1"/>
    <col min="14" max="14" width="15.6640625" style="69" customWidth="1"/>
    <col min="15" max="15" width="13.33203125" style="353" customWidth="1"/>
    <col min="16" max="16" width="12.88671875" style="69" customWidth="1"/>
    <col min="17" max="17" width="10.6640625" style="180" customWidth="1"/>
    <col min="18" max="19" width="9.109375" style="148"/>
  </cols>
  <sheetData>
    <row r="1" spans="1:21" ht="15.6" x14ac:dyDescent="0.3">
      <c r="A1" s="379" t="s">
        <v>2212</v>
      </c>
      <c r="B1" s="380"/>
      <c r="C1" s="380"/>
      <c r="D1" s="380"/>
    </row>
    <row r="2" spans="1:21" x14ac:dyDescent="0.3">
      <c r="A2" s="83" t="s">
        <v>2205</v>
      </c>
    </row>
    <row r="3" spans="1:21" x14ac:dyDescent="0.3">
      <c r="A3" s="149" t="s">
        <v>1056</v>
      </c>
      <c r="N3" s="257"/>
      <c r="O3" s="69"/>
    </row>
    <row r="4" spans="1:21" x14ac:dyDescent="0.3">
      <c r="A4" s="149" t="s">
        <v>1057</v>
      </c>
      <c r="N4" s="257"/>
      <c r="O4" s="69"/>
    </row>
    <row r="5" spans="1:21" s="147" customFormat="1" ht="72" x14ac:dyDescent="0.3">
      <c r="A5" s="146" t="s">
        <v>1448</v>
      </c>
      <c r="B5" s="146" t="s">
        <v>1412</v>
      </c>
      <c r="C5" s="146" t="s">
        <v>53</v>
      </c>
      <c r="D5" s="146" t="s">
        <v>54</v>
      </c>
      <c r="E5" s="146" t="s">
        <v>569</v>
      </c>
      <c r="F5" s="146" t="s">
        <v>570</v>
      </c>
      <c r="G5" s="146" t="s">
        <v>418</v>
      </c>
      <c r="H5" s="146" t="s">
        <v>419</v>
      </c>
      <c r="I5" s="183" t="s">
        <v>1456</v>
      </c>
      <c r="J5" s="183" t="s">
        <v>441</v>
      </c>
      <c r="K5" s="178" t="s">
        <v>442</v>
      </c>
      <c r="L5" s="344" t="s">
        <v>443</v>
      </c>
      <c r="M5" s="178" t="s">
        <v>444</v>
      </c>
      <c r="N5" s="183" t="s">
        <v>1457</v>
      </c>
      <c r="O5" s="183" t="s">
        <v>421</v>
      </c>
      <c r="P5" s="183" t="s">
        <v>1458</v>
      </c>
      <c r="Q5" s="181" t="s">
        <v>445</v>
      </c>
      <c r="R5" s="146" t="s">
        <v>59</v>
      </c>
      <c r="S5" s="146" t="s">
        <v>575</v>
      </c>
      <c r="T5" s="146" t="s">
        <v>576</v>
      </c>
      <c r="U5" s="146" t="s">
        <v>60</v>
      </c>
    </row>
    <row r="6" spans="1:21" x14ac:dyDescent="0.3">
      <c r="A6" s="148" t="s">
        <v>749</v>
      </c>
      <c r="B6" s="148">
        <v>291</v>
      </c>
      <c r="C6" t="s">
        <v>163</v>
      </c>
      <c r="D6" t="s">
        <v>164</v>
      </c>
      <c r="E6" t="s">
        <v>750</v>
      </c>
      <c r="F6" t="s">
        <v>4</v>
      </c>
      <c r="G6" t="s">
        <v>429</v>
      </c>
      <c r="H6" s="148" t="s">
        <v>430</v>
      </c>
      <c r="I6" s="189">
        <v>1270.0257960000001</v>
      </c>
      <c r="J6" s="184">
        <v>0</v>
      </c>
      <c r="K6" s="179">
        <v>0</v>
      </c>
      <c r="L6" s="345">
        <v>0</v>
      </c>
      <c r="M6" s="179" t="s">
        <v>2166</v>
      </c>
      <c r="N6" s="184">
        <v>371.32000000000005</v>
      </c>
      <c r="O6" s="352">
        <v>0</v>
      </c>
      <c r="P6" s="184" t="s">
        <v>505</v>
      </c>
      <c r="Q6" s="182" t="s">
        <v>2166</v>
      </c>
      <c r="R6" s="148" t="s">
        <v>551</v>
      </c>
      <c r="S6" s="148">
        <v>12</v>
      </c>
      <c r="T6" t="s">
        <v>164</v>
      </c>
    </row>
    <row r="7" spans="1:21" x14ac:dyDescent="0.3">
      <c r="A7" s="148" t="s">
        <v>749</v>
      </c>
      <c r="B7" s="148">
        <v>291</v>
      </c>
      <c r="C7" t="s">
        <v>163</v>
      </c>
      <c r="D7" t="s">
        <v>164</v>
      </c>
      <c r="E7" t="s">
        <v>750</v>
      </c>
      <c r="F7" t="s">
        <v>4</v>
      </c>
      <c r="G7" t="s">
        <v>427</v>
      </c>
      <c r="H7" s="148" t="s">
        <v>428</v>
      </c>
      <c r="I7" s="189">
        <v>485.22085950000013</v>
      </c>
      <c r="J7" s="184">
        <v>2535.4</v>
      </c>
      <c r="K7" s="179">
        <v>74.14</v>
      </c>
      <c r="L7" s="345">
        <v>187.97455600000001</v>
      </c>
      <c r="M7" s="179">
        <v>0.19137842529778343</v>
      </c>
      <c r="N7" s="184">
        <v>141.86500000000004</v>
      </c>
      <c r="O7" s="352">
        <v>18372</v>
      </c>
      <c r="P7" s="184" t="s">
        <v>1450</v>
      </c>
      <c r="Q7" s="182">
        <v>0.13800348356194209</v>
      </c>
      <c r="R7" s="148" t="s">
        <v>551</v>
      </c>
      <c r="S7" s="148">
        <v>12</v>
      </c>
      <c r="T7" t="s">
        <v>164</v>
      </c>
    </row>
    <row r="8" spans="1:21" x14ac:dyDescent="0.3">
      <c r="A8" s="148" t="s">
        <v>815</v>
      </c>
      <c r="B8" s="148">
        <v>442</v>
      </c>
      <c r="C8" t="s">
        <v>211</v>
      </c>
      <c r="D8" t="s">
        <v>212</v>
      </c>
      <c r="E8" t="s">
        <v>816</v>
      </c>
      <c r="F8" t="s">
        <v>4</v>
      </c>
      <c r="G8" t="s">
        <v>427</v>
      </c>
      <c r="H8" s="148" t="s">
        <v>428</v>
      </c>
      <c r="I8" s="189">
        <v>2213.3171736000004</v>
      </c>
      <c r="J8" s="184">
        <v>7409.8</v>
      </c>
      <c r="K8" s="179">
        <v>74.14</v>
      </c>
      <c r="L8" s="345">
        <v>549.362572</v>
      </c>
      <c r="M8" s="179">
        <v>0.29870133790385711</v>
      </c>
      <c r="N8" s="184">
        <v>647.11200000000008</v>
      </c>
      <c r="O8" s="352">
        <v>53694</v>
      </c>
      <c r="P8" s="184" t="s">
        <v>1450</v>
      </c>
      <c r="Q8" s="182">
        <v>0.13800052147353523</v>
      </c>
      <c r="R8" s="148" t="s">
        <v>551</v>
      </c>
      <c r="S8" s="148">
        <v>12</v>
      </c>
      <c r="T8" t="s">
        <v>212</v>
      </c>
    </row>
    <row r="9" spans="1:21" x14ac:dyDescent="0.3">
      <c r="A9" s="148" t="s">
        <v>819</v>
      </c>
      <c r="B9" s="148">
        <v>88</v>
      </c>
      <c r="C9" t="s">
        <v>216</v>
      </c>
      <c r="D9" t="s">
        <v>217</v>
      </c>
      <c r="E9" t="s">
        <v>820</v>
      </c>
      <c r="F9" t="s">
        <v>4</v>
      </c>
      <c r="G9" t="s">
        <v>427</v>
      </c>
      <c r="H9" s="148" t="s">
        <v>428</v>
      </c>
      <c r="I9" s="189">
        <v>8332.5690630000008</v>
      </c>
      <c r="J9" s="184">
        <v>25272.3</v>
      </c>
      <c r="K9" s="179">
        <v>74.14</v>
      </c>
      <c r="L9" s="345">
        <v>1873.688322</v>
      </c>
      <c r="M9" s="179">
        <v>0.32971154437862804</v>
      </c>
      <c r="N9" s="184">
        <v>2436.21</v>
      </c>
      <c r="O9" s="352">
        <v>183133</v>
      </c>
      <c r="P9" s="184" t="s">
        <v>1450</v>
      </c>
      <c r="Q9" s="182">
        <v>0.1379997051323355</v>
      </c>
      <c r="R9" s="148" t="s">
        <v>551</v>
      </c>
      <c r="S9" s="148">
        <v>12</v>
      </c>
      <c r="T9" t="s">
        <v>217</v>
      </c>
    </row>
    <row r="10" spans="1:21" x14ac:dyDescent="0.3">
      <c r="A10" s="148" t="s">
        <v>870</v>
      </c>
      <c r="B10" s="148">
        <v>289</v>
      </c>
      <c r="C10" t="s">
        <v>253</v>
      </c>
      <c r="D10" t="s">
        <v>254</v>
      </c>
      <c r="E10" t="s">
        <v>871</v>
      </c>
      <c r="F10" t="s">
        <v>4</v>
      </c>
      <c r="G10" t="s">
        <v>429</v>
      </c>
      <c r="H10" s="148" t="s">
        <v>430</v>
      </c>
      <c r="I10" s="189">
        <v>9440.0280000000002</v>
      </c>
      <c r="J10" s="184">
        <v>0</v>
      </c>
      <c r="K10" s="179">
        <v>0</v>
      </c>
      <c r="L10" s="345">
        <v>0</v>
      </c>
      <c r="M10" s="179" t="s">
        <v>2166</v>
      </c>
      <c r="N10" s="184">
        <v>2760</v>
      </c>
      <c r="O10" s="352">
        <v>0</v>
      </c>
      <c r="P10" s="184" t="s">
        <v>505</v>
      </c>
      <c r="Q10" s="182" t="s">
        <v>2166</v>
      </c>
      <c r="R10" s="148" t="s">
        <v>551</v>
      </c>
      <c r="S10" s="148">
        <v>12</v>
      </c>
      <c r="T10" t="s">
        <v>254</v>
      </c>
    </row>
    <row r="11" spans="1:21" x14ac:dyDescent="0.3">
      <c r="A11" s="148" t="s">
        <v>870</v>
      </c>
      <c r="B11" s="148">
        <v>289</v>
      </c>
      <c r="C11" t="s">
        <v>253</v>
      </c>
      <c r="D11" t="s">
        <v>254</v>
      </c>
      <c r="E11" t="s">
        <v>871</v>
      </c>
      <c r="F11" t="s">
        <v>4</v>
      </c>
      <c r="G11" t="s">
        <v>427</v>
      </c>
      <c r="H11" s="148" t="s">
        <v>428</v>
      </c>
      <c r="I11" s="189">
        <v>5853.2306734289232</v>
      </c>
      <c r="J11" s="184">
        <v>16746.400000000001</v>
      </c>
      <c r="K11" s="179">
        <v>74.14</v>
      </c>
      <c r="L11" s="345">
        <v>1241.5780960000002</v>
      </c>
      <c r="M11" s="179">
        <v>0.34952172845679802</v>
      </c>
      <c r="N11" s="184">
        <v>1711.3208412796898</v>
      </c>
      <c r="O11" s="352">
        <v>121352</v>
      </c>
      <c r="P11" s="184" t="s">
        <v>1450</v>
      </c>
      <c r="Q11" s="182">
        <v>0.13799854967367658</v>
      </c>
      <c r="R11" s="148" t="s">
        <v>551</v>
      </c>
      <c r="S11" s="148">
        <v>12</v>
      </c>
      <c r="T11" t="s">
        <v>254</v>
      </c>
    </row>
    <row r="12" spans="1:21" x14ac:dyDescent="0.3">
      <c r="A12" s="148" t="s">
        <v>934</v>
      </c>
      <c r="B12" s="148">
        <v>340</v>
      </c>
      <c r="C12" t="s">
        <v>295</v>
      </c>
      <c r="D12" t="s">
        <v>296</v>
      </c>
      <c r="E12" t="s">
        <v>935</v>
      </c>
      <c r="F12" t="s">
        <v>4</v>
      </c>
      <c r="G12" t="s">
        <v>427</v>
      </c>
      <c r="H12" s="148" t="s">
        <v>428</v>
      </c>
      <c r="I12" s="189">
        <v>1120.4287145999999</v>
      </c>
      <c r="J12" s="184">
        <v>3895.7000000000003</v>
      </c>
      <c r="K12" s="179">
        <v>74.14</v>
      </c>
      <c r="L12" s="345">
        <v>288.82719800000001</v>
      </c>
      <c r="M12" s="179">
        <v>0.28760651862309722</v>
      </c>
      <c r="N12" s="184">
        <v>327.58199999999999</v>
      </c>
      <c r="O12" s="352">
        <v>28230</v>
      </c>
      <c r="P12" s="184" t="s">
        <v>1450</v>
      </c>
      <c r="Q12" s="182">
        <v>0.13799858306765853</v>
      </c>
      <c r="R12" s="148" t="s">
        <v>551</v>
      </c>
      <c r="S12" s="148">
        <v>12</v>
      </c>
      <c r="T12" t="s">
        <v>296</v>
      </c>
    </row>
    <row r="13" spans="1:21" x14ac:dyDescent="0.3">
      <c r="A13" s="148" t="s">
        <v>980</v>
      </c>
      <c r="B13" s="148">
        <v>410</v>
      </c>
      <c r="C13" t="s">
        <v>336</v>
      </c>
      <c r="D13" t="s">
        <v>337</v>
      </c>
      <c r="E13" t="s">
        <v>981</v>
      </c>
      <c r="F13" t="s">
        <v>4</v>
      </c>
      <c r="G13" t="s">
        <v>427</v>
      </c>
      <c r="H13" s="148" t="s">
        <v>428</v>
      </c>
      <c r="I13" s="189">
        <v>2067.8825973000003</v>
      </c>
      <c r="J13" s="184">
        <v>6921.4000000000015</v>
      </c>
      <c r="K13" s="179">
        <v>74.14</v>
      </c>
      <c r="L13" s="345">
        <v>513.15259600000013</v>
      </c>
      <c r="M13" s="179">
        <v>0.29876652083393529</v>
      </c>
      <c r="N13" s="184">
        <v>604.59100000000001</v>
      </c>
      <c r="O13" s="352">
        <v>50156</v>
      </c>
      <c r="P13" s="184" t="s">
        <v>1450</v>
      </c>
      <c r="Q13" s="182">
        <v>0.13799744796235747</v>
      </c>
      <c r="R13" s="148" t="s">
        <v>551</v>
      </c>
      <c r="S13" s="148">
        <v>12</v>
      </c>
      <c r="T13" t="s">
        <v>337</v>
      </c>
    </row>
    <row r="14" spans="1:21" x14ac:dyDescent="0.3">
      <c r="A14" s="148" t="s">
        <v>982</v>
      </c>
      <c r="B14" s="148">
        <v>339</v>
      </c>
      <c r="C14" t="s">
        <v>338</v>
      </c>
      <c r="D14" t="s">
        <v>339</v>
      </c>
      <c r="E14" t="s">
        <v>983</v>
      </c>
      <c r="F14" t="s">
        <v>4</v>
      </c>
      <c r="G14" t="s">
        <v>427</v>
      </c>
      <c r="H14" s="148" t="s">
        <v>428</v>
      </c>
      <c r="I14" s="189">
        <v>0</v>
      </c>
      <c r="J14" s="184">
        <v>0</v>
      </c>
      <c r="K14" s="179">
        <v>74.14</v>
      </c>
      <c r="L14" s="345">
        <v>0</v>
      </c>
      <c r="M14" s="179" t="s">
        <v>2166</v>
      </c>
      <c r="N14" s="184">
        <v>0</v>
      </c>
      <c r="O14" s="352" t="s">
        <v>2166</v>
      </c>
      <c r="P14" s="184" t="s">
        <v>1450</v>
      </c>
      <c r="Q14" s="182" t="s">
        <v>2166</v>
      </c>
      <c r="R14" s="148">
        <v>0</v>
      </c>
      <c r="S14" s="148">
        <v>0</v>
      </c>
      <c r="T14" t="s">
        <v>339</v>
      </c>
    </row>
    <row r="15" spans="1:21" x14ac:dyDescent="0.3">
      <c r="A15" s="148" t="s">
        <v>1002</v>
      </c>
      <c r="B15" s="148">
        <v>684</v>
      </c>
      <c r="C15" t="s">
        <v>357</v>
      </c>
      <c r="D15" t="s">
        <v>358</v>
      </c>
      <c r="E15" t="s">
        <v>1003</v>
      </c>
      <c r="F15" t="s">
        <v>4</v>
      </c>
      <c r="G15" t="s">
        <v>427</v>
      </c>
      <c r="H15" s="148" t="s">
        <v>428</v>
      </c>
      <c r="I15" s="189">
        <v>6901.0709040000002</v>
      </c>
      <c r="J15" s="184">
        <v>22121.199999999997</v>
      </c>
      <c r="K15" s="179">
        <v>74.14</v>
      </c>
      <c r="L15" s="345">
        <v>1640.0657679999997</v>
      </c>
      <c r="M15" s="179">
        <v>0.31196638988843284</v>
      </c>
      <c r="N15" s="184">
        <v>2017.68</v>
      </c>
      <c r="O15" s="352">
        <v>160299</v>
      </c>
      <c r="P15" s="184" t="s">
        <v>1450</v>
      </c>
      <c r="Q15" s="182">
        <v>0.13799961322278989</v>
      </c>
      <c r="R15" s="148" t="s">
        <v>551</v>
      </c>
      <c r="S15" s="148">
        <v>12</v>
      </c>
      <c r="T15" t="s">
        <v>358</v>
      </c>
    </row>
    <row r="16" spans="1:21" x14ac:dyDescent="0.3">
      <c r="A16" s="148" t="s">
        <v>1004</v>
      </c>
      <c r="B16" s="148">
        <v>230</v>
      </c>
      <c r="C16" t="s">
        <v>359</v>
      </c>
      <c r="D16" t="s">
        <v>360</v>
      </c>
      <c r="E16" t="s">
        <v>1005</v>
      </c>
      <c r="F16" t="s">
        <v>4</v>
      </c>
      <c r="G16" t="s">
        <v>432</v>
      </c>
      <c r="H16" s="148" t="s">
        <v>433</v>
      </c>
      <c r="I16" s="189">
        <v>2538.7074140999994</v>
      </c>
      <c r="J16" s="184">
        <v>0</v>
      </c>
      <c r="K16" s="179">
        <v>0</v>
      </c>
      <c r="L16" s="345">
        <v>0</v>
      </c>
      <c r="M16" s="179" t="s">
        <v>2166</v>
      </c>
      <c r="N16" s="184">
        <v>742.24699999999984</v>
      </c>
      <c r="O16" s="352">
        <v>0</v>
      </c>
      <c r="P16" s="184" t="s">
        <v>505</v>
      </c>
      <c r="Q16" s="182" t="s">
        <v>2166</v>
      </c>
      <c r="R16" s="148" t="s">
        <v>551</v>
      </c>
      <c r="S16" s="148">
        <v>9</v>
      </c>
      <c r="T16" t="s">
        <v>360</v>
      </c>
    </row>
    <row r="17" spans="1:20" x14ac:dyDescent="0.3">
      <c r="A17" s="148" t="s">
        <v>1004</v>
      </c>
      <c r="B17" s="148">
        <v>230</v>
      </c>
      <c r="C17" t="s">
        <v>359</v>
      </c>
      <c r="D17" t="s">
        <v>360</v>
      </c>
      <c r="E17" t="s">
        <v>1005</v>
      </c>
      <c r="F17" t="s">
        <v>4</v>
      </c>
      <c r="G17" t="s">
        <v>427</v>
      </c>
      <c r="H17" s="148" t="s">
        <v>428</v>
      </c>
      <c r="I17" s="189">
        <v>2569.773999</v>
      </c>
      <c r="J17" s="184">
        <v>7433.5</v>
      </c>
      <c r="K17" s="179">
        <v>74.14</v>
      </c>
      <c r="L17" s="345">
        <v>551.11969000000011</v>
      </c>
      <c r="M17" s="179">
        <v>0.34570175543149256</v>
      </c>
      <c r="N17" s="184">
        <v>751.32999999999993</v>
      </c>
      <c r="O17" s="352">
        <v>53866</v>
      </c>
      <c r="P17" s="184" t="s">
        <v>1450</v>
      </c>
      <c r="Q17" s="182">
        <v>0.13799985148331043</v>
      </c>
      <c r="R17" s="148" t="s">
        <v>551</v>
      </c>
      <c r="S17" s="148">
        <v>3</v>
      </c>
      <c r="T17" t="s">
        <v>360</v>
      </c>
    </row>
    <row r="18" spans="1:20" x14ac:dyDescent="0.3">
      <c r="A18" s="148" t="s">
        <v>1029</v>
      </c>
      <c r="B18" s="148">
        <v>242</v>
      </c>
      <c r="C18" t="s">
        <v>371</v>
      </c>
      <c r="D18" t="s">
        <v>372</v>
      </c>
      <c r="E18" t="s">
        <v>1030</v>
      </c>
      <c r="F18" t="s">
        <v>4</v>
      </c>
      <c r="G18" t="s">
        <v>427</v>
      </c>
      <c r="H18" s="148" t="s">
        <v>428</v>
      </c>
      <c r="I18" s="189">
        <v>688.54059300000006</v>
      </c>
      <c r="J18" s="184">
        <v>2353.7999999999997</v>
      </c>
      <c r="K18" s="179">
        <v>74.14</v>
      </c>
      <c r="L18" s="345">
        <v>174.51073199999999</v>
      </c>
      <c r="M18" s="179">
        <v>0.29252298113688507</v>
      </c>
      <c r="N18" s="184">
        <v>201.31</v>
      </c>
      <c r="O18" s="352">
        <v>17056</v>
      </c>
      <c r="P18" s="184" t="s">
        <v>1450</v>
      </c>
      <c r="Q18" s="182">
        <v>0.13800422138836771</v>
      </c>
      <c r="R18" s="148" t="s">
        <v>551</v>
      </c>
      <c r="S18" s="148">
        <v>12</v>
      </c>
      <c r="T18" t="s">
        <v>372</v>
      </c>
    </row>
    <row r="19" spans="1:20" x14ac:dyDescent="0.3">
      <c r="A19" s="148" t="s">
        <v>1033</v>
      </c>
      <c r="B19" s="148">
        <v>106</v>
      </c>
      <c r="C19" t="s">
        <v>375</v>
      </c>
      <c r="D19" t="s">
        <v>376</v>
      </c>
      <c r="E19" t="s">
        <v>1034</v>
      </c>
      <c r="F19" t="s">
        <v>4</v>
      </c>
      <c r="G19" t="s">
        <v>427</v>
      </c>
      <c r="H19" s="148" t="s">
        <v>428</v>
      </c>
      <c r="I19" s="189">
        <v>134742.71850000002</v>
      </c>
      <c r="J19" s="184">
        <v>360001.4</v>
      </c>
      <c r="K19" s="179">
        <v>74.14</v>
      </c>
      <c r="L19" s="345">
        <v>26690.503796000001</v>
      </c>
      <c r="M19" s="179">
        <v>0.37428387361826926</v>
      </c>
      <c r="N19" s="184">
        <v>39395</v>
      </c>
      <c r="O19" s="352">
        <v>2608704</v>
      </c>
      <c r="P19" s="184" t="s">
        <v>1450</v>
      </c>
      <c r="Q19" s="182">
        <v>0.13800009506636246</v>
      </c>
      <c r="R19" s="148" t="s">
        <v>588</v>
      </c>
      <c r="S19" s="148">
        <v>12</v>
      </c>
      <c r="T19" t="s">
        <v>409</v>
      </c>
    </row>
    <row r="20" spans="1:20" x14ac:dyDescent="0.3">
      <c r="A20" s="148" t="s">
        <v>1035</v>
      </c>
      <c r="B20" s="148">
        <v>106</v>
      </c>
      <c r="C20" t="s">
        <v>375</v>
      </c>
      <c r="D20" t="s">
        <v>377</v>
      </c>
      <c r="E20" t="s">
        <v>1034</v>
      </c>
      <c r="F20" t="s">
        <v>4</v>
      </c>
      <c r="G20" t="s">
        <v>427</v>
      </c>
      <c r="H20" s="148" t="s">
        <v>428</v>
      </c>
      <c r="I20" s="189">
        <v>2483.1378</v>
      </c>
      <c r="J20" s="184">
        <v>7418.7999999999984</v>
      </c>
      <c r="K20" s="179">
        <v>74.14</v>
      </c>
      <c r="L20" s="345">
        <v>550.02983199999994</v>
      </c>
      <c r="M20" s="179">
        <v>0.33470882083355807</v>
      </c>
      <c r="N20" s="184">
        <v>726</v>
      </c>
      <c r="O20" s="352">
        <v>53760</v>
      </c>
      <c r="P20" s="184" t="s">
        <v>1450</v>
      </c>
      <c r="Q20" s="182">
        <v>0.13799851190476187</v>
      </c>
      <c r="R20" s="148" t="s">
        <v>588</v>
      </c>
      <c r="S20" s="148">
        <v>12</v>
      </c>
      <c r="T20" t="s">
        <v>409</v>
      </c>
    </row>
    <row r="21" spans="1:20" x14ac:dyDescent="0.3">
      <c r="A21" s="148" t="s">
        <v>1038</v>
      </c>
      <c r="B21" s="148">
        <v>0</v>
      </c>
      <c r="C21" t="s">
        <v>1039</v>
      </c>
      <c r="D21" t="s">
        <v>1040</v>
      </c>
      <c r="E21" t="s">
        <v>1034</v>
      </c>
      <c r="F21" t="s">
        <v>4</v>
      </c>
      <c r="G21" t="s">
        <v>427</v>
      </c>
      <c r="H21" s="148" t="s">
        <v>428</v>
      </c>
      <c r="I21" s="189">
        <v>90895.573836599986</v>
      </c>
      <c r="J21" s="184">
        <v>284769</v>
      </c>
      <c r="K21" s="179">
        <v>74.14</v>
      </c>
      <c r="L21" s="345">
        <v>21112.773659999999</v>
      </c>
      <c r="M21" s="179">
        <v>0.3191905503639792</v>
      </c>
      <c r="N21" s="184">
        <v>26575.321999999996</v>
      </c>
      <c r="O21" s="352">
        <v>2063544</v>
      </c>
      <c r="P21" s="184" t="s">
        <v>1450</v>
      </c>
      <c r="Q21" s="182">
        <v>0.13799996510857049</v>
      </c>
      <c r="R21" s="148" t="s">
        <v>588</v>
      </c>
      <c r="S21" s="148">
        <v>12</v>
      </c>
      <c r="T21" t="s">
        <v>409</v>
      </c>
    </row>
    <row r="22" spans="1:20" x14ac:dyDescent="0.3">
      <c r="A22" s="148" t="s">
        <v>1046</v>
      </c>
      <c r="B22" s="148">
        <v>0</v>
      </c>
      <c r="C22" t="s">
        <v>1047</v>
      </c>
      <c r="D22" t="s">
        <v>1048</v>
      </c>
      <c r="E22" t="s">
        <v>1034</v>
      </c>
      <c r="F22" t="s">
        <v>4</v>
      </c>
      <c r="G22" t="s">
        <v>427</v>
      </c>
      <c r="H22" s="148" t="s">
        <v>428</v>
      </c>
      <c r="I22" s="189">
        <v>65314.048800000004</v>
      </c>
      <c r="J22" s="184">
        <v>171260.3</v>
      </c>
      <c r="K22" s="179">
        <v>74.14</v>
      </c>
      <c r="L22" s="345">
        <v>12697.238641999998</v>
      </c>
      <c r="M22" s="179">
        <v>0.38137296734853326</v>
      </c>
      <c r="N22" s="184">
        <v>19096</v>
      </c>
      <c r="O22" s="352">
        <v>1241016</v>
      </c>
      <c r="P22" s="184" t="s">
        <v>1450</v>
      </c>
      <c r="Q22" s="182">
        <v>0.13800007413280729</v>
      </c>
      <c r="R22" s="148" t="s">
        <v>588</v>
      </c>
      <c r="S22" s="148">
        <v>12</v>
      </c>
      <c r="T22" t="s">
        <v>409</v>
      </c>
    </row>
    <row r="23" spans="1:20" x14ac:dyDescent="0.3">
      <c r="A23" s="148" t="s">
        <v>583</v>
      </c>
      <c r="B23" s="148">
        <v>293</v>
      </c>
      <c r="C23" t="s">
        <v>67</v>
      </c>
      <c r="D23" t="s">
        <v>68</v>
      </c>
      <c r="E23" t="s">
        <v>584</v>
      </c>
      <c r="F23" t="s">
        <v>4</v>
      </c>
      <c r="G23" t="s">
        <v>429</v>
      </c>
      <c r="H23" s="148" t="s">
        <v>430</v>
      </c>
      <c r="I23" s="189">
        <v>7.3262825999999999</v>
      </c>
      <c r="J23" s="184">
        <v>0</v>
      </c>
      <c r="K23" s="179">
        <v>0</v>
      </c>
      <c r="L23" s="345">
        <v>0</v>
      </c>
      <c r="M23" s="179" t="s">
        <v>2166</v>
      </c>
      <c r="N23" s="184">
        <v>2.1419999999999999</v>
      </c>
      <c r="O23" s="352">
        <v>0</v>
      </c>
      <c r="P23" s="184" t="s">
        <v>505</v>
      </c>
      <c r="Q23" s="182" t="s">
        <v>2166</v>
      </c>
      <c r="R23" s="148" t="s">
        <v>551</v>
      </c>
      <c r="S23" s="148">
        <v>2</v>
      </c>
      <c r="T23" t="s">
        <v>68</v>
      </c>
    </row>
    <row r="24" spans="1:20" x14ac:dyDescent="0.3">
      <c r="A24" s="148" t="s">
        <v>583</v>
      </c>
      <c r="B24" s="148">
        <v>293</v>
      </c>
      <c r="C24" t="s">
        <v>67</v>
      </c>
      <c r="D24" t="s">
        <v>68</v>
      </c>
      <c r="E24" t="s">
        <v>584</v>
      </c>
      <c r="F24" t="s">
        <v>4</v>
      </c>
      <c r="G24" t="s">
        <v>427</v>
      </c>
      <c r="H24" s="148" t="s">
        <v>428</v>
      </c>
      <c r="I24" s="189">
        <v>975.37379159999989</v>
      </c>
      <c r="J24" s="184">
        <v>3056.6000000000004</v>
      </c>
      <c r="K24" s="179">
        <v>74.14</v>
      </c>
      <c r="L24" s="345">
        <v>226.61632400000002</v>
      </c>
      <c r="M24" s="179">
        <v>0.31910416528168545</v>
      </c>
      <c r="N24" s="184">
        <v>285.17199999999997</v>
      </c>
      <c r="O24" s="352">
        <v>22149</v>
      </c>
      <c r="P24" s="184" t="s">
        <v>1450</v>
      </c>
      <c r="Q24" s="182">
        <v>0.1380017156530769</v>
      </c>
      <c r="R24" s="148" t="s">
        <v>551</v>
      </c>
      <c r="S24" s="148">
        <v>6</v>
      </c>
      <c r="T24" t="s">
        <v>68</v>
      </c>
    </row>
    <row r="25" spans="1:20" x14ac:dyDescent="0.3">
      <c r="A25" s="148" t="s">
        <v>980</v>
      </c>
      <c r="B25" s="148">
        <v>410</v>
      </c>
      <c r="C25" t="s">
        <v>336</v>
      </c>
      <c r="D25" t="s">
        <v>337</v>
      </c>
      <c r="E25" t="s">
        <v>981</v>
      </c>
      <c r="F25" t="s">
        <v>4</v>
      </c>
      <c r="G25" t="s">
        <v>432</v>
      </c>
      <c r="H25" s="148" t="s">
        <v>433</v>
      </c>
      <c r="I25" s="189">
        <v>0</v>
      </c>
      <c r="J25" s="184">
        <v>0</v>
      </c>
      <c r="K25" s="179">
        <v>0</v>
      </c>
      <c r="L25" s="345">
        <v>0</v>
      </c>
      <c r="M25" s="179" t="s">
        <v>2166</v>
      </c>
      <c r="N25" s="184">
        <v>0</v>
      </c>
      <c r="O25" s="352" t="s">
        <v>2166</v>
      </c>
      <c r="P25" s="184" t="s">
        <v>505</v>
      </c>
      <c r="Q25" s="182" t="s">
        <v>2166</v>
      </c>
      <c r="R25" s="148">
        <v>0</v>
      </c>
      <c r="S25" s="148">
        <v>0</v>
      </c>
      <c r="T25" t="s">
        <v>337</v>
      </c>
    </row>
    <row r="26" spans="1:20" x14ac:dyDescent="0.3">
      <c r="A26" s="148" t="s">
        <v>982</v>
      </c>
      <c r="B26" s="148">
        <v>339</v>
      </c>
      <c r="C26" t="s">
        <v>338</v>
      </c>
      <c r="D26" t="s">
        <v>339</v>
      </c>
      <c r="E26" t="s">
        <v>983</v>
      </c>
      <c r="F26" t="s">
        <v>4</v>
      </c>
      <c r="G26" t="s">
        <v>432</v>
      </c>
      <c r="H26" s="148" t="s">
        <v>433</v>
      </c>
      <c r="I26" s="189">
        <v>2418.8532615000008</v>
      </c>
      <c r="J26" s="184">
        <v>0</v>
      </c>
      <c r="K26" s="179">
        <v>0</v>
      </c>
      <c r="L26" s="345">
        <v>0</v>
      </c>
      <c r="M26" s="179" t="s">
        <v>2166</v>
      </c>
      <c r="N26" s="184">
        <v>707.20500000000015</v>
      </c>
      <c r="O26" s="352">
        <v>0</v>
      </c>
      <c r="P26" s="184" t="s">
        <v>505</v>
      </c>
      <c r="Q26" s="182" t="s">
        <v>2166</v>
      </c>
      <c r="R26" s="148" t="s">
        <v>551</v>
      </c>
      <c r="S26" s="148">
        <v>12</v>
      </c>
      <c r="T26" t="s">
        <v>339</v>
      </c>
    </row>
    <row r="27" spans="1:20" x14ac:dyDescent="0.3">
      <c r="A27" s="148" t="s">
        <v>1029</v>
      </c>
      <c r="B27" s="148">
        <v>242</v>
      </c>
      <c r="C27" t="s">
        <v>371</v>
      </c>
      <c r="D27" t="s">
        <v>372</v>
      </c>
      <c r="E27" t="s">
        <v>1030</v>
      </c>
      <c r="F27" t="s">
        <v>4</v>
      </c>
      <c r="G27" t="s">
        <v>432</v>
      </c>
      <c r="H27" s="148" t="s">
        <v>433</v>
      </c>
      <c r="I27" s="189">
        <v>0</v>
      </c>
      <c r="J27" s="184">
        <v>0</v>
      </c>
      <c r="K27" s="179">
        <v>0</v>
      </c>
      <c r="L27" s="345">
        <v>0</v>
      </c>
      <c r="M27" s="179" t="s">
        <v>2166</v>
      </c>
      <c r="N27" s="184">
        <v>0</v>
      </c>
      <c r="O27" s="352" t="s">
        <v>2166</v>
      </c>
      <c r="P27" s="184" t="s">
        <v>505</v>
      </c>
      <c r="Q27" s="182" t="s">
        <v>2166</v>
      </c>
      <c r="R27" s="148">
        <v>0</v>
      </c>
      <c r="S27" s="148">
        <v>0</v>
      </c>
      <c r="T27" t="s">
        <v>372</v>
      </c>
    </row>
    <row r="28" spans="1:20" x14ac:dyDescent="0.3">
      <c r="A28" s="148" t="s">
        <v>1038</v>
      </c>
      <c r="B28" s="148">
        <v>0</v>
      </c>
      <c r="C28" t="s">
        <v>1039</v>
      </c>
      <c r="D28" t="s">
        <v>1040</v>
      </c>
      <c r="E28" t="s">
        <v>1034</v>
      </c>
      <c r="F28" t="s">
        <v>4</v>
      </c>
      <c r="G28" t="s">
        <v>1068</v>
      </c>
      <c r="I28" s="189">
        <v>0</v>
      </c>
      <c r="J28" s="184">
        <v>0</v>
      </c>
      <c r="K28" s="179">
        <v>81.55</v>
      </c>
      <c r="L28" s="345">
        <v>0</v>
      </c>
      <c r="M28" s="179" t="s">
        <v>2166</v>
      </c>
      <c r="N28" s="184">
        <v>0</v>
      </c>
      <c r="O28" s="352" t="s">
        <v>2166</v>
      </c>
      <c r="P28" s="184" t="s">
        <v>1450</v>
      </c>
      <c r="Q28" s="182" t="s">
        <v>2166</v>
      </c>
      <c r="R28" s="148">
        <v>0</v>
      </c>
      <c r="S28" s="148">
        <v>0</v>
      </c>
      <c r="T28" t="s">
        <v>409</v>
      </c>
    </row>
    <row r="29" spans="1:20" x14ac:dyDescent="0.3">
      <c r="A29" s="148" t="s">
        <v>1038</v>
      </c>
      <c r="B29" s="148">
        <v>0</v>
      </c>
      <c r="C29" t="s">
        <v>1039</v>
      </c>
      <c r="D29" t="s">
        <v>1040</v>
      </c>
      <c r="E29" t="s">
        <v>1034</v>
      </c>
      <c r="F29" t="s">
        <v>4</v>
      </c>
      <c r="G29" t="s">
        <v>1068</v>
      </c>
      <c r="H29" s="148" t="s">
        <v>428</v>
      </c>
      <c r="I29" s="189">
        <v>16282.946963400003</v>
      </c>
      <c r="J29" s="184">
        <v>51197</v>
      </c>
      <c r="K29" s="179">
        <v>81.55</v>
      </c>
      <c r="L29" s="345">
        <v>4175.11535</v>
      </c>
      <c r="M29" s="179">
        <v>0.31804494332480426</v>
      </c>
      <c r="N29" s="184">
        <v>4760.6780000000008</v>
      </c>
      <c r="O29" s="352">
        <v>400134</v>
      </c>
      <c r="P29" s="184" t="s">
        <v>1450</v>
      </c>
      <c r="Q29" s="182">
        <v>0.12794963687164801</v>
      </c>
      <c r="R29" s="148" t="s">
        <v>588</v>
      </c>
      <c r="S29" s="148">
        <v>12</v>
      </c>
      <c r="T29" t="s">
        <v>409</v>
      </c>
    </row>
    <row r="30" spans="1:20" x14ac:dyDescent="0.3">
      <c r="A30" s="148" t="s">
        <v>1436</v>
      </c>
      <c r="B30" s="148">
        <v>0</v>
      </c>
      <c r="C30" t="s">
        <v>1885</v>
      </c>
      <c r="D30" t="s">
        <v>254</v>
      </c>
      <c r="E30" t="s">
        <v>871</v>
      </c>
      <c r="F30" t="s">
        <v>4</v>
      </c>
      <c r="G30" t="s">
        <v>427</v>
      </c>
      <c r="H30" s="148" t="s">
        <v>428</v>
      </c>
      <c r="I30" s="189">
        <v>0</v>
      </c>
      <c r="J30" s="184">
        <v>0</v>
      </c>
      <c r="K30" s="179">
        <v>74.14</v>
      </c>
      <c r="L30" s="345">
        <v>0</v>
      </c>
      <c r="M30" s="179" t="s">
        <v>2166</v>
      </c>
      <c r="N30" s="184">
        <v>0</v>
      </c>
      <c r="O30" s="352" t="s">
        <v>2166</v>
      </c>
      <c r="P30" s="184" t="s">
        <v>1450</v>
      </c>
      <c r="Q30" s="182" t="s">
        <v>2166</v>
      </c>
      <c r="R30" s="148">
        <v>0</v>
      </c>
      <c r="S30" s="148">
        <v>0</v>
      </c>
      <c r="T30" t="s">
        <v>254</v>
      </c>
    </row>
    <row r="31" spans="1:20" x14ac:dyDescent="0.3">
      <c r="A31" s="148" t="s">
        <v>1440</v>
      </c>
      <c r="B31" s="148">
        <v>106</v>
      </c>
      <c r="C31" t="s">
        <v>375</v>
      </c>
      <c r="D31" t="s">
        <v>409</v>
      </c>
      <c r="E31" t="s">
        <v>1034</v>
      </c>
      <c r="F31" t="s">
        <v>4</v>
      </c>
      <c r="G31" t="s">
        <v>427</v>
      </c>
      <c r="H31" s="148" t="s">
        <v>428</v>
      </c>
      <c r="I31" s="189">
        <v>0</v>
      </c>
      <c r="J31" s="184">
        <v>0</v>
      </c>
      <c r="K31" s="179">
        <v>74.14</v>
      </c>
      <c r="L31" s="345">
        <v>0</v>
      </c>
      <c r="M31" s="179" t="s">
        <v>2166</v>
      </c>
      <c r="N31" s="184">
        <v>0</v>
      </c>
      <c r="O31" s="352" t="s">
        <v>2166</v>
      </c>
      <c r="P31" s="184" t="s">
        <v>1450</v>
      </c>
      <c r="Q31" s="182" t="s">
        <v>2166</v>
      </c>
      <c r="R31" s="148">
        <v>0</v>
      </c>
      <c r="S31" s="148">
        <v>0</v>
      </c>
      <c r="T31" t="s">
        <v>409</v>
      </c>
    </row>
    <row r="32" spans="1:20" x14ac:dyDescent="0.3">
      <c r="A32" s="148" t="s">
        <v>583</v>
      </c>
      <c r="B32" s="148">
        <v>293</v>
      </c>
      <c r="C32" t="s">
        <v>67</v>
      </c>
      <c r="D32" t="s">
        <v>68</v>
      </c>
      <c r="E32" t="s">
        <v>584</v>
      </c>
      <c r="F32" t="s">
        <v>4</v>
      </c>
      <c r="G32" t="s">
        <v>429</v>
      </c>
      <c r="H32" s="148" t="s">
        <v>428</v>
      </c>
      <c r="I32" s="189">
        <v>0</v>
      </c>
      <c r="J32" s="184">
        <v>0</v>
      </c>
      <c r="K32" s="179">
        <v>0</v>
      </c>
      <c r="L32" s="345">
        <v>0</v>
      </c>
      <c r="M32" s="179" t="s">
        <v>2166</v>
      </c>
      <c r="N32" s="184">
        <v>0</v>
      </c>
      <c r="O32" s="352" t="s">
        <v>2166</v>
      </c>
      <c r="P32" s="184" t="s">
        <v>505</v>
      </c>
      <c r="Q32" s="182" t="s">
        <v>2166</v>
      </c>
      <c r="R32" s="148">
        <v>0</v>
      </c>
      <c r="S32" s="148">
        <v>0</v>
      </c>
      <c r="T32" t="s">
        <v>68</v>
      </c>
    </row>
    <row r="33" spans="1:20" x14ac:dyDescent="0.3">
      <c r="A33" s="148" t="s">
        <v>800</v>
      </c>
      <c r="B33" s="148">
        <v>383</v>
      </c>
      <c r="C33" t="s">
        <v>399</v>
      </c>
      <c r="D33" t="s">
        <v>400</v>
      </c>
      <c r="E33" t="s">
        <v>801</v>
      </c>
      <c r="F33" t="s">
        <v>5</v>
      </c>
      <c r="G33" t="s">
        <v>427</v>
      </c>
      <c r="H33" s="148" t="s">
        <v>428</v>
      </c>
      <c r="I33" s="189">
        <v>0</v>
      </c>
      <c r="J33" s="184">
        <v>0</v>
      </c>
      <c r="K33" s="179">
        <v>74.14</v>
      </c>
      <c r="L33" s="345">
        <v>0</v>
      </c>
      <c r="M33" s="179" t="s">
        <v>2166</v>
      </c>
      <c r="N33" s="184">
        <v>0</v>
      </c>
      <c r="O33" s="352" t="s">
        <v>2166</v>
      </c>
      <c r="P33" s="184" t="s">
        <v>1450</v>
      </c>
      <c r="Q33" s="182" t="s">
        <v>2166</v>
      </c>
      <c r="R33" s="148">
        <v>0</v>
      </c>
      <c r="S33" s="148">
        <v>0</v>
      </c>
      <c r="T33" t="s">
        <v>400</v>
      </c>
    </row>
    <row r="34" spans="1:20" x14ac:dyDescent="0.3">
      <c r="A34" s="148" t="s">
        <v>833</v>
      </c>
      <c r="B34" s="148">
        <v>373</v>
      </c>
      <c r="C34" t="s">
        <v>224</v>
      </c>
      <c r="D34" t="s">
        <v>225</v>
      </c>
      <c r="E34" t="s">
        <v>834</v>
      </c>
      <c r="F34" t="s">
        <v>5</v>
      </c>
      <c r="G34" t="s">
        <v>427</v>
      </c>
      <c r="H34" s="148" t="s">
        <v>428</v>
      </c>
      <c r="I34" s="189">
        <v>3219.8977824000003</v>
      </c>
      <c r="J34" s="184">
        <v>9488.5</v>
      </c>
      <c r="K34" s="179">
        <v>74.14</v>
      </c>
      <c r="L34" s="345">
        <v>703.47739000000001</v>
      </c>
      <c r="M34" s="179">
        <v>0.33934739762870847</v>
      </c>
      <c r="N34" s="184">
        <v>941.40800000000002</v>
      </c>
      <c r="O34" s="352">
        <v>68757</v>
      </c>
      <c r="P34" s="184" t="s">
        <v>1450</v>
      </c>
      <c r="Q34" s="182">
        <v>0.13800049449510596</v>
      </c>
      <c r="R34" s="148" t="s">
        <v>551</v>
      </c>
      <c r="S34" s="148">
        <v>12</v>
      </c>
      <c r="T34" t="s">
        <v>225</v>
      </c>
    </row>
    <row r="35" spans="1:20" x14ac:dyDescent="0.3">
      <c r="A35" s="148" t="s">
        <v>940</v>
      </c>
      <c r="B35" s="148">
        <v>150</v>
      </c>
      <c r="C35" t="s">
        <v>301</v>
      </c>
      <c r="D35" t="s">
        <v>302</v>
      </c>
      <c r="E35" t="s">
        <v>941</v>
      </c>
      <c r="F35" t="s">
        <v>5</v>
      </c>
      <c r="G35" t="s">
        <v>432</v>
      </c>
      <c r="H35" s="148" t="s">
        <v>433</v>
      </c>
      <c r="I35" s="189">
        <v>6203.7435603000004</v>
      </c>
      <c r="J35" s="184">
        <v>0</v>
      </c>
      <c r="K35" s="179">
        <v>0</v>
      </c>
      <c r="L35" s="345">
        <v>0</v>
      </c>
      <c r="M35" s="179" t="s">
        <v>2166</v>
      </c>
      <c r="N35" s="184">
        <v>1813.8009999999999</v>
      </c>
      <c r="O35" s="352">
        <v>0</v>
      </c>
      <c r="P35" s="184" t="s">
        <v>505</v>
      </c>
      <c r="Q35" s="182" t="s">
        <v>2166</v>
      </c>
      <c r="R35" s="148" t="s">
        <v>551</v>
      </c>
      <c r="S35" s="148">
        <v>12</v>
      </c>
      <c r="T35" t="s">
        <v>168</v>
      </c>
    </row>
    <row r="36" spans="1:20" x14ac:dyDescent="0.3">
      <c r="A36" s="148" t="s">
        <v>940</v>
      </c>
      <c r="B36" s="148">
        <v>150</v>
      </c>
      <c r="C36" t="s">
        <v>301</v>
      </c>
      <c r="D36" t="s">
        <v>302</v>
      </c>
      <c r="E36" t="s">
        <v>941</v>
      </c>
      <c r="F36" t="s">
        <v>5</v>
      </c>
      <c r="G36" t="s">
        <v>427</v>
      </c>
      <c r="H36" s="148" t="s">
        <v>428</v>
      </c>
      <c r="I36" s="189">
        <v>101802.03836010001</v>
      </c>
      <c r="J36" s="184">
        <v>261517.6</v>
      </c>
      <c r="K36" s="179">
        <v>74.14</v>
      </c>
      <c r="L36" s="345">
        <v>19388.914863999998</v>
      </c>
      <c r="M36" s="179">
        <v>0.38927413818458112</v>
      </c>
      <c r="N36" s="184">
        <v>29764.067000000003</v>
      </c>
      <c r="O36" s="352">
        <v>1895055</v>
      </c>
      <c r="P36" s="184" t="s">
        <v>1450</v>
      </c>
      <c r="Q36" s="182">
        <v>0.13800000527689171</v>
      </c>
      <c r="R36" s="148" t="s">
        <v>551</v>
      </c>
      <c r="S36" s="148">
        <v>12</v>
      </c>
      <c r="T36" t="s">
        <v>168</v>
      </c>
    </row>
    <row r="37" spans="1:20" x14ac:dyDescent="0.3">
      <c r="A37" s="148" t="s">
        <v>1031</v>
      </c>
      <c r="B37" s="148">
        <v>741</v>
      </c>
      <c r="C37" t="s">
        <v>373</v>
      </c>
      <c r="D37" t="s">
        <v>374</v>
      </c>
      <c r="E37" t="s">
        <v>1032</v>
      </c>
      <c r="F37" t="s">
        <v>5</v>
      </c>
      <c r="G37" t="s">
        <v>432</v>
      </c>
      <c r="H37" s="148" t="s">
        <v>433</v>
      </c>
      <c r="I37" s="189">
        <v>3374.2046168999996</v>
      </c>
      <c r="J37" s="184">
        <v>0</v>
      </c>
      <c r="K37" s="179">
        <v>0</v>
      </c>
      <c r="L37" s="345">
        <v>0</v>
      </c>
      <c r="M37" s="179" t="s">
        <v>2166</v>
      </c>
      <c r="N37" s="184">
        <v>986.5229999999998</v>
      </c>
      <c r="O37" s="352">
        <v>0</v>
      </c>
      <c r="P37" s="184" t="s">
        <v>505</v>
      </c>
      <c r="Q37" s="182" t="s">
        <v>2166</v>
      </c>
      <c r="R37" s="148" t="s">
        <v>551</v>
      </c>
      <c r="S37" s="148">
        <v>12</v>
      </c>
      <c r="T37" t="s">
        <v>374</v>
      </c>
    </row>
    <row r="38" spans="1:20" x14ac:dyDescent="0.3">
      <c r="A38" s="148" t="s">
        <v>1031</v>
      </c>
      <c r="B38" s="148">
        <v>741</v>
      </c>
      <c r="C38" t="s">
        <v>373</v>
      </c>
      <c r="D38" t="s">
        <v>374</v>
      </c>
      <c r="E38" t="s">
        <v>1032</v>
      </c>
      <c r="F38" t="s">
        <v>5</v>
      </c>
      <c r="G38" t="s">
        <v>427</v>
      </c>
      <c r="H38" s="148" t="s">
        <v>428</v>
      </c>
      <c r="I38" s="189">
        <v>12432.0346137</v>
      </c>
      <c r="J38" s="184">
        <v>32937</v>
      </c>
      <c r="K38" s="179">
        <v>74.14</v>
      </c>
      <c r="L38" s="345">
        <v>2441.9491800000001</v>
      </c>
      <c r="M38" s="179">
        <v>0.37744890590217689</v>
      </c>
      <c r="N38" s="184">
        <v>3634.779</v>
      </c>
      <c r="O38" s="352">
        <v>238674</v>
      </c>
      <c r="P38" s="184" t="s">
        <v>1450</v>
      </c>
      <c r="Q38" s="182">
        <v>0.13799994972221524</v>
      </c>
      <c r="R38" s="148" t="s">
        <v>551</v>
      </c>
      <c r="S38" s="148">
        <v>12</v>
      </c>
      <c r="T38" t="s">
        <v>374</v>
      </c>
    </row>
    <row r="39" spans="1:20" x14ac:dyDescent="0.3">
      <c r="A39" s="148" t="s">
        <v>1049</v>
      </c>
      <c r="B39" s="148">
        <v>409</v>
      </c>
      <c r="C39" t="s">
        <v>380</v>
      </c>
      <c r="D39" t="s">
        <v>381</v>
      </c>
      <c r="E39" t="s">
        <v>1284</v>
      </c>
      <c r="F39" t="s">
        <v>5</v>
      </c>
      <c r="G39" t="s">
        <v>427</v>
      </c>
      <c r="H39" s="148" t="s">
        <v>428</v>
      </c>
      <c r="I39" s="189">
        <v>2624.3961899999999</v>
      </c>
      <c r="J39" s="184">
        <v>8344.1999999999989</v>
      </c>
      <c r="K39" s="179">
        <v>74.14</v>
      </c>
      <c r="L39" s="345">
        <v>618.63898799999993</v>
      </c>
      <c r="M39" s="179">
        <v>0.31451741209462863</v>
      </c>
      <c r="N39" s="184">
        <v>767.3</v>
      </c>
      <c r="O39" s="352">
        <v>60465</v>
      </c>
      <c r="P39" s="184" t="s">
        <v>1450</v>
      </c>
      <c r="Q39" s="182">
        <v>0.13800049615480028</v>
      </c>
      <c r="R39" s="148" t="s">
        <v>551</v>
      </c>
      <c r="S39" s="148">
        <v>12</v>
      </c>
      <c r="T39" t="e">
        <v>#N/A</v>
      </c>
    </row>
    <row r="40" spans="1:20" x14ac:dyDescent="0.3">
      <c r="A40" s="148" t="s">
        <v>648</v>
      </c>
      <c r="B40" s="148">
        <v>169</v>
      </c>
      <c r="C40" t="s">
        <v>103</v>
      </c>
      <c r="D40" t="s">
        <v>107</v>
      </c>
      <c r="E40" t="s">
        <v>649</v>
      </c>
      <c r="F40" t="s">
        <v>5</v>
      </c>
      <c r="G40" t="s">
        <v>427</v>
      </c>
      <c r="H40" s="148" t="s">
        <v>428</v>
      </c>
      <c r="I40" s="189">
        <v>3910.1074817999997</v>
      </c>
      <c r="J40" s="184">
        <v>11049.4</v>
      </c>
      <c r="K40" s="179">
        <v>74.14</v>
      </c>
      <c r="L40" s="345">
        <v>819.20251599999995</v>
      </c>
      <c r="M40" s="179">
        <v>0.35387509564320235</v>
      </c>
      <c r="N40" s="184">
        <v>1143.2059999999999</v>
      </c>
      <c r="O40" s="352">
        <v>80068</v>
      </c>
      <c r="P40" s="184" t="s">
        <v>1450</v>
      </c>
      <c r="Q40" s="182">
        <v>0.13800019983014436</v>
      </c>
      <c r="R40" s="148" t="s">
        <v>551</v>
      </c>
      <c r="S40" s="148">
        <v>12</v>
      </c>
      <c r="T40" t="s">
        <v>107</v>
      </c>
    </row>
    <row r="41" spans="1:20" x14ac:dyDescent="0.3">
      <c r="A41" s="148" t="s">
        <v>652</v>
      </c>
      <c r="B41" s="148">
        <v>169</v>
      </c>
      <c r="C41" t="s">
        <v>103</v>
      </c>
      <c r="D41" t="s">
        <v>111</v>
      </c>
      <c r="E41" t="s">
        <v>653</v>
      </c>
      <c r="F41" t="s">
        <v>5</v>
      </c>
      <c r="G41" t="s">
        <v>427</v>
      </c>
      <c r="H41" s="148" t="s">
        <v>428</v>
      </c>
      <c r="I41" s="189">
        <v>4322.6606474999999</v>
      </c>
      <c r="J41" s="184">
        <v>12220.5</v>
      </c>
      <c r="K41" s="179">
        <v>74.14</v>
      </c>
      <c r="L41" s="345">
        <v>906.02787000000001</v>
      </c>
      <c r="M41" s="179">
        <v>0.35372207745182277</v>
      </c>
      <c r="N41" s="184">
        <v>1263.8249999999998</v>
      </c>
      <c r="O41" s="352">
        <v>88554</v>
      </c>
      <c r="P41" s="184" t="s">
        <v>1450</v>
      </c>
      <c r="Q41" s="182">
        <v>0.13800054204214376</v>
      </c>
      <c r="R41" s="148" t="s">
        <v>551</v>
      </c>
      <c r="S41" s="148">
        <v>12</v>
      </c>
      <c r="T41" t="s">
        <v>111</v>
      </c>
    </row>
    <row r="42" spans="1:20" x14ac:dyDescent="0.3">
      <c r="A42" s="148" t="s">
        <v>655</v>
      </c>
      <c r="B42" s="148">
        <v>169</v>
      </c>
      <c r="C42" t="s">
        <v>103</v>
      </c>
      <c r="D42" t="s">
        <v>113</v>
      </c>
      <c r="E42" t="s">
        <v>656</v>
      </c>
      <c r="F42" t="s">
        <v>5</v>
      </c>
      <c r="G42" t="s">
        <v>432</v>
      </c>
      <c r="H42" s="148" t="s">
        <v>433</v>
      </c>
      <c r="I42" s="189">
        <v>1832.2718115000002</v>
      </c>
      <c r="J42" s="184">
        <v>0</v>
      </c>
      <c r="K42" s="179">
        <v>0</v>
      </c>
      <c r="L42" s="345">
        <v>0</v>
      </c>
      <c r="M42" s="179" t="s">
        <v>2166</v>
      </c>
      <c r="N42" s="184">
        <v>535.70500000000004</v>
      </c>
      <c r="O42" s="352">
        <v>0</v>
      </c>
      <c r="P42" s="184" t="s">
        <v>505</v>
      </c>
      <c r="Q42" s="182" t="s">
        <v>2166</v>
      </c>
      <c r="R42" s="148" t="s">
        <v>551</v>
      </c>
      <c r="S42" s="148">
        <v>12</v>
      </c>
      <c r="T42" t="s">
        <v>113</v>
      </c>
    </row>
    <row r="43" spans="1:20" x14ac:dyDescent="0.3">
      <c r="A43" s="148" t="s">
        <v>655</v>
      </c>
      <c r="B43" s="148">
        <v>169</v>
      </c>
      <c r="C43" t="s">
        <v>103</v>
      </c>
      <c r="D43" t="s">
        <v>113</v>
      </c>
      <c r="E43" t="s">
        <v>656</v>
      </c>
      <c r="F43" t="s">
        <v>5</v>
      </c>
      <c r="G43" t="s">
        <v>427</v>
      </c>
      <c r="H43" s="148" t="s">
        <v>428</v>
      </c>
      <c r="I43" s="189">
        <v>4842.4744212000005</v>
      </c>
      <c r="J43" s="184">
        <v>14471.6</v>
      </c>
      <c r="K43" s="179">
        <v>74.14</v>
      </c>
      <c r="L43" s="345">
        <v>1072.924424</v>
      </c>
      <c r="M43" s="179">
        <v>0.33461914516708591</v>
      </c>
      <c r="N43" s="184">
        <v>1415.8040000000001</v>
      </c>
      <c r="O43" s="352">
        <v>104865</v>
      </c>
      <c r="P43" s="184" t="s">
        <v>1450</v>
      </c>
      <c r="Q43" s="182">
        <v>0.13800219329614266</v>
      </c>
      <c r="R43" s="148" t="s">
        <v>551</v>
      </c>
      <c r="S43" s="148">
        <v>12</v>
      </c>
      <c r="T43" t="s">
        <v>113</v>
      </c>
    </row>
    <row r="44" spans="1:20" x14ac:dyDescent="0.3">
      <c r="A44" s="148" t="s">
        <v>667</v>
      </c>
      <c r="B44" s="148">
        <v>169</v>
      </c>
      <c r="C44" t="s">
        <v>103</v>
      </c>
      <c r="D44" t="s">
        <v>124</v>
      </c>
      <c r="E44" t="s">
        <v>668</v>
      </c>
      <c r="F44" t="s">
        <v>5</v>
      </c>
      <c r="G44" t="s">
        <v>427</v>
      </c>
      <c r="H44" s="148" t="s">
        <v>428</v>
      </c>
      <c r="I44" s="189">
        <v>4285.5880158</v>
      </c>
      <c r="J44" s="184">
        <v>11795.200000000003</v>
      </c>
      <c r="K44" s="179">
        <v>74.14</v>
      </c>
      <c r="L44" s="345">
        <v>874.49612800000011</v>
      </c>
      <c r="M44" s="179">
        <v>0.3633332216325284</v>
      </c>
      <c r="N44" s="184">
        <v>1252.9859999999999</v>
      </c>
      <c r="O44" s="352">
        <v>85473</v>
      </c>
      <c r="P44" s="184" t="s">
        <v>1450</v>
      </c>
      <c r="Q44" s="182">
        <v>0.13799913422952281</v>
      </c>
      <c r="R44" s="148" t="s">
        <v>551</v>
      </c>
      <c r="S44" s="148">
        <v>12</v>
      </c>
      <c r="T44" t="s">
        <v>124</v>
      </c>
    </row>
    <row r="45" spans="1:20" x14ac:dyDescent="0.3">
      <c r="A45" s="148" t="s">
        <v>686</v>
      </c>
      <c r="B45" s="148">
        <v>169</v>
      </c>
      <c r="C45" t="s">
        <v>103</v>
      </c>
      <c r="D45" t="s">
        <v>141</v>
      </c>
      <c r="E45" t="s">
        <v>687</v>
      </c>
      <c r="F45" t="s">
        <v>5</v>
      </c>
      <c r="G45" t="s">
        <v>432</v>
      </c>
      <c r="H45" s="148" t="s">
        <v>433</v>
      </c>
      <c r="I45" s="189">
        <v>884.27752140000007</v>
      </c>
      <c r="J45" s="184">
        <v>0</v>
      </c>
      <c r="K45" s="179">
        <v>0</v>
      </c>
      <c r="L45" s="345">
        <v>0</v>
      </c>
      <c r="M45" s="179" t="s">
        <v>2166</v>
      </c>
      <c r="N45" s="184">
        <v>258.53800000000001</v>
      </c>
      <c r="O45" s="352">
        <v>0</v>
      </c>
      <c r="P45" s="184" t="s">
        <v>505</v>
      </c>
      <c r="Q45" s="182" t="s">
        <v>2166</v>
      </c>
      <c r="R45" s="148" t="s">
        <v>551</v>
      </c>
      <c r="S45" s="148">
        <v>10</v>
      </c>
      <c r="T45" t="s">
        <v>141</v>
      </c>
    </row>
    <row r="46" spans="1:20" x14ac:dyDescent="0.3">
      <c r="A46" s="148" t="s">
        <v>686</v>
      </c>
      <c r="B46" s="148">
        <v>169</v>
      </c>
      <c r="C46" t="s">
        <v>103</v>
      </c>
      <c r="D46" t="s">
        <v>141</v>
      </c>
      <c r="E46" t="s">
        <v>687</v>
      </c>
      <c r="F46" t="s">
        <v>5</v>
      </c>
      <c r="G46" t="s">
        <v>427</v>
      </c>
      <c r="H46" s="148" t="s">
        <v>428</v>
      </c>
      <c r="I46" s="189">
        <v>6569.8353708000004</v>
      </c>
      <c r="J46" s="184">
        <v>18805</v>
      </c>
      <c r="K46" s="179">
        <v>74.14</v>
      </c>
      <c r="L46" s="345">
        <v>1394.2027</v>
      </c>
      <c r="M46" s="179">
        <v>0.34936641163520343</v>
      </c>
      <c r="N46" s="184">
        <v>1920.836</v>
      </c>
      <c r="O46" s="352">
        <v>136269</v>
      </c>
      <c r="P46" s="184" t="s">
        <v>1450</v>
      </c>
      <c r="Q46" s="182">
        <v>0.13799910471200347</v>
      </c>
      <c r="R46" s="148" t="s">
        <v>551</v>
      </c>
      <c r="S46" s="148">
        <v>12</v>
      </c>
      <c r="T46" t="s">
        <v>141</v>
      </c>
    </row>
    <row r="47" spans="1:20" x14ac:dyDescent="0.3">
      <c r="A47" s="148" t="s">
        <v>692</v>
      </c>
      <c r="B47" s="148">
        <v>169</v>
      </c>
      <c r="C47" t="s">
        <v>103</v>
      </c>
      <c r="D47" t="s">
        <v>146</v>
      </c>
      <c r="E47" t="s">
        <v>693</v>
      </c>
      <c r="F47" t="s">
        <v>5</v>
      </c>
      <c r="G47" t="s">
        <v>427</v>
      </c>
      <c r="H47" s="148" t="s">
        <v>428</v>
      </c>
      <c r="I47" s="189">
        <v>5716.4705208000014</v>
      </c>
      <c r="J47" s="184">
        <v>16135.400000000001</v>
      </c>
      <c r="K47" s="179">
        <v>74.14</v>
      </c>
      <c r="L47" s="345">
        <v>1196.2785560000002</v>
      </c>
      <c r="M47" s="179">
        <v>0.354281302031558</v>
      </c>
      <c r="N47" s="184">
        <v>1671.3360000000002</v>
      </c>
      <c r="O47" s="352">
        <v>116922</v>
      </c>
      <c r="P47" s="184" t="s">
        <v>1450</v>
      </c>
      <c r="Q47" s="182">
        <v>0.13800140264449806</v>
      </c>
      <c r="R47" s="148" t="s">
        <v>551</v>
      </c>
      <c r="S47" s="148">
        <v>12</v>
      </c>
      <c r="T47" t="s">
        <v>146</v>
      </c>
    </row>
    <row r="48" spans="1:20" x14ac:dyDescent="0.3">
      <c r="A48" s="148" t="s">
        <v>697</v>
      </c>
      <c r="B48" s="148">
        <v>169</v>
      </c>
      <c r="C48" t="s">
        <v>103</v>
      </c>
      <c r="D48" t="s">
        <v>148</v>
      </c>
      <c r="E48" t="s">
        <v>698</v>
      </c>
      <c r="F48" t="s">
        <v>5</v>
      </c>
      <c r="G48" t="s">
        <v>427</v>
      </c>
      <c r="H48" s="148" t="s">
        <v>428</v>
      </c>
      <c r="I48" s="189">
        <v>7593.0044346000004</v>
      </c>
      <c r="J48" s="184">
        <v>19391.7</v>
      </c>
      <c r="K48" s="179">
        <v>74.14</v>
      </c>
      <c r="L48" s="345">
        <v>1437.700638</v>
      </c>
      <c r="M48" s="179">
        <v>0.39155950404554529</v>
      </c>
      <c r="N48" s="184">
        <v>2219.982</v>
      </c>
      <c r="O48" s="352">
        <v>140518</v>
      </c>
      <c r="P48" s="184" t="s">
        <v>1450</v>
      </c>
      <c r="Q48" s="182">
        <v>0.13800153716961527</v>
      </c>
      <c r="R48" s="148" t="s">
        <v>551</v>
      </c>
      <c r="S48" s="148">
        <v>12</v>
      </c>
      <c r="T48" t="s">
        <v>148</v>
      </c>
    </row>
    <row r="49" spans="1:20" x14ac:dyDescent="0.3">
      <c r="A49" s="148" t="s">
        <v>733</v>
      </c>
      <c r="B49" s="148">
        <v>169</v>
      </c>
      <c r="C49" t="s">
        <v>103</v>
      </c>
      <c r="D49" t="s">
        <v>145</v>
      </c>
      <c r="E49" t="s">
        <v>734</v>
      </c>
      <c r="F49" t="s">
        <v>5</v>
      </c>
      <c r="G49" t="s">
        <v>432</v>
      </c>
      <c r="H49" s="148" t="s">
        <v>433</v>
      </c>
      <c r="I49" s="189">
        <v>1126.1987607000001</v>
      </c>
      <c r="J49" s="184">
        <v>0</v>
      </c>
      <c r="K49" s="179">
        <v>0</v>
      </c>
      <c r="L49" s="345">
        <v>0</v>
      </c>
      <c r="M49" s="179" t="s">
        <v>2166</v>
      </c>
      <c r="N49" s="184">
        <v>329.26900000000001</v>
      </c>
      <c r="O49" s="352">
        <v>0</v>
      </c>
      <c r="P49" s="184" t="s">
        <v>505</v>
      </c>
      <c r="Q49" s="182" t="s">
        <v>2166</v>
      </c>
      <c r="R49" s="148" t="s">
        <v>551</v>
      </c>
      <c r="S49" s="148">
        <v>12</v>
      </c>
      <c r="T49" t="s">
        <v>145</v>
      </c>
    </row>
    <row r="50" spans="1:20" x14ac:dyDescent="0.3">
      <c r="A50" s="148" t="s">
        <v>733</v>
      </c>
      <c r="B50" s="148">
        <v>169</v>
      </c>
      <c r="C50" t="s">
        <v>103</v>
      </c>
      <c r="D50" t="s">
        <v>145</v>
      </c>
      <c r="E50" t="s">
        <v>734</v>
      </c>
      <c r="F50" t="s">
        <v>5</v>
      </c>
      <c r="G50" t="s">
        <v>427</v>
      </c>
      <c r="H50" s="148" t="s">
        <v>428</v>
      </c>
      <c r="I50" s="189">
        <v>2717.4625529999998</v>
      </c>
      <c r="J50" s="184">
        <v>8211.1</v>
      </c>
      <c r="K50" s="179">
        <v>74.14</v>
      </c>
      <c r="L50" s="345">
        <v>608.77095400000007</v>
      </c>
      <c r="M50" s="179">
        <v>0.33094987918792851</v>
      </c>
      <c r="N50" s="184">
        <v>794.51</v>
      </c>
      <c r="O50" s="352">
        <v>59501</v>
      </c>
      <c r="P50" s="184" t="s">
        <v>1450</v>
      </c>
      <c r="Q50" s="182">
        <v>0.13799936135527135</v>
      </c>
      <c r="R50" s="148" t="s">
        <v>551</v>
      </c>
      <c r="S50" s="148">
        <v>12</v>
      </c>
      <c r="T50" t="s">
        <v>145</v>
      </c>
    </row>
    <row r="51" spans="1:20" x14ac:dyDescent="0.3">
      <c r="A51" s="148" t="s">
        <v>735</v>
      </c>
      <c r="B51" s="148">
        <v>169</v>
      </c>
      <c r="C51" t="s">
        <v>103</v>
      </c>
      <c r="D51" t="s">
        <v>149</v>
      </c>
      <c r="E51" t="s">
        <v>736</v>
      </c>
      <c r="F51" t="s">
        <v>5</v>
      </c>
      <c r="G51" t="s">
        <v>427</v>
      </c>
      <c r="H51" s="148" t="s">
        <v>428</v>
      </c>
      <c r="I51" s="189">
        <v>2910.8360541000002</v>
      </c>
      <c r="J51" s="184">
        <v>9863.5999999999985</v>
      </c>
      <c r="K51" s="179">
        <v>74.14</v>
      </c>
      <c r="L51" s="345">
        <v>731.28730399999984</v>
      </c>
      <c r="M51" s="179">
        <v>0.2951088906788597</v>
      </c>
      <c r="N51" s="184">
        <v>851.04700000000003</v>
      </c>
      <c r="O51" s="352">
        <v>71475</v>
      </c>
      <c r="P51" s="184" t="s">
        <v>1450</v>
      </c>
      <c r="Q51" s="182">
        <v>0.13800069954529554</v>
      </c>
      <c r="R51" s="148" t="s">
        <v>551</v>
      </c>
      <c r="S51" s="148">
        <v>12</v>
      </c>
      <c r="T51" t="s">
        <v>149</v>
      </c>
    </row>
    <row r="52" spans="1:20" x14ac:dyDescent="0.3">
      <c r="A52" s="148" t="s">
        <v>737</v>
      </c>
      <c r="B52" s="148">
        <v>169</v>
      </c>
      <c r="C52" t="s">
        <v>103</v>
      </c>
      <c r="D52" t="s">
        <v>153</v>
      </c>
      <c r="E52" t="s">
        <v>738</v>
      </c>
      <c r="F52" t="s">
        <v>5</v>
      </c>
      <c r="G52" t="s">
        <v>427</v>
      </c>
      <c r="H52" s="148" t="s">
        <v>428</v>
      </c>
      <c r="I52" s="189">
        <v>2128.7639372999997</v>
      </c>
      <c r="J52" s="184">
        <v>6544.9000000000015</v>
      </c>
      <c r="K52" s="179">
        <v>74.14</v>
      </c>
      <c r="L52" s="345">
        <v>485.23888600000009</v>
      </c>
      <c r="M52" s="179">
        <v>0.32525538011275945</v>
      </c>
      <c r="N52" s="184">
        <v>622.39099999999996</v>
      </c>
      <c r="O52" s="352">
        <v>47428</v>
      </c>
      <c r="P52" s="184" t="s">
        <v>1450</v>
      </c>
      <c r="Q52" s="182">
        <v>0.13799654212701362</v>
      </c>
      <c r="R52" s="148" t="s">
        <v>551</v>
      </c>
      <c r="S52" s="148">
        <v>12</v>
      </c>
      <c r="T52" t="s">
        <v>153</v>
      </c>
    </row>
    <row r="53" spans="1:20" x14ac:dyDescent="0.3">
      <c r="A53" s="148" t="s">
        <v>1339</v>
      </c>
      <c r="B53" s="148">
        <v>169</v>
      </c>
      <c r="C53" t="s">
        <v>103</v>
      </c>
      <c r="D53" t="s">
        <v>140</v>
      </c>
      <c r="E53" t="s">
        <v>2129</v>
      </c>
      <c r="F53" t="s">
        <v>5</v>
      </c>
      <c r="G53" t="s">
        <v>427</v>
      </c>
      <c r="H53" s="148" t="s">
        <v>428</v>
      </c>
      <c r="I53" s="189">
        <v>3866.4781349999994</v>
      </c>
      <c r="J53" s="184">
        <v>10700.199999999999</v>
      </c>
      <c r="K53" s="179">
        <v>74.14</v>
      </c>
      <c r="L53" s="345">
        <v>793.31282799999997</v>
      </c>
      <c r="M53" s="179">
        <v>0.36134634259172721</v>
      </c>
      <c r="N53" s="184">
        <v>1130.4499999999998</v>
      </c>
      <c r="O53" s="352">
        <v>77538</v>
      </c>
      <c r="P53" s="184" t="s">
        <v>1450</v>
      </c>
      <c r="Q53" s="182">
        <v>0.13799943253630476</v>
      </c>
      <c r="R53" s="148" t="s">
        <v>551</v>
      </c>
      <c r="S53" s="148">
        <v>8</v>
      </c>
      <c r="T53" t="s">
        <v>140</v>
      </c>
    </row>
    <row r="54" spans="1:20" x14ac:dyDescent="0.3">
      <c r="A54" s="148" t="s">
        <v>737</v>
      </c>
      <c r="B54" s="148">
        <v>169</v>
      </c>
      <c r="C54" t="s">
        <v>103</v>
      </c>
      <c r="D54" t="s">
        <v>153</v>
      </c>
      <c r="E54" t="s">
        <v>738</v>
      </c>
      <c r="F54" t="s">
        <v>5</v>
      </c>
      <c r="G54" t="s">
        <v>432</v>
      </c>
      <c r="H54" s="148" t="s">
        <v>433</v>
      </c>
      <c r="I54" s="189">
        <v>0</v>
      </c>
      <c r="J54" s="184">
        <v>0</v>
      </c>
      <c r="K54" s="179">
        <v>0</v>
      </c>
      <c r="L54" s="345">
        <v>0</v>
      </c>
      <c r="M54" s="179" t="s">
        <v>2166</v>
      </c>
      <c r="N54" s="184">
        <v>0</v>
      </c>
      <c r="O54" s="352" t="s">
        <v>2166</v>
      </c>
      <c r="P54" s="184" t="s">
        <v>505</v>
      </c>
      <c r="Q54" s="182" t="s">
        <v>2166</v>
      </c>
      <c r="R54" s="148">
        <v>0</v>
      </c>
      <c r="S54" s="148">
        <v>0</v>
      </c>
      <c r="T54" t="s">
        <v>153</v>
      </c>
    </row>
    <row r="55" spans="1:20" x14ac:dyDescent="0.3">
      <c r="A55" s="148" t="s">
        <v>769</v>
      </c>
      <c r="B55" s="148">
        <v>658</v>
      </c>
      <c r="C55" t="s">
        <v>183</v>
      </c>
      <c r="D55" t="s">
        <v>184</v>
      </c>
      <c r="E55" t="s">
        <v>770</v>
      </c>
      <c r="F55" t="s">
        <v>6</v>
      </c>
      <c r="G55" t="s">
        <v>429</v>
      </c>
      <c r="H55" s="148" t="s">
        <v>430</v>
      </c>
      <c r="I55" s="189">
        <v>1922.1880782000001</v>
      </c>
      <c r="J55" s="184">
        <v>0</v>
      </c>
      <c r="K55" s="179">
        <v>0</v>
      </c>
      <c r="L55" s="345">
        <v>0</v>
      </c>
      <c r="M55" s="179" t="s">
        <v>2166</v>
      </c>
      <c r="N55" s="184">
        <v>561.99400000000003</v>
      </c>
      <c r="O55" s="352">
        <v>0</v>
      </c>
      <c r="P55" s="184" t="s">
        <v>505</v>
      </c>
      <c r="Q55" s="182" t="s">
        <v>2166</v>
      </c>
      <c r="R55" s="148" t="s">
        <v>551</v>
      </c>
      <c r="S55" s="148">
        <v>10</v>
      </c>
      <c r="T55" t="s">
        <v>184</v>
      </c>
    </row>
    <row r="56" spans="1:20" x14ac:dyDescent="0.3">
      <c r="A56" s="148" t="s">
        <v>769</v>
      </c>
      <c r="B56" s="148">
        <v>658</v>
      </c>
      <c r="C56" t="s">
        <v>183</v>
      </c>
      <c r="D56" t="s">
        <v>184</v>
      </c>
      <c r="E56" t="s">
        <v>770</v>
      </c>
      <c r="F56" t="s">
        <v>6</v>
      </c>
      <c r="G56" t="s">
        <v>427</v>
      </c>
      <c r="H56" s="148" t="s">
        <v>428</v>
      </c>
      <c r="I56" s="189">
        <v>276.4252257</v>
      </c>
      <c r="J56" s="184">
        <v>1926.9</v>
      </c>
      <c r="K56" s="179">
        <v>74.14</v>
      </c>
      <c r="L56" s="345">
        <v>142.860366</v>
      </c>
      <c r="M56" s="179">
        <v>0.14345592698116144</v>
      </c>
      <c r="N56" s="184">
        <v>80.819000000000003</v>
      </c>
      <c r="O56" s="352">
        <v>13963</v>
      </c>
      <c r="P56" s="184" t="s">
        <v>1450</v>
      </c>
      <c r="Q56" s="182">
        <v>0.13800042970708301</v>
      </c>
      <c r="R56" s="148" t="s">
        <v>551</v>
      </c>
      <c r="S56" s="148">
        <v>10</v>
      </c>
      <c r="T56" t="s">
        <v>184</v>
      </c>
    </row>
    <row r="57" spans="1:20" x14ac:dyDescent="0.3">
      <c r="A57" s="148" t="s">
        <v>771</v>
      </c>
      <c r="B57" s="148">
        <v>437</v>
      </c>
      <c r="C57" t="s">
        <v>185</v>
      </c>
      <c r="D57" t="s">
        <v>186</v>
      </c>
      <c r="E57" t="s">
        <v>772</v>
      </c>
      <c r="F57" t="s">
        <v>6</v>
      </c>
      <c r="G57" t="s">
        <v>427</v>
      </c>
      <c r="H57" s="148" t="s">
        <v>428</v>
      </c>
      <c r="I57" s="189">
        <v>1267.6863108</v>
      </c>
      <c r="J57" s="184">
        <v>4218.7</v>
      </c>
      <c r="K57" s="179">
        <v>74.14</v>
      </c>
      <c r="L57" s="345">
        <v>312.77441800000003</v>
      </c>
      <c r="M57" s="179">
        <v>0.30049216839310688</v>
      </c>
      <c r="N57" s="184">
        <v>370.63599999999997</v>
      </c>
      <c r="O57" s="352">
        <v>30570</v>
      </c>
      <c r="P57" s="184" t="s">
        <v>1450</v>
      </c>
      <c r="Q57" s="182">
        <v>0.1380013084723585</v>
      </c>
      <c r="R57" s="148" t="s">
        <v>551</v>
      </c>
      <c r="S57" s="148">
        <v>12</v>
      </c>
      <c r="T57" t="s">
        <v>186</v>
      </c>
    </row>
    <row r="58" spans="1:20" x14ac:dyDescent="0.3">
      <c r="A58" s="148" t="s">
        <v>773</v>
      </c>
      <c r="B58" s="148">
        <v>297</v>
      </c>
      <c r="C58" t="s">
        <v>181</v>
      </c>
      <c r="D58" t="s">
        <v>182</v>
      </c>
      <c r="E58" t="s">
        <v>774</v>
      </c>
      <c r="F58" t="s">
        <v>6</v>
      </c>
      <c r="G58" t="s">
        <v>427</v>
      </c>
      <c r="H58" s="148" t="s">
        <v>428</v>
      </c>
      <c r="I58" s="189">
        <v>3073.3789710000001</v>
      </c>
      <c r="J58" s="184">
        <v>9270</v>
      </c>
      <c r="K58" s="179">
        <v>74.14</v>
      </c>
      <c r="L58" s="345">
        <v>687.27780000000007</v>
      </c>
      <c r="M58" s="179">
        <v>0.33154034207119742</v>
      </c>
      <c r="N58" s="184">
        <v>898.57</v>
      </c>
      <c r="O58" s="352">
        <v>67174</v>
      </c>
      <c r="P58" s="184" t="s">
        <v>1450</v>
      </c>
      <c r="Q58" s="182">
        <v>0.13799982135945454</v>
      </c>
      <c r="R58" s="148" t="s">
        <v>551</v>
      </c>
      <c r="S58" s="148">
        <v>12</v>
      </c>
      <c r="T58" t="s">
        <v>182</v>
      </c>
    </row>
    <row r="59" spans="1:20" x14ac:dyDescent="0.3">
      <c r="A59" s="148" t="s">
        <v>785</v>
      </c>
      <c r="B59" s="148">
        <v>360</v>
      </c>
      <c r="C59" t="s">
        <v>195</v>
      </c>
      <c r="D59" t="s">
        <v>196</v>
      </c>
      <c r="E59" t="s">
        <v>786</v>
      </c>
      <c r="F59" t="s">
        <v>6</v>
      </c>
      <c r="G59" t="s">
        <v>427</v>
      </c>
      <c r="H59" s="148" t="s">
        <v>428</v>
      </c>
      <c r="I59" s="189">
        <v>853.15963199999987</v>
      </c>
      <c r="J59" s="184">
        <v>4563.2000000000007</v>
      </c>
      <c r="K59" s="179">
        <v>74.14</v>
      </c>
      <c r="L59" s="345">
        <v>338.31564800000007</v>
      </c>
      <c r="M59" s="179">
        <v>0.1869652068723702</v>
      </c>
      <c r="N59" s="184">
        <v>249.43999999999997</v>
      </c>
      <c r="O59" s="352">
        <v>33066</v>
      </c>
      <c r="P59" s="184" t="s">
        <v>1450</v>
      </c>
      <c r="Q59" s="182">
        <v>0.13800278231415958</v>
      </c>
      <c r="R59" s="148" t="s">
        <v>551</v>
      </c>
      <c r="S59" s="148">
        <v>12</v>
      </c>
      <c r="T59" t="s">
        <v>196</v>
      </c>
    </row>
    <row r="60" spans="1:20" x14ac:dyDescent="0.3">
      <c r="A60" s="148" t="s">
        <v>811</v>
      </c>
      <c r="B60" s="148">
        <v>320</v>
      </c>
      <c r="C60" t="s">
        <v>206</v>
      </c>
      <c r="D60" t="s">
        <v>207</v>
      </c>
      <c r="E60" t="s">
        <v>812</v>
      </c>
      <c r="F60" t="s">
        <v>6</v>
      </c>
      <c r="G60" t="s">
        <v>427</v>
      </c>
      <c r="H60" s="148" t="s">
        <v>428</v>
      </c>
      <c r="I60" s="189">
        <v>2196.8963133000002</v>
      </c>
      <c r="J60" s="184">
        <v>7388.7</v>
      </c>
      <c r="K60" s="179">
        <v>74.14</v>
      </c>
      <c r="L60" s="345">
        <v>547.79821800000002</v>
      </c>
      <c r="M60" s="179">
        <v>0.29733191404441922</v>
      </c>
      <c r="N60" s="184">
        <v>642.31100000000004</v>
      </c>
      <c r="O60" s="352">
        <v>53542</v>
      </c>
      <c r="P60" s="184" t="s">
        <v>1450</v>
      </c>
      <c r="Q60" s="182">
        <v>0.13799820701505361</v>
      </c>
      <c r="R60" s="148" t="s">
        <v>551</v>
      </c>
      <c r="S60" s="148">
        <v>12</v>
      </c>
      <c r="T60" t="s">
        <v>207</v>
      </c>
    </row>
    <row r="61" spans="1:20" x14ac:dyDescent="0.3">
      <c r="A61" s="148" t="s">
        <v>849</v>
      </c>
      <c r="B61" s="148">
        <v>681</v>
      </c>
      <c r="C61" t="s">
        <v>236</v>
      </c>
      <c r="D61" t="s">
        <v>237</v>
      </c>
      <c r="E61" t="s">
        <v>850</v>
      </c>
      <c r="F61" t="s">
        <v>6</v>
      </c>
      <c r="G61" t="s">
        <v>429</v>
      </c>
      <c r="H61" s="148" t="s">
        <v>430</v>
      </c>
      <c r="I61" s="189">
        <v>0</v>
      </c>
      <c r="J61" s="184">
        <v>0</v>
      </c>
      <c r="K61" s="179">
        <v>0</v>
      </c>
      <c r="L61" s="345">
        <v>0</v>
      </c>
      <c r="M61" s="179" t="s">
        <v>2166</v>
      </c>
      <c r="N61" s="184">
        <v>0</v>
      </c>
      <c r="O61" s="352" t="s">
        <v>2166</v>
      </c>
      <c r="P61" s="184" t="s">
        <v>505</v>
      </c>
      <c r="Q61" s="182" t="s">
        <v>2166</v>
      </c>
      <c r="R61" s="148">
        <v>0</v>
      </c>
      <c r="S61" s="148">
        <v>0</v>
      </c>
      <c r="T61" t="s">
        <v>237</v>
      </c>
    </row>
    <row r="62" spans="1:20" x14ac:dyDescent="0.3">
      <c r="A62" s="148" t="s">
        <v>849</v>
      </c>
      <c r="B62" s="148">
        <v>681</v>
      </c>
      <c r="C62" t="s">
        <v>236</v>
      </c>
      <c r="D62" t="s">
        <v>237</v>
      </c>
      <c r="E62" t="s">
        <v>850</v>
      </c>
      <c r="F62" t="s">
        <v>6</v>
      </c>
      <c r="G62" t="s">
        <v>427</v>
      </c>
      <c r="H62" s="148" t="s">
        <v>428</v>
      </c>
      <c r="I62" s="189">
        <v>1194.2558901000002</v>
      </c>
      <c r="J62" s="184">
        <v>4020.5000000000009</v>
      </c>
      <c r="K62" s="179">
        <v>74.14</v>
      </c>
      <c r="L62" s="345">
        <v>298.07987000000003</v>
      </c>
      <c r="M62" s="179">
        <v>0.29704163414998136</v>
      </c>
      <c r="N62" s="184">
        <v>349.16700000000003</v>
      </c>
      <c r="O62" s="352">
        <v>29134</v>
      </c>
      <c r="P62" s="184" t="s">
        <v>1450</v>
      </c>
      <c r="Q62" s="182">
        <v>0.13800027459325875</v>
      </c>
      <c r="R62" s="148" t="s">
        <v>551</v>
      </c>
      <c r="S62" s="148">
        <v>12</v>
      </c>
      <c r="T62" t="s">
        <v>237</v>
      </c>
    </row>
    <row r="63" spans="1:20" x14ac:dyDescent="0.3">
      <c r="A63" s="148" t="s">
        <v>851</v>
      </c>
      <c r="B63" s="148">
        <v>280</v>
      </c>
      <c r="C63" t="s">
        <v>238</v>
      </c>
      <c r="D63" t="s">
        <v>239</v>
      </c>
      <c r="E63" t="s">
        <v>852</v>
      </c>
      <c r="F63" t="s">
        <v>6</v>
      </c>
      <c r="G63" t="s">
        <v>429</v>
      </c>
      <c r="H63" s="148" t="s">
        <v>430</v>
      </c>
      <c r="I63" s="189">
        <v>12815.850418800002</v>
      </c>
      <c r="J63" s="184">
        <v>0</v>
      </c>
      <c r="K63" s="179">
        <v>0</v>
      </c>
      <c r="L63" s="345">
        <v>0</v>
      </c>
      <c r="M63" s="179" t="s">
        <v>2166</v>
      </c>
      <c r="N63" s="184">
        <v>3746.9960000000005</v>
      </c>
      <c r="O63" s="352">
        <v>0</v>
      </c>
      <c r="P63" s="184" t="s">
        <v>505</v>
      </c>
      <c r="Q63" s="182" t="s">
        <v>2166</v>
      </c>
      <c r="R63" s="148" t="s">
        <v>551</v>
      </c>
      <c r="S63" s="148">
        <v>12</v>
      </c>
      <c r="T63" t="s">
        <v>853</v>
      </c>
    </row>
    <row r="64" spans="1:20" x14ac:dyDescent="0.3">
      <c r="A64" s="148" t="s">
        <v>851</v>
      </c>
      <c r="B64" s="148">
        <v>280</v>
      </c>
      <c r="C64" t="s">
        <v>238</v>
      </c>
      <c r="D64" t="s">
        <v>239</v>
      </c>
      <c r="E64" t="s">
        <v>852</v>
      </c>
      <c r="F64" t="s">
        <v>6</v>
      </c>
      <c r="G64" t="s">
        <v>427</v>
      </c>
      <c r="H64" s="148" t="s">
        <v>428</v>
      </c>
      <c r="I64" s="189">
        <v>117.5762328</v>
      </c>
      <c r="J64" s="184">
        <v>364.4</v>
      </c>
      <c r="K64" s="179">
        <v>74.14</v>
      </c>
      <c r="L64" s="345">
        <v>27.016615999999999</v>
      </c>
      <c r="M64" s="179">
        <v>0.32265706037321629</v>
      </c>
      <c r="N64" s="184">
        <v>34.375999999999998</v>
      </c>
      <c r="O64" s="352">
        <v>2641</v>
      </c>
      <c r="P64" s="184" t="s">
        <v>1450</v>
      </c>
      <c r="Q64" s="182">
        <v>0.13797803862173419</v>
      </c>
      <c r="R64" s="148" t="s">
        <v>551</v>
      </c>
      <c r="S64" s="148">
        <v>8</v>
      </c>
      <c r="T64" t="s">
        <v>853</v>
      </c>
    </row>
    <row r="65" spans="1:20" x14ac:dyDescent="0.3">
      <c r="A65" s="148" t="s">
        <v>890</v>
      </c>
      <c r="B65" s="148">
        <v>660</v>
      </c>
      <c r="C65" t="s">
        <v>258</v>
      </c>
      <c r="D65" t="s">
        <v>259</v>
      </c>
      <c r="E65" t="s">
        <v>891</v>
      </c>
      <c r="F65" t="s">
        <v>6</v>
      </c>
      <c r="G65" t="s">
        <v>432</v>
      </c>
      <c r="H65" s="148" t="s">
        <v>433</v>
      </c>
      <c r="I65" s="189">
        <v>0</v>
      </c>
      <c r="J65" s="184">
        <v>0</v>
      </c>
      <c r="K65" s="179">
        <v>0</v>
      </c>
      <c r="L65" s="345">
        <v>0</v>
      </c>
      <c r="M65" s="179" t="s">
        <v>2166</v>
      </c>
      <c r="N65" s="184">
        <v>0</v>
      </c>
      <c r="O65" s="352" t="s">
        <v>2166</v>
      </c>
      <c r="P65" s="184" t="s">
        <v>505</v>
      </c>
      <c r="Q65" s="182" t="s">
        <v>2166</v>
      </c>
      <c r="R65" s="148">
        <v>0</v>
      </c>
      <c r="S65" s="148">
        <v>0</v>
      </c>
      <c r="T65" t="s">
        <v>259</v>
      </c>
    </row>
    <row r="66" spans="1:20" x14ac:dyDescent="0.3">
      <c r="A66" s="148" t="s">
        <v>890</v>
      </c>
      <c r="B66" s="148">
        <v>660</v>
      </c>
      <c r="C66" t="s">
        <v>258</v>
      </c>
      <c r="D66" t="s">
        <v>259</v>
      </c>
      <c r="E66" t="s">
        <v>891</v>
      </c>
      <c r="F66" t="s">
        <v>6</v>
      </c>
      <c r="G66" t="s">
        <v>427</v>
      </c>
      <c r="H66" s="148" t="s">
        <v>428</v>
      </c>
      <c r="I66" s="189">
        <v>1436.5260000000001</v>
      </c>
      <c r="J66" s="184">
        <v>4863.0999999999995</v>
      </c>
      <c r="K66" s="179">
        <v>74.14</v>
      </c>
      <c r="L66" s="345">
        <v>360.55023399999993</v>
      </c>
      <c r="M66" s="179">
        <v>0.29539306203861737</v>
      </c>
      <c r="N66" s="184">
        <v>420</v>
      </c>
      <c r="O66" s="352">
        <v>35241</v>
      </c>
      <c r="P66" s="184" t="s">
        <v>1450</v>
      </c>
      <c r="Q66" s="182">
        <v>0.13799551658579495</v>
      </c>
      <c r="R66" s="148" t="s">
        <v>551</v>
      </c>
      <c r="S66" s="148">
        <v>12</v>
      </c>
      <c r="T66" t="s">
        <v>259</v>
      </c>
    </row>
    <row r="67" spans="1:20" x14ac:dyDescent="0.3">
      <c r="A67" s="148" t="s">
        <v>902</v>
      </c>
      <c r="B67" s="148">
        <v>330</v>
      </c>
      <c r="C67" t="s">
        <v>270</v>
      </c>
      <c r="D67" t="s">
        <v>271</v>
      </c>
      <c r="E67" t="s">
        <v>903</v>
      </c>
      <c r="F67" t="s">
        <v>6</v>
      </c>
      <c r="G67" t="s">
        <v>427</v>
      </c>
      <c r="H67" s="148" t="s">
        <v>428</v>
      </c>
      <c r="I67" s="189">
        <v>1626.7596657000001</v>
      </c>
      <c r="J67" s="184">
        <v>5607.4</v>
      </c>
      <c r="K67" s="179">
        <v>74.14</v>
      </c>
      <c r="L67" s="345">
        <v>415.73263600000001</v>
      </c>
      <c r="M67" s="179">
        <v>0.29010943854549348</v>
      </c>
      <c r="N67" s="184">
        <v>475.61900000000003</v>
      </c>
      <c r="O67" s="352">
        <v>40632</v>
      </c>
      <c r="P67" s="184" t="s">
        <v>1450</v>
      </c>
      <c r="Q67" s="182">
        <v>0.13800452845048236</v>
      </c>
      <c r="R67" s="148" t="s">
        <v>551</v>
      </c>
      <c r="S67" s="148">
        <v>12</v>
      </c>
      <c r="T67" t="s">
        <v>271</v>
      </c>
    </row>
    <row r="68" spans="1:20" x14ac:dyDescent="0.3">
      <c r="A68" s="148" t="s">
        <v>906</v>
      </c>
      <c r="B68" s="148">
        <v>321</v>
      </c>
      <c r="C68" t="s">
        <v>272</v>
      </c>
      <c r="D68" t="s">
        <v>273</v>
      </c>
      <c r="E68" t="s">
        <v>907</v>
      </c>
      <c r="F68" t="s">
        <v>6</v>
      </c>
      <c r="G68" t="s">
        <v>427</v>
      </c>
      <c r="H68" s="148" t="s">
        <v>428</v>
      </c>
      <c r="I68" s="189">
        <v>5089.8932041146081</v>
      </c>
      <c r="J68" s="184">
        <v>15442.4</v>
      </c>
      <c r="K68" s="179">
        <v>74.14</v>
      </c>
      <c r="L68" s="345">
        <v>1144.8995360000001</v>
      </c>
      <c r="M68" s="179">
        <v>0.32960506165587011</v>
      </c>
      <c r="N68" s="184">
        <v>1488.1423278994848</v>
      </c>
      <c r="O68" s="352">
        <v>111901</v>
      </c>
      <c r="P68" s="184" t="s">
        <v>1450</v>
      </c>
      <c r="Q68" s="182">
        <v>0.13800055406117909</v>
      </c>
      <c r="R68" s="148" t="s">
        <v>551</v>
      </c>
      <c r="S68" s="148">
        <v>12</v>
      </c>
      <c r="T68" t="s">
        <v>273</v>
      </c>
    </row>
    <row r="69" spans="1:20" x14ac:dyDescent="0.3">
      <c r="A69" s="148" t="s">
        <v>927</v>
      </c>
      <c r="B69" s="148">
        <v>22</v>
      </c>
      <c r="C69" t="s">
        <v>287</v>
      </c>
      <c r="D69" t="s">
        <v>288</v>
      </c>
      <c r="E69" t="s">
        <v>928</v>
      </c>
      <c r="F69" t="s">
        <v>6</v>
      </c>
      <c r="G69" t="s">
        <v>427</v>
      </c>
      <c r="H69" s="148" t="s">
        <v>428</v>
      </c>
      <c r="I69" s="189">
        <v>76659.122334600004</v>
      </c>
      <c r="J69" s="184">
        <v>202855.80000000002</v>
      </c>
      <c r="K69" s="179">
        <v>74.14</v>
      </c>
      <c r="L69" s="345">
        <v>15039.729012000002</v>
      </c>
      <c r="M69" s="179">
        <v>0.37789958351991909</v>
      </c>
      <c r="N69" s="184">
        <v>22412.982</v>
      </c>
      <c r="O69" s="352">
        <v>1469969</v>
      </c>
      <c r="P69" s="184" t="s">
        <v>1450</v>
      </c>
      <c r="Q69" s="182">
        <v>0.1380000530623435</v>
      </c>
      <c r="R69" s="148" t="s">
        <v>551</v>
      </c>
      <c r="S69" s="148">
        <v>12</v>
      </c>
      <c r="T69" t="s">
        <v>929</v>
      </c>
    </row>
    <row r="70" spans="1:20" x14ac:dyDescent="0.3">
      <c r="A70" s="148" t="s">
        <v>936</v>
      </c>
      <c r="B70" s="148">
        <v>661</v>
      </c>
      <c r="C70" t="s">
        <v>297</v>
      </c>
      <c r="D70" t="s">
        <v>298</v>
      </c>
      <c r="E70" t="s">
        <v>937</v>
      </c>
      <c r="F70" t="s">
        <v>6</v>
      </c>
      <c r="G70" t="s">
        <v>427</v>
      </c>
      <c r="H70" s="148" t="s">
        <v>428</v>
      </c>
      <c r="I70" s="189">
        <v>2556.2945967000001</v>
      </c>
      <c r="J70" s="184">
        <v>9440.9000000000015</v>
      </c>
      <c r="K70" s="179">
        <v>74.14</v>
      </c>
      <c r="L70" s="345">
        <v>699.94832600000007</v>
      </c>
      <c r="M70" s="179">
        <v>0.27076810438623433</v>
      </c>
      <c r="N70" s="184">
        <v>747.38900000000001</v>
      </c>
      <c r="O70" s="352">
        <v>68411</v>
      </c>
      <c r="P70" s="184" t="s">
        <v>1450</v>
      </c>
      <c r="Q70" s="182">
        <v>0.13800266039087283</v>
      </c>
      <c r="R70" s="148" t="s">
        <v>551</v>
      </c>
      <c r="S70" s="148">
        <v>12</v>
      </c>
      <c r="T70" t="s">
        <v>298</v>
      </c>
    </row>
    <row r="71" spans="1:20" x14ac:dyDescent="0.3">
      <c r="A71" s="148" t="s">
        <v>958</v>
      </c>
      <c r="B71" s="148">
        <v>45</v>
      </c>
      <c r="C71" t="s">
        <v>313</v>
      </c>
      <c r="D71" t="s">
        <v>314</v>
      </c>
      <c r="E71" t="s">
        <v>959</v>
      </c>
      <c r="F71" t="s">
        <v>6</v>
      </c>
      <c r="G71" t="s">
        <v>427</v>
      </c>
      <c r="H71" s="148" t="s">
        <v>428</v>
      </c>
      <c r="I71" s="189">
        <v>63315.225479999986</v>
      </c>
      <c r="J71" s="184">
        <v>172958.10000000003</v>
      </c>
      <c r="K71" s="179">
        <v>74.14</v>
      </c>
      <c r="L71" s="345">
        <v>12823.113534000002</v>
      </c>
      <c r="M71" s="179">
        <v>0.36607262383201467</v>
      </c>
      <c r="N71" s="184">
        <v>18511.599999999995</v>
      </c>
      <c r="O71" s="352">
        <v>1253319</v>
      </c>
      <c r="P71" s="184" t="s">
        <v>1450</v>
      </c>
      <c r="Q71" s="182">
        <v>0.13800006223475431</v>
      </c>
      <c r="R71" s="148" t="s">
        <v>551</v>
      </c>
      <c r="S71" s="148">
        <v>12</v>
      </c>
      <c r="T71" t="s">
        <v>960</v>
      </c>
    </row>
    <row r="72" spans="1:20" x14ac:dyDescent="0.3">
      <c r="A72" s="148" t="s">
        <v>963</v>
      </c>
      <c r="B72" s="148">
        <v>662</v>
      </c>
      <c r="C72" t="s">
        <v>317</v>
      </c>
      <c r="D72" t="s">
        <v>318</v>
      </c>
      <c r="E72" t="s">
        <v>964</v>
      </c>
      <c r="F72" t="s">
        <v>6</v>
      </c>
      <c r="G72" t="s">
        <v>427</v>
      </c>
      <c r="H72" s="148" t="s">
        <v>428</v>
      </c>
      <c r="I72" s="189">
        <v>664.08544800000016</v>
      </c>
      <c r="J72" s="184">
        <v>2592.1999999999998</v>
      </c>
      <c r="K72" s="179">
        <v>74.14</v>
      </c>
      <c r="L72" s="345">
        <v>192.18570799999998</v>
      </c>
      <c r="M72" s="179">
        <v>0.2561860381143431</v>
      </c>
      <c r="N72" s="184">
        <v>194.16000000000003</v>
      </c>
      <c r="O72" s="352">
        <v>18783</v>
      </c>
      <c r="P72" s="184" t="s">
        <v>1450</v>
      </c>
      <c r="Q72" s="182">
        <v>0.13800777298621092</v>
      </c>
      <c r="R72" s="148" t="s">
        <v>551</v>
      </c>
      <c r="S72" s="148">
        <v>12</v>
      </c>
      <c r="T72" t="s">
        <v>318</v>
      </c>
    </row>
    <row r="73" spans="1:20" x14ac:dyDescent="0.3">
      <c r="A73" s="148" t="s">
        <v>970</v>
      </c>
      <c r="B73" s="148">
        <v>425</v>
      </c>
      <c r="C73" t="s">
        <v>324</v>
      </c>
      <c r="D73" t="s">
        <v>325</v>
      </c>
      <c r="E73" t="s">
        <v>971</v>
      </c>
      <c r="F73" t="s">
        <v>6</v>
      </c>
      <c r="G73" t="s">
        <v>427</v>
      </c>
      <c r="H73" s="148" t="s">
        <v>428</v>
      </c>
      <c r="I73" s="189">
        <v>1490.1836664000002</v>
      </c>
      <c r="J73" s="184">
        <v>5670.2</v>
      </c>
      <c r="K73" s="179">
        <v>74.14</v>
      </c>
      <c r="L73" s="345">
        <v>420.38862799999998</v>
      </c>
      <c r="M73" s="179">
        <v>0.26280971859899127</v>
      </c>
      <c r="N73" s="184">
        <v>435.68800000000005</v>
      </c>
      <c r="O73" s="352">
        <v>41088</v>
      </c>
      <c r="P73" s="184" t="s">
        <v>1450</v>
      </c>
      <c r="Q73" s="182">
        <v>0.13800136292834891</v>
      </c>
      <c r="R73" s="148" t="s">
        <v>551</v>
      </c>
      <c r="S73" s="148">
        <v>12</v>
      </c>
      <c r="T73" t="s">
        <v>325</v>
      </c>
    </row>
    <row r="74" spans="1:20" x14ac:dyDescent="0.3">
      <c r="A74" s="148" t="s">
        <v>972</v>
      </c>
      <c r="B74" s="148">
        <v>399</v>
      </c>
      <c r="C74" t="s">
        <v>328</v>
      </c>
      <c r="D74" t="s">
        <v>329</v>
      </c>
      <c r="E74" t="s">
        <v>973</v>
      </c>
      <c r="F74" t="s">
        <v>6</v>
      </c>
      <c r="G74" t="s">
        <v>427</v>
      </c>
      <c r="H74" s="148" t="s">
        <v>428</v>
      </c>
      <c r="I74" s="189">
        <v>1971.9346590556188</v>
      </c>
      <c r="J74" s="184">
        <v>7671.2</v>
      </c>
      <c r="K74" s="179">
        <v>74.14</v>
      </c>
      <c r="L74" s="345">
        <v>568.74276800000007</v>
      </c>
      <c r="M74" s="179">
        <v>0.25705686972776343</v>
      </c>
      <c r="N74" s="184">
        <v>576.53850804187311</v>
      </c>
      <c r="O74" s="352">
        <v>55588</v>
      </c>
      <c r="P74" s="184" t="s">
        <v>1450</v>
      </c>
      <c r="Q74" s="182">
        <v>0.13800100741167157</v>
      </c>
      <c r="R74" s="148" t="s">
        <v>551</v>
      </c>
      <c r="S74" s="148">
        <v>12</v>
      </c>
      <c r="T74" t="s">
        <v>329</v>
      </c>
    </row>
    <row r="75" spans="1:20" x14ac:dyDescent="0.3">
      <c r="A75" s="148" t="s">
        <v>996</v>
      </c>
      <c r="B75" s="148">
        <v>447</v>
      </c>
      <c r="C75" t="s">
        <v>351</v>
      </c>
      <c r="D75" t="s">
        <v>352</v>
      </c>
      <c r="E75" t="s">
        <v>997</v>
      </c>
      <c r="F75" t="s">
        <v>6</v>
      </c>
      <c r="G75" t="s">
        <v>427</v>
      </c>
      <c r="H75" s="148" t="s">
        <v>428</v>
      </c>
      <c r="I75" s="189">
        <v>3017.3647179</v>
      </c>
      <c r="J75" s="184">
        <v>9771.4</v>
      </c>
      <c r="K75" s="179">
        <v>74.14</v>
      </c>
      <c r="L75" s="345">
        <v>724.451596</v>
      </c>
      <c r="M75" s="179">
        <v>0.3087955377837362</v>
      </c>
      <c r="N75" s="184">
        <v>882.19299999999998</v>
      </c>
      <c r="O75" s="352">
        <v>70807</v>
      </c>
      <c r="P75" s="184" t="s">
        <v>1450</v>
      </c>
      <c r="Q75" s="182">
        <v>0.13800048017851341</v>
      </c>
      <c r="R75" s="148" t="s">
        <v>551</v>
      </c>
      <c r="S75" s="148">
        <v>12</v>
      </c>
      <c r="T75" t="s">
        <v>352</v>
      </c>
    </row>
    <row r="76" spans="1:20" x14ac:dyDescent="0.3">
      <c r="A76" s="148" t="s">
        <v>673</v>
      </c>
      <c r="B76" s="148">
        <v>169</v>
      </c>
      <c r="C76" t="s">
        <v>103</v>
      </c>
      <c r="D76" t="s">
        <v>129</v>
      </c>
      <c r="E76" t="s">
        <v>674</v>
      </c>
      <c r="F76" t="s">
        <v>6</v>
      </c>
      <c r="G76" t="s">
        <v>427</v>
      </c>
      <c r="H76" s="148" t="s">
        <v>428</v>
      </c>
      <c r="I76" s="189">
        <v>4735.9252355999997</v>
      </c>
      <c r="J76" s="184">
        <v>14218.8</v>
      </c>
      <c r="K76" s="179">
        <v>74.14</v>
      </c>
      <c r="L76" s="345">
        <v>1054.181832</v>
      </c>
      <c r="M76" s="179">
        <v>0.33307488927335638</v>
      </c>
      <c r="N76" s="184">
        <v>1384.6519999999998</v>
      </c>
      <c r="O76" s="352">
        <v>103035</v>
      </c>
      <c r="P76" s="184" t="s">
        <v>1450</v>
      </c>
      <c r="Q76" s="182">
        <v>0.13799970883680301</v>
      </c>
      <c r="R76" s="148" t="s">
        <v>551</v>
      </c>
      <c r="S76" s="148">
        <v>12</v>
      </c>
      <c r="T76" t="s">
        <v>129</v>
      </c>
    </row>
    <row r="77" spans="1:20" x14ac:dyDescent="0.3">
      <c r="A77" s="148" t="s">
        <v>699</v>
      </c>
      <c r="B77" s="148">
        <v>169</v>
      </c>
      <c r="C77" t="s">
        <v>103</v>
      </c>
      <c r="D77" t="s">
        <v>150</v>
      </c>
      <c r="E77" t="s">
        <v>700</v>
      </c>
      <c r="F77" t="s">
        <v>6</v>
      </c>
      <c r="G77" t="s">
        <v>427</v>
      </c>
      <c r="H77" s="148" t="s">
        <v>428</v>
      </c>
      <c r="I77" s="189">
        <v>10268.4315006</v>
      </c>
      <c r="J77" s="184">
        <v>30501.200000000004</v>
      </c>
      <c r="K77" s="179">
        <v>74.14</v>
      </c>
      <c r="L77" s="345">
        <v>2261.3589680000005</v>
      </c>
      <c r="M77" s="179">
        <v>0.33665663975843568</v>
      </c>
      <c r="N77" s="184">
        <v>3002.2019999999998</v>
      </c>
      <c r="O77" s="352">
        <v>221023</v>
      </c>
      <c r="P77" s="184" t="s">
        <v>1450</v>
      </c>
      <c r="Q77" s="182">
        <v>0.13800011763481632</v>
      </c>
      <c r="R77" s="148" t="s">
        <v>551</v>
      </c>
      <c r="S77" s="148">
        <v>12</v>
      </c>
      <c r="T77" t="s">
        <v>150</v>
      </c>
    </row>
    <row r="78" spans="1:20" x14ac:dyDescent="0.3">
      <c r="A78" s="148" t="s">
        <v>769</v>
      </c>
      <c r="B78" s="148">
        <v>658</v>
      </c>
      <c r="C78" t="s">
        <v>183</v>
      </c>
      <c r="D78" t="s">
        <v>184</v>
      </c>
      <c r="E78" t="s">
        <v>770</v>
      </c>
      <c r="F78" t="s">
        <v>6</v>
      </c>
      <c r="G78" t="s">
        <v>432</v>
      </c>
      <c r="H78" s="148" t="s">
        <v>433</v>
      </c>
      <c r="I78" s="189">
        <v>0</v>
      </c>
      <c r="J78" s="184">
        <v>0</v>
      </c>
      <c r="K78" s="179">
        <v>0</v>
      </c>
      <c r="L78" s="345">
        <v>0</v>
      </c>
      <c r="M78" s="179" t="s">
        <v>2166</v>
      </c>
      <c r="N78" s="184">
        <v>0</v>
      </c>
      <c r="O78" s="352" t="s">
        <v>2166</v>
      </c>
      <c r="P78" s="184" t="s">
        <v>505</v>
      </c>
      <c r="Q78" s="182" t="s">
        <v>2166</v>
      </c>
      <c r="R78" s="148">
        <v>0</v>
      </c>
      <c r="S78" s="148">
        <v>0</v>
      </c>
      <c r="T78" t="s">
        <v>184</v>
      </c>
    </row>
    <row r="79" spans="1:20" x14ac:dyDescent="0.3">
      <c r="A79" s="148" t="s">
        <v>773</v>
      </c>
      <c r="B79" s="148">
        <v>297</v>
      </c>
      <c r="C79" t="s">
        <v>181</v>
      </c>
      <c r="D79" t="s">
        <v>1304</v>
      </c>
      <c r="E79" t="s">
        <v>774</v>
      </c>
      <c r="F79" t="s">
        <v>6</v>
      </c>
      <c r="G79" t="s">
        <v>429</v>
      </c>
      <c r="H79" s="148" t="s">
        <v>430</v>
      </c>
      <c r="I79" s="189">
        <v>0</v>
      </c>
      <c r="J79" s="184">
        <v>0</v>
      </c>
      <c r="K79" s="179">
        <v>0</v>
      </c>
      <c r="L79" s="345">
        <v>0</v>
      </c>
      <c r="M79" s="179" t="s">
        <v>2166</v>
      </c>
      <c r="N79" s="184">
        <v>0</v>
      </c>
      <c r="O79" s="352" t="s">
        <v>2166</v>
      </c>
      <c r="P79" s="184" t="s">
        <v>505</v>
      </c>
      <c r="Q79" s="182" t="s">
        <v>2166</v>
      </c>
      <c r="R79" s="148">
        <v>0</v>
      </c>
      <c r="S79" s="148">
        <v>0</v>
      </c>
      <c r="T79" t="s">
        <v>182</v>
      </c>
    </row>
    <row r="80" spans="1:20" x14ac:dyDescent="0.3">
      <c r="A80" s="148" t="s">
        <v>1052</v>
      </c>
      <c r="B80" s="148">
        <v>659</v>
      </c>
      <c r="C80" t="s">
        <v>293</v>
      </c>
      <c r="D80" t="s">
        <v>294</v>
      </c>
      <c r="E80" t="s">
        <v>1053</v>
      </c>
      <c r="F80" t="s">
        <v>6</v>
      </c>
      <c r="G80" t="s">
        <v>432</v>
      </c>
      <c r="H80" s="148" t="s">
        <v>433</v>
      </c>
      <c r="I80" s="189">
        <v>24.516710399999997</v>
      </c>
      <c r="J80" s="184">
        <v>0</v>
      </c>
      <c r="K80" s="179">
        <v>0</v>
      </c>
      <c r="L80" s="345">
        <v>0</v>
      </c>
      <c r="M80" s="179" t="s">
        <v>2166</v>
      </c>
      <c r="N80" s="184">
        <v>7.1679999999999993</v>
      </c>
      <c r="O80" s="352">
        <v>0</v>
      </c>
      <c r="P80" s="184" t="s">
        <v>505</v>
      </c>
      <c r="Q80" s="182" t="s">
        <v>2166</v>
      </c>
      <c r="R80" s="148" t="s">
        <v>551</v>
      </c>
      <c r="S80" s="148">
        <v>5</v>
      </c>
      <c r="T80" t="s">
        <v>294</v>
      </c>
    </row>
    <row r="81" spans="1:20" x14ac:dyDescent="0.3">
      <c r="A81" s="148" t="s">
        <v>1052</v>
      </c>
      <c r="B81" s="148">
        <v>659</v>
      </c>
      <c r="C81" t="s">
        <v>293</v>
      </c>
      <c r="D81" t="s">
        <v>294</v>
      </c>
      <c r="E81" t="s">
        <v>1053</v>
      </c>
      <c r="F81" t="s">
        <v>6</v>
      </c>
      <c r="G81" t="s">
        <v>1059</v>
      </c>
      <c r="H81" s="148" t="s">
        <v>1060</v>
      </c>
      <c r="I81" s="189">
        <v>1.0466118000000002</v>
      </c>
      <c r="J81" s="184">
        <v>0</v>
      </c>
      <c r="K81" s="179">
        <v>0</v>
      </c>
      <c r="L81" s="345">
        <v>0</v>
      </c>
      <c r="M81" s="179" t="s">
        <v>2166</v>
      </c>
      <c r="N81" s="184">
        <v>0.30600000000000005</v>
      </c>
      <c r="O81" s="352">
        <v>0</v>
      </c>
      <c r="P81" s="184" t="s">
        <v>505</v>
      </c>
      <c r="Q81" s="182" t="s">
        <v>2166</v>
      </c>
      <c r="R81" s="148" t="s">
        <v>551</v>
      </c>
      <c r="S81" s="148">
        <v>3</v>
      </c>
      <c r="T81" t="s">
        <v>294</v>
      </c>
    </row>
    <row r="82" spans="1:20" x14ac:dyDescent="0.3">
      <c r="A82" s="148" t="s">
        <v>1052</v>
      </c>
      <c r="B82" s="148">
        <v>659</v>
      </c>
      <c r="C82" t="s">
        <v>293</v>
      </c>
      <c r="D82" t="s">
        <v>294</v>
      </c>
      <c r="E82" t="s">
        <v>1053</v>
      </c>
      <c r="F82" t="s">
        <v>6</v>
      </c>
      <c r="G82" t="s">
        <v>427</v>
      </c>
      <c r="H82" s="148" t="s">
        <v>428</v>
      </c>
      <c r="I82" s="189">
        <v>869.07086759999993</v>
      </c>
      <c r="J82" s="184">
        <v>1425.8</v>
      </c>
      <c r="K82" s="179">
        <v>74.14</v>
      </c>
      <c r="L82" s="345">
        <v>105.70881199999999</v>
      </c>
      <c r="M82" s="179">
        <v>0.60953209959321075</v>
      </c>
      <c r="N82" s="184">
        <v>254.09199999999996</v>
      </c>
      <c r="O82" s="352">
        <v>10332</v>
      </c>
      <c r="P82" s="184" t="s">
        <v>1450</v>
      </c>
      <c r="Q82" s="182">
        <v>0.13799845141308556</v>
      </c>
      <c r="R82" s="148" t="s">
        <v>551</v>
      </c>
      <c r="S82" s="148">
        <v>6</v>
      </c>
      <c r="T82" t="s">
        <v>294</v>
      </c>
    </row>
    <row r="83" spans="1:20" x14ac:dyDescent="0.3">
      <c r="A83" s="148" t="s">
        <v>970</v>
      </c>
      <c r="B83" s="148">
        <v>425</v>
      </c>
      <c r="C83" t="s">
        <v>324</v>
      </c>
      <c r="D83" t="s">
        <v>325</v>
      </c>
      <c r="E83" t="s">
        <v>971</v>
      </c>
      <c r="F83" t="s">
        <v>6</v>
      </c>
      <c r="G83" t="s">
        <v>432</v>
      </c>
      <c r="H83" s="148" t="s">
        <v>433</v>
      </c>
      <c r="I83" s="189">
        <v>0</v>
      </c>
      <c r="J83" s="184">
        <v>0</v>
      </c>
      <c r="K83" s="179">
        <v>0</v>
      </c>
      <c r="L83" s="345">
        <v>0</v>
      </c>
      <c r="M83" s="179" t="s">
        <v>2166</v>
      </c>
      <c r="N83" s="184">
        <v>0</v>
      </c>
      <c r="O83" s="352" t="s">
        <v>2166</v>
      </c>
      <c r="P83" s="184" t="s">
        <v>505</v>
      </c>
      <c r="Q83" s="182" t="s">
        <v>2166</v>
      </c>
      <c r="R83" s="148">
        <v>0</v>
      </c>
      <c r="S83" s="148">
        <v>0</v>
      </c>
      <c r="T83" t="s">
        <v>325</v>
      </c>
    </row>
    <row r="84" spans="1:20" x14ac:dyDescent="0.3">
      <c r="A84" s="148" t="s">
        <v>972</v>
      </c>
      <c r="B84" s="148">
        <v>399</v>
      </c>
      <c r="C84" t="s">
        <v>328</v>
      </c>
      <c r="D84" t="s">
        <v>329</v>
      </c>
      <c r="E84" t="s">
        <v>973</v>
      </c>
      <c r="F84" t="s">
        <v>6</v>
      </c>
      <c r="G84" t="s">
        <v>432</v>
      </c>
      <c r="H84" s="148" t="s">
        <v>433</v>
      </c>
      <c r="I84" s="189">
        <v>0</v>
      </c>
      <c r="J84" s="184">
        <v>0</v>
      </c>
      <c r="K84" s="179">
        <v>0</v>
      </c>
      <c r="L84" s="345">
        <v>0</v>
      </c>
      <c r="M84" s="179" t="s">
        <v>2166</v>
      </c>
      <c r="N84" s="184">
        <v>0</v>
      </c>
      <c r="O84" s="352" t="s">
        <v>2166</v>
      </c>
      <c r="P84" s="184" t="s">
        <v>505</v>
      </c>
      <c r="Q84" s="182" t="s">
        <v>2166</v>
      </c>
      <c r="R84" s="148">
        <v>0</v>
      </c>
      <c r="S84" s="148">
        <v>0</v>
      </c>
      <c r="T84" t="s">
        <v>329</v>
      </c>
    </row>
    <row r="85" spans="1:20" x14ac:dyDescent="0.3">
      <c r="A85" s="148" t="s">
        <v>1024</v>
      </c>
      <c r="B85" s="148">
        <v>729</v>
      </c>
      <c r="C85" t="s">
        <v>369</v>
      </c>
      <c r="D85" t="s">
        <v>370</v>
      </c>
      <c r="E85" t="s">
        <v>1025</v>
      </c>
      <c r="F85" t="s">
        <v>6</v>
      </c>
      <c r="G85" t="s">
        <v>427</v>
      </c>
      <c r="H85" s="148" t="s">
        <v>428</v>
      </c>
      <c r="I85" s="189">
        <v>0</v>
      </c>
      <c r="J85" s="184">
        <v>0</v>
      </c>
      <c r="K85" s="179">
        <v>74.14</v>
      </c>
      <c r="L85" s="345">
        <v>0</v>
      </c>
      <c r="M85" s="179" t="s">
        <v>2166</v>
      </c>
      <c r="N85" s="184">
        <v>0</v>
      </c>
      <c r="O85" s="352" t="s">
        <v>2166</v>
      </c>
      <c r="P85" s="184" t="s">
        <v>1450</v>
      </c>
      <c r="Q85" s="182" t="s">
        <v>2166</v>
      </c>
      <c r="R85" s="148">
        <v>0</v>
      </c>
      <c r="S85" s="148">
        <v>0</v>
      </c>
      <c r="T85" t="s">
        <v>370</v>
      </c>
    </row>
    <row r="86" spans="1:20" x14ac:dyDescent="0.3">
      <c r="A86" s="148" t="s">
        <v>767</v>
      </c>
      <c r="B86" s="148">
        <v>686</v>
      </c>
      <c r="C86" t="s">
        <v>179</v>
      </c>
      <c r="D86" t="s">
        <v>180</v>
      </c>
      <c r="E86" t="s">
        <v>768</v>
      </c>
      <c r="F86" t="s">
        <v>7</v>
      </c>
      <c r="G86" t="s">
        <v>427</v>
      </c>
      <c r="H86" s="148" t="s">
        <v>428</v>
      </c>
      <c r="I86" s="189">
        <v>847.96761660000004</v>
      </c>
      <c r="J86" s="184">
        <v>2912.6</v>
      </c>
      <c r="K86" s="179">
        <v>74.14</v>
      </c>
      <c r="L86" s="345">
        <v>215.94016399999998</v>
      </c>
      <c r="M86" s="179">
        <v>0.29113768337567814</v>
      </c>
      <c r="N86" s="184">
        <v>247.922</v>
      </c>
      <c r="O86" s="352">
        <v>21106</v>
      </c>
      <c r="P86" s="184" t="s">
        <v>1450</v>
      </c>
      <c r="Q86" s="182">
        <v>0.13799867336302474</v>
      </c>
      <c r="R86" s="148" t="s">
        <v>551</v>
      </c>
      <c r="S86" s="148">
        <v>12</v>
      </c>
      <c r="T86" t="s">
        <v>180</v>
      </c>
    </row>
    <row r="87" spans="1:20" x14ac:dyDescent="0.3">
      <c r="A87" s="148" t="s">
        <v>775</v>
      </c>
      <c r="B87" s="148">
        <v>368</v>
      </c>
      <c r="C87" t="s">
        <v>187</v>
      </c>
      <c r="D87" t="s">
        <v>188</v>
      </c>
      <c r="E87" t="s">
        <v>776</v>
      </c>
      <c r="F87" t="s">
        <v>7</v>
      </c>
      <c r="G87" t="s">
        <v>427</v>
      </c>
      <c r="H87" s="148" t="s">
        <v>428</v>
      </c>
      <c r="I87" s="189">
        <v>1603.3066686</v>
      </c>
      <c r="J87" s="184">
        <v>5217.1000000000004</v>
      </c>
      <c r="K87" s="179">
        <v>74.14</v>
      </c>
      <c r="L87" s="345">
        <v>386.79579400000006</v>
      </c>
      <c r="M87" s="179">
        <v>0.30731760338118874</v>
      </c>
      <c r="N87" s="184">
        <v>468.762</v>
      </c>
      <c r="O87" s="352">
        <v>37805</v>
      </c>
      <c r="P87" s="184" t="s">
        <v>1450</v>
      </c>
      <c r="Q87" s="182">
        <v>0.13800026451527578</v>
      </c>
      <c r="R87" s="148" t="s">
        <v>551</v>
      </c>
      <c r="S87" s="148">
        <v>12</v>
      </c>
      <c r="T87" t="s">
        <v>188</v>
      </c>
    </row>
    <row r="88" spans="1:20" x14ac:dyDescent="0.3">
      <c r="A88" s="148" t="s">
        <v>787</v>
      </c>
      <c r="B88" s="148" t="e">
        <v>#N/A</v>
      </c>
      <c r="C88" t="s">
        <v>197</v>
      </c>
      <c r="D88" t="s">
        <v>789</v>
      </c>
      <c r="E88" t="s">
        <v>790</v>
      </c>
      <c r="F88" t="s">
        <v>7</v>
      </c>
      <c r="G88" t="s">
        <v>429</v>
      </c>
      <c r="H88" s="148" t="s">
        <v>430</v>
      </c>
      <c r="I88" s="189">
        <v>0</v>
      </c>
      <c r="J88" s="184">
        <v>0</v>
      </c>
      <c r="K88" s="179">
        <v>0</v>
      </c>
      <c r="L88" s="345">
        <v>0</v>
      </c>
      <c r="M88" s="179" t="s">
        <v>2166</v>
      </c>
      <c r="N88" s="184">
        <v>0</v>
      </c>
      <c r="O88" s="352" t="s">
        <v>2166</v>
      </c>
      <c r="P88" s="184" t="s">
        <v>505</v>
      </c>
      <c r="Q88" s="182" t="s">
        <v>2166</v>
      </c>
      <c r="R88" s="148">
        <v>0</v>
      </c>
      <c r="S88" s="148">
        <v>0</v>
      </c>
      <c r="T88">
        <v>0</v>
      </c>
    </row>
    <row r="89" spans="1:20" x14ac:dyDescent="0.3">
      <c r="A89" s="148" t="s">
        <v>791</v>
      </c>
      <c r="B89" s="148">
        <v>10</v>
      </c>
      <c r="C89" t="s">
        <v>788</v>
      </c>
      <c r="D89" t="s">
        <v>198</v>
      </c>
      <c r="E89" t="s">
        <v>790</v>
      </c>
      <c r="F89" t="s">
        <v>7</v>
      </c>
      <c r="G89" t="s">
        <v>427</v>
      </c>
      <c r="H89" s="148" t="s">
        <v>428</v>
      </c>
      <c r="I89" s="189">
        <v>29517.189000000002</v>
      </c>
      <c r="J89" s="184">
        <v>86227.299999999988</v>
      </c>
      <c r="K89" s="179">
        <v>74.14</v>
      </c>
      <c r="L89" s="345">
        <v>6392.8920219999991</v>
      </c>
      <c r="M89" s="179">
        <v>0.34231837248759972</v>
      </c>
      <c r="N89" s="184">
        <v>8630</v>
      </c>
      <c r="O89" s="352">
        <v>624834</v>
      </c>
      <c r="P89" s="184" t="s">
        <v>1450</v>
      </c>
      <c r="Q89" s="182">
        <v>0.13800033288841515</v>
      </c>
      <c r="R89" s="148" t="s">
        <v>588</v>
      </c>
      <c r="S89" s="148">
        <v>12</v>
      </c>
      <c r="T89">
        <v>0</v>
      </c>
    </row>
    <row r="90" spans="1:20" x14ac:dyDescent="0.3">
      <c r="A90" s="148" t="s">
        <v>792</v>
      </c>
      <c r="B90" s="148">
        <v>10</v>
      </c>
      <c r="C90" t="s">
        <v>788</v>
      </c>
      <c r="D90" t="s">
        <v>199</v>
      </c>
      <c r="E90" t="s">
        <v>790</v>
      </c>
      <c r="F90" t="s">
        <v>7</v>
      </c>
      <c r="G90" t="s">
        <v>429</v>
      </c>
      <c r="H90" s="148" t="s">
        <v>430</v>
      </c>
      <c r="I90" s="189">
        <v>191475.2346</v>
      </c>
      <c r="J90" s="184">
        <v>0</v>
      </c>
      <c r="K90" s="179">
        <v>0</v>
      </c>
      <c r="L90" s="345">
        <v>0</v>
      </c>
      <c r="M90" s="179" t="s">
        <v>2166</v>
      </c>
      <c r="N90" s="184">
        <v>55982</v>
      </c>
      <c r="O90" s="352">
        <v>0</v>
      </c>
      <c r="P90" s="184" t="s">
        <v>505</v>
      </c>
      <c r="Q90" s="182" t="s">
        <v>2166</v>
      </c>
      <c r="R90" s="148" t="s">
        <v>588</v>
      </c>
      <c r="S90" s="148">
        <v>12</v>
      </c>
      <c r="T90">
        <v>0</v>
      </c>
    </row>
    <row r="91" spans="1:20" x14ac:dyDescent="0.3">
      <c r="A91" s="148" t="s">
        <v>793</v>
      </c>
      <c r="B91" s="148">
        <v>10</v>
      </c>
      <c r="C91" t="s">
        <v>788</v>
      </c>
      <c r="D91" t="s">
        <v>200</v>
      </c>
      <c r="E91" t="s">
        <v>790</v>
      </c>
      <c r="F91" t="s">
        <v>7</v>
      </c>
      <c r="G91" t="s">
        <v>427</v>
      </c>
      <c r="H91" s="148" t="s">
        <v>428</v>
      </c>
      <c r="I91" s="189">
        <v>7582.8051000000014</v>
      </c>
      <c r="J91" s="184">
        <v>28922.1</v>
      </c>
      <c r="K91" s="179">
        <v>74.14</v>
      </c>
      <c r="L91" s="345">
        <v>2144.284494</v>
      </c>
      <c r="M91" s="179">
        <v>0.26218030848382384</v>
      </c>
      <c r="N91" s="184">
        <v>2217.0000000000005</v>
      </c>
      <c r="O91" s="352">
        <v>209580</v>
      </c>
      <c r="P91" s="184" t="s">
        <v>1450</v>
      </c>
      <c r="Q91" s="182">
        <v>0.13800028628685942</v>
      </c>
      <c r="R91" s="148" t="s">
        <v>588</v>
      </c>
      <c r="S91" s="148">
        <v>12</v>
      </c>
      <c r="T91">
        <v>0</v>
      </c>
    </row>
    <row r="92" spans="1:20" x14ac:dyDescent="0.3">
      <c r="A92" s="148" t="s">
        <v>794</v>
      </c>
      <c r="B92" s="148">
        <v>10</v>
      </c>
      <c r="C92" t="s">
        <v>788</v>
      </c>
      <c r="D92" t="s">
        <v>201</v>
      </c>
      <c r="E92" t="s">
        <v>790</v>
      </c>
      <c r="F92" t="s">
        <v>7</v>
      </c>
      <c r="G92" t="s">
        <v>552</v>
      </c>
      <c r="H92" s="148" t="s">
        <v>431</v>
      </c>
      <c r="I92" s="189">
        <v>72907.114799999996</v>
      </c>
      <c r="J92" s="184">
        <v>245005</v>
      </c>
      <c r="K92" s="179">
        <v>74</v>
      </c>
      <c r="L92" s="345">
        <v>18130.37</v>
      </c>
      <c r="M92" s="179">
        <v>0.29757398746964348</v>
      </c>
      <c r="N92" s="184">
        <v>21316</v>
      </c>
      <c r="O92" s="352">
        <v>2211972</v>
      </c>
      <c r="P92" s="184" t="s">
        <v>1450</v>
      </c>
      <c r="Q92" s="182">
        <v>0.11076315613398362</v>
      </c>
      <c r="R92" s="148" t="s">
        <v>588</v>
      </c>
      <c r="S92" s="148">
        <v>12</v>
      </c>
      <c r="T92">
        <v>0</v>
      </c>
    </row>
    <row r="93" spans="1:20" x14ac:dyDescent="0.3">
      <c r="A93" s="148" t="s">
        <v>795</v>
      </c>
      <c r="B93" s="148">
        <v>160</v>
      </c>
      <c r="C93" t="s">
        <v>202</v>
      </c>
      <c r="D93" t="s">
        <v>203</v>
      </c>
      <c r="E93" t="s">
        <v>796</v>
      </c>
      <c r="F93" t="s">
        <v>7</v>
      </c>
      <c r="G93" t="s">
        <v>429</v>
      </c>
      <c r="H93" s="148" t="s">
        <v>430</v>
      </c>
      <c r="I93" s="189">
        <v>10435.335299999999</v>
      </c>
      <c r="J93" s="184">
        <v>0</v>
      </c>
      <c r="K93" s="179">
        <v>0</v>
      </c>
      <c r="L93" s="345">
        <v>0</v>
      </c>
      <c r="M93" s="179" t="s">
        <v>2166</v>
      </c>
      <c r="N93" s="184">
        <v>3050.9999999999995</v>
      </c>
      <c r="O93" s="352">
        <v>0</v>
      </c>
      <c r="P93" s="184" t="s">
        <v>505</v>
      </c>
      <c r="Q93" s="182" t="s">
        <v>2166</v>
      </c>
      <c r="R93" s="148" t="s">
        <v>588</v>
      </c>
      <c r="S93" s="148">
        <v>12</v>
      </c>
      <c r="T93" t="s">
        <v>797</v>
      </c>
    </row>
    <row r="94" spans="1:20" x14ac:dyDescent="0.3">
      <c r="A94" s="148" t="s">
        <v>798</v>
      </c>
      <c r="B94" s="148">
        <v>160</v>
      </c>
      <c r="C94" t="s">
        <v>202</v>
      </c>
      <c r="D94" t="s">
        <v>204</v>
      </c>
      <c r="E94" t="s">
        <v>796</v>
      </c>
      <c r="F94" t="s">
        <v>7</v>
      </c>
      <c r="G94" t="s">
        <v>427</v>
      </c>
      <c r="H94" s="148" t="s">
        <v>428</v>
      </c>
      <c r="I94" s="189">
        <v>26469.701700000001</v>
      </c>
      <c r="J94" s="184">
        <v>81283.100000000006</v>
      </c>
      <c r="K94" s="179">
        <v>74.14</v>
      </c>
      <c r="L94" s="345">
        <v>6026.3290340000012</v>
      </c>
      <c r="M94" s="179">
        <v>0.32564827990074197</v>
      </c>
      <c r="N94" s="184">
        <v>7739</v>
      </c>
      <c r="O94" s="352">
        <v>589008</v>
      </c>
      <c r="P94" s="184" t="s">
        <v>1450</v>
      </c>
      <c r="Q94" s="182">
        <v>0.13799999320892078</v>
      </c>
      <c r="R94" s="148" t="s">
        <v>588</v>
      </c>
      <c r="S94" s="148">
        <v>12</v>
      </c>
      <c r="T94" t="s">
        <v>797</v>
      </c>
    </row>
    <row r="95" spans="1:20" x14ac:dyDescent="0.3">
      <c r="A95" s="148" t="s">
        <v>799</v>
      </c>
      <c r="B95" s="148">
        <v>160</v>
      </c>
      <c r="C95" t="s">
        <v>202</v>
      </c>
      <c r="D95" t="s">
        <v>205</v>
      </c>
      <c r="E95" t="s">
        <v>796</v>
      </c>
      <c r="F95" t="s">
        <v>7</v>
      </c>
      <c r="G95" t="s">
        <v>429</v>
      </c>
      <c r="H95" s="148" t="s">
        <v>430</v>
      </c>
      <c r="I95" s="189">
        <v>60918.963300000003</v>
      </c>
      <c r="J95" s="184">
        <v>0</v>
      </c>
      <c r="K95" s="179">
        <v>0</v>
      </c>
      <c r="L95" s="345">
        <v>0</v>
      </c>
      <c r="M95" s="179" t="s">
        <v>2166</v>
      </c>
      <c r="N95" s="184">
        <v>17811</v>
      </c>
      <c r="O95" s="352">
        <v>0</v>
      </c>
      <c r="P95" s="184" t="s">
        <v>505</v>
      </c>
      <c r="Q95" s="182" t="s">
        <v>2166</v>
      </c>
      <c r="R95" s="148" t="s">
        <v>588</v>
      </c>
      <c r="S95" s="148">
        <v>12</v>
      </c>
      <c r="T95" t="s">
        <v>797</v>
      </c>
    </row>
    <row r="96" spans="1:20" x14ac:dyDescent="0.3">
      <c r="A96" s="148" t="s">
        <v>1000</v>
      </c>
      <c r="B96" s="148">
        <v>586</v>
      </c>
      <c r="C96" t="s">
        <v>355</v>
      </c>
      <c r="D96" t="s">
        <v>356</v>
      </c>
      <c r="E96" t="s">
        <v>1001</v>
      </c>
      <c r="F96" t="s">
        <v>7</v>
      </c>
      <c r="G96" t="s">
        <v>427</v>
      </c>
      <c r="H96" s="148" t="s">
        <v>428</v>
      </c>
      <c r="I96" s="189">
        <v>1507.8218520534492</v>
      </c>
      <c r="J96" s="184">
        <v>5165</v>
      </c>
      <c r="K96" s="179">
        <v>74.14</v>
      </c>
      <c r="L96" s="345">
        <v>382.93309999999997</v>
      </c>
      <c r="M96" s="179">
        <v>0.29193065867443352</v>
      </c>
      <c r="N96" s="184">
        <v>440.84491186546478</v>
      </c>
      <c r="O96" s="352">
        <v>37428</v>
      </c>
      <c r="P96" s="184" t="s">
        <v>1450</v>
      </c>
      <c r="Q96" s="182">
        <v>0.13799829005022979</v>
      </c>
      <c r="R96" s="148" t="s">
        <v>551</v>
      </c>
      <c r="S96" s="148">
        <v>12</v>
      </c>
      <c r="T96" t="s">
        <v>356</v>
      </c>
    </row>
    <row r="97" spans="1:20" x14ac:dyDescent="0.3">
      <c r="A97" s="148" t="s">
        <v>1441</v>
      </c>
      <c r="B97" s="148">
        <v>160</v>
      </c>
      <c r="C97" t="s">
        <v>202</v>
      </c>
      <c r="D97" t="s">
        <v>797</v>
      </c>
      <c r="E97" t="s">
        <v>796</v>
      </c>
      <c r="F97" t="s">
        <v>7</v>
      </c>
      <c r="G97" t="s">
        <v>429</v>
      </c>
      <c r="H97" s="148" t="s">
        <v>430</v>
      </c>
      <c r="I97" s="189">
        <v>0</v>
      </c>
      <c r="J97" s="184">
        <v>0</v>
      </c>
      <c r="K97" s="179">
        <v>0</v>
      </c>
      <c r="L97" s="345">
        <v>0</v>
      </c>
      <c r="M97" s="179" t="s">
        <v>2166</v>
      </c>
      <c r="N97" s="184">
        <v>0</v>
      </c>
      <c r="O97" s="352" t="s">
        <v>2166</v>
      </c>
      <c r="P97" s="184" t="s">
        <v>505</v>
      </c>
      <c r="Q97" s="182" t="s">
        <v>2166</v>
      </c>
      <c r="R97" s="148">
        <v>0</v>
      </c>
      <c r="S97" s="148">
        <v>0</v>
      </c>
      <c r="T97" t="s">
        <v>797</v>
      </c>
    </row>
    <row r="98" spans="1:20" x14ac:dyDescent="0.3">
      <c r="A98" s="148" t="s">
        <v>1441</v>
      </c>
      <c r="B98" s="148">
        <v>160</v>
      </c>
      <c r="C98" t="s">
        <v>202</v>
      </c>
      <c r="D98" t="s">
        <v>797</v>
      </c>
      <c r="E98" t="s">
        <v>796</v>
      </c>
      <c r="F98" t="s">
        <v>7</v>
      </c>
      <c r="G98" t="s">
        <v>427</v>
      </c>
      <c r="H98" s="148" t="s">
        <v>428</v>
      </c>
      <c r="I98" s="189">
        <v>0</v>
      </c>
      <c r="J98" s="184">
        <v>0</v>
      </c>
      <c r="K98" s="179">
        <v>74.14</v>
      </c>
      <c r="L98" s="345">
        <v>0</v>
      </c>
      <c r="M98" s="179" t="s">
        <v>2166</v>
      </c>
      <c r="N98" s="184">
        <v>0</v>
      </c>
      <c r="O98" s="352" t="s">
        <v>2166</v>
      </c>
      <c r="P98" s="184" t="s">
        <v>1450</v>
      </c>
      <c r="Q98" s="182" t="s">
        <v>2166</v>
      </c>
      <c r="R98" s="148">
        <v>0</v>
      </c>
      <c r="S98" s="148">
        <v>0</v>
      </c>
      <c r="T98" t="s">
        <v>797</v>
      </c>
    </row>
    <row r="99" spans="1:20" x14ac:dyDescent="0.3">
      <c r="A99" s="148" t="s">
        <v>622</v>
      </c>
      <c r="B99" s="148">
        <v>2</v>
      </c>
      <c r="C99" t="s">
        <v>80</v>
      </c>
      <c r="D99" t="s">
        <v>96</v>
      </c>
      <c r="E99" t="s">
        <v>623</v>
      </c>
      <c r="F99" t="s">
        <v>7</v>
      </c>
      <c r="G99" t="s">
        <v>427</v>
      </c>
      <c r="H99" s="148" t="s">
        <v>428</v>
      </c>
      <c r="I99" s="189">
        <v>4005.8553600000005</v>
      </c>
      <c r="J99" s="184">
        <v>12534.600000000002</v>
      </c>
      <c r="K99" s="179">
        <v>74.14</v>
      </c>
      <c r="L99" s="345">
        <v>929.31524400000023</v>
      </c>
      <c r="M99" s="179">
        <v>0.31958382078406966</v>
      </c>
      <c r="N99" s="184">
        <v>1171.2</v>
      </c>
      <c r="O99" s="352">
        <v>90830</v>
      </c>
      <c r="P99" s="184" t="s">
        <v>1450</v>
      </c>
      <c r="Q99" s="182">
        <v>0.13800066057470001</v>
      </c>
      <c r="R99" s="148" t="s">
        <v>551</v>
      </c>
      <c r="S99" s="148">
        <v>12</v>
      </c>
      <c r="T99" t="s">
        <v>96</v>
      </c>
    </row>
    <row r="100" spans="1:20" x14ac:dyDescent="0.3">
      <c r="A100" s="148" t="s">
        <v>793</v>
      </c>
      <c r="B100" s="148">
        <v>10</v>
      </c>
      <c r="C100" t="s">
        <v>788</v>
      </c>
      <c r="D100" t="s">
        <v>200</v>
      </c>
      <c r="E100" t="s">
        <v>790</v>
      </c>
      <c r="F100" t="s">
        <v>7</v>
      </c>
      <c r="G100" t="s">
        <v>427</v>
      </c>
      <c r="H100" s="148" t="s">
        <v>431</v>
      </c>
      <c r="I100" s="189">
        <v>54.724800000000002</v>
      </c>
      <c r="J100" s="184">
        <v>400.2</v>
      </c>
      <c r="K100" s="179">
        <v>74.14</v>
      </c>
      <c r="L100" s="345">
        <v>29.670827999999997</v>
      </c>
      <c r="M100" s="179">
        <v>0.13674362818590705</v>
      </c>
      <c r="N100" s="184">
        <v>16</v>
      </c>
      <c r="O100" s="352">
        <v>2898</v>
      </c>
      <c r="P100" s="184" t="s">
        <v>1450</v>
      </c>
      <c r="Q100" s="182">
        <v>0.1380952380952381</v>
      </c>
      <c r="R100" s="148" t="s">
        <v>588</v>
      </c>
      <c r="S100" s="148">
        <v>12</v>
      </c>
      <c r="T100">
        <v>0</v>
      </c>
    </row>
    <row r="101" spans="1:20" x14ac:dyDescent="0.3">
      <c r="A101" s="148" t="s">
        <v>794</v>
      </c>
      <c r="B101" s="148" t="e">
        <v>#N/A</v>
      </c>
      <c r="C101" t="s">
        <v>197</v>
      </c>
      <c r="D101" t="s">
        <v>201</v>
      </c>
      <c r="E101" t="s">
        <v>790</v>
      </c>
      <c r="F101" t="s">
        <v>7</v>
      </c>
      <c r="G101" t="s">
        <v>439</v>
      </c>
      <c r="H101" s="148" t="s">
        <v>428</v>
      </c>
      <c r="I101" s="189">
        <v>0</v>
      </c>
      <c r="J101" s="184">
        <v>0</v>
      </c>
      <c r="K101" s="179">
        <v>72.233333333333306</v>
      </c>
      <c r="L101" s="345">
        <v>0</v>
      </c>
      <c r="M101" s="179" t="s">
        <v>2166</v>
      </c>
      <c r="N101" s="184">
        <v>0</v>
      </c>
      <c r="O101" s="352" t="s">
        <v>2166</v>
      </c>
      <c r="P101" s="184" t="s">
        <v>1450</v>
      </c>
      <c r="Q101" s="182" t="s">
        <v>2166</v>
      </c>
      <c r="R101" s="148">
        <v>0</v>
      </c>
      <c r="S101" s="148">
        <v>0</v>
      </c>
      <c r="T101">
        <v>0</v>
      </c>
    </row>
    <row r="102" spans="1:20" x14ac:dyDescent="0.3">
      <c r="A102" s="148" t="s">
        <v>794</v>
      </c>
      <c r="B102" s="148">
        <v>10</v>
      </c>
      <c r="C102" t="s">
        <v>788</v>
      </c>
      <c r="D102" t="s">
        <v>201</v>
      </c>
      <c r="E102" t="s">
        <v>790</v>
      </c>
      <c r="F102" t="s">
        <v>7</v>
      </c>
      <c r="G102" t="s">
        <v>439</v>
      </c>
      <c r="H102" s="148" t="s">
        <v>431</v>
      </c>
      <c r="I102" s="189">
        <v>0</v>
      </c>
      <c r="J102" s="184">
        <v>0</v>
      </c>
      <c r="K102" s="179">
        <v>72.233333333333306</v>
      </c>
      <c r="L102" s="345">
        <v>0</v>
      </c>
      <c r="M102" s="179" t="s">
        <v>2166</v>
      </c>
      <c r="N102" s="184">
        <v>0</v>
      </c>
      <c r="O102" s="352">
        <v>0</v>
      </c>
      <c r="P102" s="184" t="s">
        <v>1450</v>
      </c>
      <c r="Q102" s="182" t="s">
        <v>2166</v>
      </c>
      <c r="R102" s="148" t="s">
        <v>588</v>
      </c>
      <c r="S102" s="148">
        <v>12</v>
      </c>
      <c r="T102">
        <v>0</v>
      </c>
    </row>
    <row r="103" spans="1:20" x14ac:dyDescent="0.3">
      <c r="A103" s="148" t="s">
        <v>1330</v>
      </c>
      <c r="B103" s="148">
        <v>2</v>
      </c>
      <c r="C103" t="s">
        <v>80</v>
      </c>
      <c r="D103" t="s">
        <v>85</v>
      </c>
      <c r="E103" t="s">
        <v>623</v>
      </c>
      <c r="F103" t="s">
        <v>7</v>
      </c>
      <c r="G103" t="s">
        <v>427</v>
      </c>
      <c r="H103" s="148" t="s">
        <v>428</v>
      </c>
      <c r="I103" s="189">
        <v>613.39660200000003</v>
      </c>
      <c r="J103" s="184">
        <v>1954.4</v>
      </c>
      <c r="K103" s="179">
        <v>74.14</v>
      </c>
      <c r="L103" s="345">
        <v>144.89921600000002</v>
      </c>
      <c r="M103" s="179">
        <v>0.31385417621776507</v>
      </c>
      <c r="N103" s="184">
        <v>179.34</v>
      </c>
      <c r="O103" s="352">
        <v>14163</v>
      </c>
      <c r="P103" s="184" t="s">
        <v>1450</v>
      </c>
      <c r="Q103" s="182">
        <v>0.1379933629880675</v>
      </c>
      <c r="R103" s="148" t="s">
        <v>551</v>
      </c>
      <c r="S103" s="148">
        <v>8</v>
      </c>
      <c r="T103" t="s">
        <v>96</v>
      </c>
    </row>
    <row r="104" spans="1:20" x14ac:dyDescent="0.3">
      <c r="A104" s="148" t="s">
        <v>1442</v>
      </c>
      <c r="B104" s="148">
        <v>2</v>
      </c>
      <c r="C104" t="s">
        <v>80</v>
      </c>
      <c r="D104" t="s">
        <v>394</v>
      </c>
      <c r="E104" t="s">
        <v>623</v>
      </c>
      <c r="F104" t="s">
        <v>7</v>
      </c>
      <c r="G104" t="s">
        <v>427</v>
      </c>
      <c r="H104" s="148" t="s">
        <v>428</v>
      </c>
      <c r="I104" s="189">
        <v>0</v>
      </c>
      <c r="J104" s="184">
        <v>0</v>
      </c>
      <c r="K104" s="179">
        <v>74.14</v>
      </c>
      <c r="L104" s="345">
        <v>0</v>
      </c>
      <c r="M104" s="179" t="s">
        <v>2166</v>
      </c>
      <c r="N104" s="184">
        <v>0</v>
      </c>
      <c r="O104" s="352" t="s">
        <v>2166</v>
      </c>
      <c r="P104" s="184" t="s">
        <v>1450</v>
      </c>
      <c r="Q104" s="182" t="s">
        <v>2166</v>
      </c>
      <c r="R104" s="148">
        <v>0</v>
      </c>
      <c r="S104" s="148">
        <v>0</v>
      </c>
      <c r="T104" t="s">
        <v>96</v>
      </c>
    </row>
    <row r="105" spans="1:20" x14ac:dyDescent="0.3">
      <c r="A105" s="148" t="s">
        <v>739</v>
      </c>
      <c r="B105" s="148">
        <v>683</v>
      </c>
      <c r="C105" t="s">
        <v>154</v>
      </c>
      <c r="D105" t="s">
        <v>155</v>
      </c>
      <c r="E105" t="s">
        <v>740</v>
      </c>
      <c r="F105" t="s">
        <v>8</v>
      </c>
      <c r="G105" t="s">
        <v>427</v>
      </c>
      <c r="H105" s="148" t="s">
        <v>428</v>
      </c>
      <c r="I105" s="189">
        <v>711.66524129999993</v>
      </c>
      <c r="J105" s="184">
        <v>2643.8999999999996</v>
      </c>
      <c r="K105" s="179">
        <v>74.14</v>
      </c>
      <c r="L105" s="345">
        <v>196.01874599999999</v>
      </c>
      <c r="M105" s="179">
        <v>0.26917252592760693</v>
      </c>
      <c r="N105" s="184">
        <v>208.07099999999997</v>
      </c>
      <c r="O105" s="352">
        <v>19158</v>
      </c>
      <c r="P105" s="184" t="s">
        <v>1450</v>
      </c>
      <c r="Q105" s="182">
        <v>0.13800501096147821</v>
      </c>
      <c r="R105" s="148" t="s">
        <v>551</v>
      </c>
      <c r="S105" s="148">
        <v>12</v>
      </c>
      <c r="T105" t="s">
        <v>155</v>
      </c>
    </row>
    <row r="106" spans="1:20" x14ac:dyDescent="0.3">
      <c r="A106" s="148" t="s">
        <v>874</v>
      </c>
      <c r="B106" s="148">
        <v>16</v>
      </c>
      <c r="C106" t="s">
        <v>257</v>
      </c>
      <c r="D106" t="s">
        <v>875</v>
      </c>
      <c r="E106" t="s">
        <v>876</v>
      </c>
      <c r="F106" t="s">
        <v>8</v>
      </c>
      <c r="G106" t="s">
        <v>1064</v>
      </c>
      <c r="H106" s="148" t="s">
        <v>1065</v>
      </c>
      <c r="I106" s="189">
        <v>0</v>
      </c>
      <c r="J106" s="184">
        <v>0</v>
      </c>
      <c r="K106" s="179">
        <v>0</v>
      </c>
      <c r="L106" s="345">
        <v>0</v>
      </c>
      <c r="M106" s="179" t="s">
        <v>2166</v>
      </c>
      <c r="N106" s="184">
        <v>0</v>
      </c>
      <c r="O106" s="352" t="s">
        <v>2166</v>
      </c>
      <c r="P106" s="184" t="s">
        <v>1064</v>
      </c>
      <c r="Q106" s="182" t="s">
        <v>2166</v>
      </c>
      <c r="R106" s="148">
        <v>0</v>
      </c>
      <c r="S106" s="148">
        <v>0</v>
      </c>
      <c r="T106" t="s">
        <v>877</v>
      </c>
    </row>
    <row r="107" spans="1:20" x14ac:dyDescent="0.3">
      <c r="A107" s="148" t="s">
        <v>878</v>
      </c>
      <c r="B107" s="148">
        <v>16</v>
      </c>
      <c r="C107" t="s">
        <v>257</v>
      </c>
      <c r="D107" t="s">
        <v>879</v>
      </c>
      <c r="E107" t="s">
        <v>876</v>
      </c>
      <c r="F107" t="s">
        <v>8</v>
      </c>
      <c r="G107" t="s">
        <v>1064</v>
      </c>
      <c r="H107" s="148" t="s">
        <v>1067</v>
      </c>
      <c r="I107" s="189">
        <v>0</v>
      </c>
      <c r="J107" s="184">
        <v>0</v>
      </c>
      <c r="K107" s="179">
        <v>0</v>
      </c>
      <c r="L107" s="345">
        <v>0</v>
      </c>
      <c r="M107" s="179" t="s">
        <v>2166</v>
      </c>
      <c r="N107" s="184">
        <v>0</v>
      </c>
      <c r="O107" s="352" t="s">
        <v>2166</v>
      </c>
      <c r="P107" s="184" t="s">
        <v>1064</v>
      </c>
      <c r="Q107" s="182" t="s">
        <v>2166</v>
      </c>
      <c r="R107" s="148">
        <v>0</v>
      </c>
      <c r="S107" s="148">
        <v>0</v>
      </c>
      <c r="T107" t="s">
        <v>877</v>
      </c>
    </row>
    <row r="108" spans="1:20" x14ac:dyDescent="0.3">
      <c r="A108" s="148" t="s">
        <v>880</v>
      </c>
      <c r="B108" s="148">
        <v>16</v>
      </c>
      <c r="C108" t="s">
        <v>257</v>
      </c>
      <c r="D108" t="s">
        <v>881</v>
      </c>
      <c r="E108" t="s">
        <v>876</v>
      </c>
      <c r="F108" t="s">
        <v>8</v>
      </c>
      <c r="G108" t="s">
        <v>427</v>
      </c>
      <c r="H108" s="148" t="s">
        <v>428</v>
      </c>
      <c r="I108" s="189">
        <v>0</v>
      </c>
      <c r="J108" s="184">
        <v>1965.0000000000002</v>
      </c>
      <c r="K108" s="179">
        <v>74.14</v>
      </c>
      <c r="L108" s="345">
        <v>145.68510000000001</v>
      </c>
      <c r="M108" s="179">
        <v>0</v>
      </c>
      <c r="N108" s="184">
        <v>0</v>
      </c>
      <c r="O108" s="352">
        <v>14238</v>
      </c>
      <c r="P108" s="184" t="s">
        <v>1450</v>
      </c>
      <c r="Q108" s="182">
        <v>0.13801095659502741</v>
      </c>
      <c r="R108" s="148" t="s">
        <v>588</v>
      </c>
      <c r="S108" s="148">
        <v>12</v>
      </c>
      <c r="T108" t="s">
        <v>877</v>
      </c>
    </row>
    <row r="109" spans="1:20" x14ac:dyDescent="0.3">
      <c r="A109" s="148" t="s">
        <v>882</v>
      </c>
      <c r="B109" s="148">
        <v>16</v>
      </c>
      <c r="C109" t="s">
        <v>257</v>
      </c>
      <c r="D109" t="s">
        <v>883</v>
      </c>
      <c r="E109" t="s">
        <v>876</v>
      </c>
      <c r="F109" t="s">
        <v>8</v>
      </c>
      <c r="G109" t="s">
        <v>427</v>
      </c>
      <c r="H109" s="148" t="s">
        <v>428</v>
      </c>
      <c r="I109" s="189">
        <v>0</v>
      </c>
      <c r="J109" s="184">
        <v>336.4</v>
      </c>
      <c r="K109" s="179">
        <v>74.14</v>
      </c>
      <c r="L109" s="345">
        <v>24.940695999999999</v>
      </c>
      <c r="M109" s="179">
        <v>0</v>
      </c>
      <c r="N109" s="184">
        <v>0</v>
      </c>
      <c r="O109" s="352">
        <v>2436</v>
      </c>
      <c r="P109" s="184" t="s">
        <v>1450</v>
      </c>
      <c r="Q109" s="182">
        <v>0.13809523809523808</v>
      </c>
      <c r="R109" s="148" t="s">
        <v>588</v>
      </c>
      <c r="S109" s="148">
        <v>12</v>
      </c>
      <c r="T109" t="s">
        <v>877</v>
      </c>
    </row>
    <row r="110" spans="1:20" x14ac:dyDescent="0.3">
      <c r="A110" s="148" t="s">
        <v>884</v>
      </c>
      <c r="B110" s="148">
        <v>16</v>
      </c>
      <c r="C110" t="s">
        <v>257</v>
      </c>
      <c r="D110" t="s">
        <v>885</v>
      </c>
      <c r="E110" t="s">
        <v>876</v>
      </c>
      <c r="F110" t="s">
        <v>8</v>
      </c>
      <c r="G110" t="s">
        <v>432</v>
      </c>
      <c r="H110" s="148" t="s">
        <v>433</v>
      </c>
      <c r="I110" s="189">
        <v>99554.672099999996</v>
      </c>
      <c r="J110" s="184">
        <v>271247</v>
      </c>
      <c r="K110" s="179">
        <v>0</v>
      </c>
      <c r="L110" s="345">
        <v>0</v>
      </c>
      <c r="M110" s="179">
        <v>0.36702589189926521</v>
      </c>
      <c r="N110" s="184">
        <v>29106.999999999996</v>
      </c>
      <c r="O110" s="352">
        <v>0</v>
      </c>
      <c r="P110" s="184" t="s">
        <v>505</v>
      </c>
      <c r="Q110" s="182" t="s">
        <v>2166</v>
      </c>
      <c r="R110" s="148" t="s">
        <v>588</v>
      </c>
      <c r="S110" s="148">
        <v>12</v>
      </c>
      <c r="T110" t="s">
        <v>877</v>
      </c>
    </row>
    <row r="111" spans="1:20" x14ac:dyDescent="0.3">
      <c r="A111" s="148" t="s">
        <v>886</v>
      </c>
      <c r="B111" s="148">
        <v>16</v>
      </c>
      <c r="C111" t="s">
        <v>257</v>
      </c>
      <c r="D111" t="s">
        <v>887</v>
      </c>
      <c r="E111" t="s">
        <v>876</v>
      </c>
      <c r="F111" t="s">
        <v>8</v>
      </c>
      <c r="G111" t="s">
        <v>427</v>
      </c>
      <c r="H111" s="148" t="s">
        <v>428</v>
      </c>
      <c r="I111" s="189">
        <v>0</v>
      </c>
      <c r="J111" s="184">
        <v>933</v>
      </c>
      <c r="K111" s="179">
        <v>74.14</v>
      </c>
      <c r="L111" s="345">
        <v>69.172619999999995</v>
      </c>
      <c r="M111" s="179">
        <v>0</v>
      </c>
      <c r="N111" s="184">
        <v>0</v>
      </c>
      <c r="O111" s="352">
        <v>6762</v>
      </c>
      <c r="P111" s="184" t="s">
        <v>1450</v>
      </c>
      <c r="Q111" s="182">
        <v>0.13797692990239574</v>
      </c>
      <c r="R111" s="148" t="s">
        <v>588</v>
      </c>
      <c r="S111" s="148">
        <v>12</v>
      </c>
      <c r="T111" t="s">
        <v>877</v>
      </c>
    </row>
    <row r="112" spans="1:20" x14ac:dyDescent="0.3">
      <c r="A112" s="148" t="s">
        <v>888</v>
      </c>
      <c r="B112" s="148">
        <v>16</v>
      </c>
      <c r="C112" t="s">
        <v>257</v>
      </c>
      <c r="D112" t="s">
        <v>889</v>
      </c>
      <c r="E112" t="s">
        <v>876</v>
      </c>
      <c r="F112" t="s">
        <v>8</v>
      </c>
      <c r="G112" t="s">
        <v>429</v>
      </c>
      <c r="H112" s="148" t="s">
        <v>430</v>
      </c>
      <c r="I112" s="189">
        <v>440852.72790000006</v>
      </c>
      <c r="J112" s="184">
        <v>0</v>
      </c>
      <c r="K112" s="179">
        <v>0</v>
      </c>
      <c r="L112" s="345">
        <v>0</v>
      </c>
      <c r="M112" s="179" t="s">
        <v>2166</v>
      </c>
      <c r="N112" s="184">
        <v>128893.00000000001</v>
      </c>
      <c r="O112" s="352">
        <v>0</v>
      </c>
      <c r="P112" s="184" t="s">
        <v>505</v>
      </c>
      <c r="Q112" s="182" t="s">
        <v>2166</v>
      </c>
      <c r="R112" s="148" t="s">
        <v>588</v>
      </c>
      <c r="S112" s="148">
        <v>12</v>
      </c>
      <c r="T112" t="s">
        <v>877</v>
      </c>
    </row>
    <row r="113" spans="1:20" x14ac:dyDescent="0.3">
      <c r="A113" s="148" t="s">
        <v>577</v>
      </c>
      <c r="B113" s="148">
        <v>449</v>
      </c>
      <c r="C113" t="s">
        <v>61</v>
      </c>
      <c r="D113" t="s">
        <v>62</v>
      </c>
      <c r="E113" t="s">
        <v>578</v>
      </c>
      <c r="F113" t="s">
        <v>8</v>
      </c>
      <c r="G113" t="s">
        <v>427</v>
      </c>
      <c r="H113" s="148" t="s">
        <v>428</v>
      </c>
      <c r="I113" s="189">
        <v>879.3967533</v>
      </c>
      <c r="J113" s="184">
        <v>4400.5</v>
      </c>
      <c r="K113" s="179">
        <v>74.14</v>
      </c>
      <c r="L113" s="345">
        <v>326.25306999999998</v>
      </c>
      <c r="M113" s="179">
        <v>0.19984018936484491</v>
      </c>
      <c r="N113" s="184">
        <v>257.11099999999999</v>
      </c>
      <c r="O113" s="352">
        <v>31888</v>
      </c>
      <c r="P113" s="184" t="s">
        <v>1450</v>
      </c>
      <c r="Q113" s="182">
        <v>0.13799862017059708</v>
      </c>
      <c r="R113" s="148" t="s">
        <v>551</v>
      </c>
      <c r="S113" s="148">
        <v>11</v>
      </c>
      <c r="T113" t="s">
        <v>62</v>
      </c>
    </row>
    <row r="114" spans="1:20" x14ac:dyDescent="0.3">
      <c r="A114" s="148" t="s">
        <v>961</v>
      </c>
      <c r="B114" s="148">
        <v>357</v>
      </c>
      <c r="C114" t="s">
        <v>315</v>
      </c>
      <c r="D114" t="s">
        <v>316</v>
      </c>
      <c r="E114" t="s">
        <v>962</v>
      </c>
      <c r="F114" t="s">
        <v>8</v>
      </c>
      <c r="G114" t="s">
        <v>427</v>
      </c>
      <c r="H114" s="148" t="s">
        <v>428</v>
      </c>
      <c r="I114" s="189">
        <v>1252.1407052700001</v>
      </c>
      <c r="J114" s="184">
        <v>4164.3999999999996</v>
      </c>
      <c r="K114" s="179">
        <v>74.14</v>
      </c>
      <c r="L114" s="345">
        <v>308.74861599999997</v>
      </c>
      <c r="M114" s="179">
        <v>0.30067733773652872</v>
      </c>
      <c r="N114" s="184">
        <v>366.09090000000003</v>
      </c>
      <c r="O114" s="352">
        <v>30176</v>
      </c>
      <c r="P114" s="184" t="s">
        <v>1450</v>
      </c>
      <c r="Q114" s="182">
        <v>0.13800371155885471</v>
      </c>
      <c r="R114" s="148" t="s">
        <v>551</v>
      </c>
      <c r="S114" s="148">
        <v>12</v>
      </c>
      <c r="T114" t="s">
        <v>316</v>
      </c>
    </row>
    <row r="115" spans="1:20" x14ac:dyDescent="0.3">
      <c r="A115" s="148" t="s">
        <v>727</v>
      </c>
      <c r="B115" s="148">
        <v>169</v>
      </c>
      <c r="C115" t="s">
        <v>103</v>
      </c>
      <c r="D115" t="s">
        <v>135</v>
      </c>
      <c r="E115" t="s">
        <v>728</v>
      </c>
      <c r="F115" t="s">
        <v>8</v>
      </c>
      <c r="G115" t="s">
        <v>427</v>
      </c>
      <c r="H115" s="148" t="s">
        <v>428</v>
      </c>
      <c r="I115" s="189">
        <v>2856.9150246000004</v>
      </c>
      <c r="J115" s="184">
        <v>7667.6</v>
      </c>
      <c r="K115" s="179">
        <v>74.14</v>
      </c>
      <c r="L115" s="345">
        <v>568.47586400000012</v>
      </c>
      <c r="M115" s="179">
        <v>0.3725957306849601</v>
      </c>
      <c r="N115" s="184">
        <v>835.28200000000004</v>
      </c>
      <c r="O115" s="352">
        <v>55562</v>
      </c>
      <c r="P115" s="184" t="s">
        <v>1450</v>
      </c>
      <c r="Q115" s="182">
        <v>0.13800079190813866</v>
      </c>
      <c r="R115" s="148" t="s">
        <v>551</v>
      </c>
      <c r="S115" s="148">
        <v>12</v>
      </c>
      <c r="T115" t="s">
        <v>135</v>
      </c>
    </row>
    <row r="116" spans="1:20" x14ac:dyDescent="0.3">
      <c r="A116" s="148" t="s">
        <v>1312</v>
      </c>
      <c r="B116" s="148">
        <v>16</v>
      </c>
      <c r="C116" t="s">
        <v>257</v>
      </c>
      <c r="D116" t="s">
        <v>1350</v>
      </c>
      <c r="E116" t="s">
        <v>876</v>
      </c>
      <c r="F116" t="s">
        <v>8</v>
      </c>
      <c r="G116" t="s">
        <v>427</v>
      </c>
      <c r="H116" s="148" t="s">
        <v>428</v>
      </c>
      <c r="I116" s="189">
        <v>0</v>
      </c>
      <c r="J116" s="184">
        <v>0</v>
      </c>
      <c r="K116" s="179">
        <v>74.14</v>
      </c>
      <c r="L116" s="345">
        <v>0</v>
      </c>
      <c r="M116" s="179" t="s">
        <v>2166</v>
      </c>
      <c r="N116" s="184">
        <v>0</v>
      </c>
      <c r="O116" s="352">
        <v>0</v>
      </c>
      <c r="P116" s="184" t="s">
        <v>1450</v>
      </c>
      <c r="Q116" s="182" t="s">
        <v>2166</v>
      </c>
      <c r="R116" s="148" t="s">
        <v>588</v>
      </c>
      <c r="S116" s="148">
        <v>12</v>
      </c>
      <c r="T116" t="s">
        <v>877</v>
      </c>
    </row>
    <row r="117" spans="1:20" x14ac:dyDescent="0.3">
      <c r="A117" s="148" t="s">
        <v>900</v>
      </c>
      <c r="B117" s="148">
        <v>353</v>
      </c>
      <c r="C117" t="s">
        <v>268</v>
      </c>
      <c r="D117" t="s">
        <v>269</v>
      </c>
      <c r="E117" t="s">
        <v>901</v>
      </c>
      <c r="F117" t="s">
        <v>8</v>
      </c>
      <c r="G117" t="s">
        <v>429</v>
      </c>
      <c r="H117" s="148" t="s">
        <v>430</v>
      </c>
      <c r="I117" s="189">
        <v>1658.3734985999999</v>
      </c>
      <c r="J117" s="184">
        <v>0</v>
      </c>
      <c r="K117" s="179">
        <v>0</v>
      </c>
      <c r="L117" s="345">
        <v>0</v>
      </c>
      <c r="M117" s="179" t="s">
        <v>2166</v>
      </c>
      <c r="N117" s="184">
        <v>484.86199999999997</v>
      </c>
      <c r="O117" s="352">
        <v>0</v>
      </c>
      <c r="P117" s="184" t="s">
        <v>505</v>
      </c>
      <c r="Q117" s="182" t="s">
        <v>2166</v>
      </c>
      <c r="R117" s="148" t="s">
        <v>551</v>
      </c>
      <c r="S117" s="148">
        <v>6</v>
      </c>
      <c r="T117" t="s">
        <v>269</v>
      </c>
    </row>
    <row r="118" spans="1:20" x14ac:dyDescent="0.3">
      <c r="A118" s="148" t="s">
        <v>900</v>
      </c>
      <c r="B118" s="148">
        <v>353</v>
      </c>
      <c r="C118" t="s">
        <v>268</v>
      </c>
      <c r="D118" t="s">
        <v>269</v>
      </c>
      <c r="E118" t="s">
        <v>901</v>
      </c>
      <c r="F118" t="s">
        <v>8</v>
      </c>
      <c r="G118" t="s">
        <v>427</v>
      </c>
      <c r="H118" s="148" t="s">
        <v>428</v>
      </c>
      <c r="I118" s="189">
        <v>19.879358303804672</v>
      </c>
      <c r="J118" s="184">
        <v>68</v>
      </c>
      <c r="K118" s="179">
        <v>74.14</v>
      </c>
      <c r="L118" s="345">
        <v>5.0415200000000002</v>
      </c>
      <c r="M118" s="179">
        <v>0.29234350446771579</v>
      </c>
      <c r="N118" s="184">
        <v>5.8121680273089122</v>
      </c>
      <c r="O118" s="352">
        <v>493</v>
      </c>
      <c r="P118" s="184" t="s">
        <v>1450</v>
      </c>
      <c r="Q118" s="182">
        <v>0.13793103448275862</v>
      </c>
      <c r="R118" s="148" t="s">
        <v>551</v>
      </c>
      <c r="S118" s="148">
        <v>4</v>
      </c>
      <c r="T118" t="s">
        <v>269</v>
      </c>
    </row>
    <row r="119" spans="1:20" x14ac:dyDescent="0.3">
      <c r="A119" s="148" t="s">
        <v>961</v>
      </c>
      <c r="B119" s="148">
        <v>357</v>
      </c>
      <c r="C119" t="s">
        <v>315</v>
      </c>
      <c r="D119" t="s">
        <v>316</v>
      </c>
      <c r="E119" t="s">
        <v>962</v>
      </c>
      <c r="F119" t="s">
        <v>8</v>
      </c>
      <c r="G119" t="s">
        <v>429</v>
      </c>
      <c r="H119" s="148" t="s">
        <v>430</v>
      </c>
      <c r="I119" s="189">
        <v>1372.4158967999997</v>
      </c>
      <c r="J119" s="184">
        <v>0</v>
      </c>
      <c r="K119" s="179">
        <v>0</v>
      </c>
      <c r="L119" s="345">
        <v>0</v>
      </c>
      <c r="M119" s="179" t="s">
        <v>2166</v>
      </c>
      <c r="N119" s="184">
        <v>401.25599999999991</v>
      </c>
      <c r="O119" s="352">
        <v>0</v>
      </c>
      <c r="P119" s="184" t="s">
        <v>505</v>
      </c>
      <c r="Q119" s="182" t="s">
        <v>2166</v>
      </c>
      <c r="R119" s="148" t="s">
        <v>551</v>
      </c>
      <c r="S119" s="148">
        <v>11</v>
      </c>
      <c r="T119" t="s">
        <v>316</v>
      </c>
    </row>
    <row r="120" spans="1:20" x14ac:dyDescent="0.3">
      <c r="A120" s="148" t="s">
        <v>745</v>
      </c>
      <c r="B120" s="148">
        <v>5</v>
      </c>
      <c r="C120" t="s">
        <v>159</v>
      </c>
      <c r="D120" t="s">
        <v>160</v>
      </c>
      <c r="E120" t="s">
        <v>746</v>
      </c>
      <c r="F120" t="s">
        <v>9</v>
      </c>
      <c r="G120" t="s">
        <v>427</v>
      </c>
      <c r="H120" s="148" t="s">
        <v>428</v>
      </c>
      <c r="I120" s="189">
        <v>9145.1981399999986</v>
      </c>
      <c r="J120" s="184">
        <v>28532.2</v>
      </c>
      <c r="K120" s="179">
        <v>74.14</v>
      </c>
      <c r="L120" s="345">
        <v>2115.3773080000001</v>
      </c>
      <c r="M120" s="179">
        <v>0.32052201162195687</v>
      </c>
      <c r="N120" s="184">
        <v>2673.7999999999997</v>
      </c>
      <c r="O120" s="352">
        <v>206755</v>
      </c>
      <c r="P120" s="184" t="s">
        <v>1450</v>
      </c>
      <c r="Q120" s="182">
        <v>0.13800004836642404</v>
      </c>
      <c r="R120" s="148" t="s">
        <v>551</v>
      </c>
      <c r="S120" s="148">
        <v>12</v>
      </c>
      <c r="T120" t="s">
        <v>160</v>
      </c>
    </row>
    <row r="121" spans="1:20" x14ac:dyDescent="0.3">
      <c r="A121" s="148" t="s">
        <v>751</v>
      </c>
      <c r="B121" s="148">
        <v>337</v>
      </c>
      <c r="C121" t="s">
        <v>165</v>
      </c>
      <c r="D121" t="s">
        <v>166</v>
      </c>
      <c r="E121" t="s">
        <v>752</v>
      </c>
      <c r="F121" t="s">
        <v>9</v>
      </c>
      <c r="G121" t="s">
        <v>427</v>
      </c>
      <c r="H121" s="148" t="s">
        <v>428</v>
      </c>
      <c r="I121" s="189">
        <v>2369.4152511907446</v>
      </c>
      <c r="J121" s="184">
        <v>6776</v>
      </c>
      <c r="K121" s="179">
        <v>74.14</v>
      </c>
      <c r="L121" s="345">
        <v>502.37263999999999</v>
      </c>
      <c r="M121" s="179">
        <v>0.34967757544137318</v>
      </c>
      <c r="N121" s="184">
        <v>692.75070935027463</v>
      </c>
      <c r="O121" s="352">
        <v>49101</v>
      </c>
      <c r="P121" s="184" t="s">
        <v>1450</v>
      </c>
      <c r="Q121" s="182">
        <v>0.13800126270340726</v>
      </c>
      <c r="R121" s="148" t="s">
        <v>551</v>
      </c>
      <c r="S121" s="148">
        <v>12</v>
      </c>
      <c r="T121" t="s">
        <v>166</v>
      </c>
    </row>
    <row r="122" spans="1:20" x14ac:dyDescent="0.3">
      <c r="A122" s="148" t="s">
        <v>872</v>
      </c>
      <c r="B122" s="148">
        <v>446</v>
      </c>
      <c r="C122" t="s">
        <v>402</v>
      </c>
      <c r="D122" t="s">
        <v>403</v>
      </c>
      <c r="E122" t="s">
        <v>873</v>
      </c>
      <c r="F122" t="s">
        <v>9</v>
      </c>
      <c r="G122" t="s">
        <v>432</v>
      </c>
      <c r="H122" s="148" t="s">
        <v>433</v>
      </c>
      <c r="I122" s="189">
        <v>0</v>
      </c>
      <c r="J122" s="184">
        <v>0</v>
      </c>
      <c r="K122" s="179">
        <v>0</v>
      </c>
      <c r="L122" s="345">
        <v>0</v>
      </c>
      <c r="M122" s="179" t="s">
        <v>2166</v>
      </c>
      <c r="N122" s="184">
        <v>0</v>
      </c>
      <c r="O122" s="352" t="s">
        <v>2166</v>
      </c>
      <c r="P122" s="184" t="s">
        <v>505</v>
      </c>
      <c r="Q122" s="182" t="s">
        <v>2166</v>
      </c>
      <c r="R122" s="148">
        <v>0</v>
      </c>
      <c r="S122" s="148">
        <v>0</v>
      </c>
      <c r="T122" t="s">
        <v>403</v>
      </c>
    </row>
    <row r="123" spans="1:20" x14ac:dyDescent="0.3">
      <c r="A123" s="148" t="s">
        <v>872</v>
      </c>
      <c r="B123" s="148">
        <v>446</v>
      </c>
      <c r="C123" t="s">
        <v>402</v>
      </c>
      <c r="D123" t="s">
        <v>403</v>
      </c>
      <c r="E123" t="s">
        <v>873</v>
      </c>
      <c r="F123" t="s">
        <v>9</v>
      </c>
      <c r="G123" t="s">
        <v>427</v>
      </c>
      <c r="H123" s="148" t="s">
        <v>428</v>
      </c>
      <c r="I123" s="189">
        <v>6442.9832844000002</v>
      </c>
      <c r="J123" s="184">
        <v>21147.999999999996</v>
      </c>
      <c r="K123" s="179">
        <v>74.14</v>
      </c>
      <c r="L123" s="345">
        <v>1567.9127199999998</v>
      </c>
      <c r="M123" s="179">
        <v>0.30466158901078122</v>
      </c>
      <c r="N123" s="184">
        <v>1883.748</v>
      </c>
      <c r="O123" s="352">
        <v>153246</v>
      </c>
      <c r="P123" s="184" t="s">
        <v>1450</v>
      </c>
      <c r="Q123" s="182">
        <v>0.13800033932370173</v>
      </c>
      <c r="R123" s="148" t="s">
        <v>551</v>
      </c>
      <c r="S123" s="148">
        <v>12</v>
      </c>
      <c r="T123" t="s">
        <v>403</v>
      </c>
    </row>
    <row r="124" spans="1:20" x14ac:dyDescent="0.3">
      <c r="A124" s="148" t="s">
        <v>896</v>
      </c>
      <c r="B124" s="148">
        <v>281</v>
      </c>
      <c r="C124" t="s">
        <v>264</v>
      </c>
      <c r="D124" t="s">
        <v>265</v>
      </c>
      <c r="E124" t="s">
        <v>897</v>
      </c>
      <c r="F124" t="s">
        <v>9</v>
      </c>
      <c r="G124" t="s">
        <v>427</v>
      </c>
      <c r="H124" s="148" t="s">
        <v>428</v>
      </c>
      <c r="I124" s="189">
        <v>5543.3520362999998</v>
      </c>
      <c r="J124" s="184">
        <v>16272.600000000002</v>
      </c>
      <c r="K124" s="179">
        <v>74.14</v>
      </c>
      <c r="L124" s="345">
        <v>1206.4505640000002</v>
      </c>
      <c r="M124" s="179">
        <v>0.34065558277718366</v>
      </c>
      <c r="N124" s="184">
        <v>1620.721</v>
      </c>
      <c r="O124" s="352">
        <v>117916</v>
      </c>
      <c r="P124" s="184" t="s">
        <v>1450</v>
      </c>
      <c r="Q124" s="182">
        <v>0.13800162827775705</v>
      </c>
      <c r="R124" s="148" t="s">
        <v>551</v>
      </c>
      <c r="S124" s="148">
        <v>12</v>
      </c>
      <c r="T124" t="s">
        <v>265</v>
      </c>
    </row>
    <row r="125" spans="1:20" x14ac:dyDescent="0.3">
      <c r="A125" s="148" t="s">
        <v>898</v>
      </c>
      <c r="B125" s="148">
        <v>376</v>
      </c>
      <c r="C125" t="s">
        <v>266</v>
      </c>
      <c r="D125" t="s">
        <v>267</v>
      </c>
      <c r="E125" t="s">
        <v>899</v>
      </c>
      <c r="F125" t="s">
        <v>9</v>
      </c>
      <c r="G125" t="s">
        <v>432</v>
      </c>
      <c r="H125" s="148" t="s">
        <v>433</v>
      </c>
      <c r="I125" s="189">
        <v>1777.6564610999999</v>
      </c>
      <c r="J125" s="184">
        <v>0</v>
      </c>
      <c r="K125" s="179">
        <v>0</v>
      </c>
      <c r="L125" s="345">
        <v>0</v>
      </c>
      <c r="M125" s="179" t="s">
        <v>2166</v>
      </c>
      <c r="N125" s="184">
        <v>519.73699999999997</v>
      </c>
      <c r="O125" s="352">
        <v>0</v>
      </c>
      <c r="P125" s="184" t="s">
        <v>505</v>
      </c>
      <c r="Q125" s="182" t="s">
        <v>2166</v>
      </c>
      <c r="R125" s="148" t="s">
        <v>551</v>
      </c>
      <c r="S125" s="148">
        <v>11</v>
      </c>
      <c r="T125" t="s">
        <v>267</v>
      </c>
    </row>
    <row r="126" spans="1:20" x14ac:dyDescent="0.3">
      <c r="A126" s="148" t="s">
        <v>898</v>
      </c>
      <c r="B126" s="148">
        <v>376</v>
      </c>
      <c r="C126" t="s">
        <v>266</v>
      </c>
      <c r="D126" t="s">
        <v>267</v>
      </c>
      <c r="E126" t="s">
        <v>899</v>
      </c>
      <c r="F126" t="s">
        <v>9</v>
      </c>
      <c r="G126" t="s">
        <v>427</v>
      </c>
      <c r="H126" s="148" t="s">
        <v>428</v>
      </c>
      <c r="I126" s="189">
        <v>3127.7161630080641</v>
      </c>
      <c r="J126" s="184">
        <v>9830.6</v>
      </c>
      <c r="K126" s="179">
        <v>74.14</v>
      </c>
      <c r="L126" s="345">
        <v>728.84068400000001</v>
      </c>
      <c r="M126" s="179">
        <v>0.31816126818384066</v>
      </c>
      <c r="N126" s="184">
        <v>914.45667427069668</v>
      </c>
      <c r="O126" s="352">
        <v>71237</v>
      </c>
      <c r="P126" s="184" t="s">
        <v>1450</v>
      </c>
      <c r="Q126" s="182">
        <v>0.13799851200920871</v>
      </c>
      <c r="R126" s="148" t="s">
        <v>551</v>
      </c>
      <c r="S126" s="148">
        <v>10</v>
      </c>
      <c r="T126" t="s">
        <v>267</v>
      </c>
    </row>
    <row r="127" spans="1:20" x14ac:dyDescent="0.3">
      <c r="A127" s="148" t="s">
        <v>904</v>
      </c>
      <c r="B127" s="148">
        <v>570</v>
      </c>
      <c r="C127" t="s">
        <v>404</v>
      </c>
      <c r="D127" t="s">
        <v>405</v>
      </c>
      <c r="E127" t="s">
        <v>905</v>
      </c>
      <c r="F127" t="s">
        <v>9</v>
      </c>
      <c r="G127" t="s">
        <v>427</v>
      </c>
      <c r="H127" s="148" t="s">
        <v>428</v>
      </c>
      <c r="I127" s="189">
        <v>271.66758840000006</v>
      </c>
      <c r="J127" s="184">
        <v>1129.8</v>
      </c>
      <c r="K127" s="179">
        <v>74.14</v>
      </c>
      <c r="L127" s="345">
        <v>83.763372000000004</v>
      </c>
      <c r="M127" s="179">
        <v>0.24045635369091881</v>
      </c>
      <c r="N127" s="184">
        <v>79.428000000000011</v>
      </c>
      <c r="O127" s="352">
        <v>8186</v>
      </c>
      <c r="P127" s="184" t="s">
        <v>1450</v>
      </c>
      <c r="Q127" s="182">
        <v>0.13801612509161984</v>
      </c>
      <c r="R127" s="148" t="s">
        <v>551</v>
      </c>
      <c r="S127" s="148">
        <v>12</v>
      </c>
      <c r="T127" t="s">
        <v>405</v>
      </c>
    </row>
    <row r="128" spans="1:20" x14ac:dyDescent="0.3">
      <c r="A128" s="148" t="s">
        <v>917</v>
      </c>
      <c r="B128" s="148">
        <v>343</v>
      </c>
      <c r="C128" t="s">
        <v>281</v>
      </c>
      <c r="D128" t="s">
        <v>282</v>
      </c>
      <c r="E128" t="s">
        <v>918</v>
      </c>
      <c r="F128" t="s">
        <v>9</v>
      </c>
      <c r="G128" t="s">
        <v>427</v>
      </c>
      <c r="H128" s="148" t="s">
        <v>428</v>
      </c>
      <c r="I128" s="189">
        <v>951.39748859999997</v>
      </c>
      <c r="J128" s="184">
        <v>3351.1000000000004</v>
      </c>
      <c r="K128" s="179">
        <v>74.14</v>
      </c>
      <c r="L128" s="345">
        <v>248.45055400000004</v>
      </c>
      <c r="M128" s="179">
        <v>0.28390602745367188</v>
      </c>
      <c r="N128" s="184">
        <v>278.16199999999998</v>
      </c>
      <c r="O128" s="352">
        <v>24282</v>
      </c>
      <c r="P128" s="184" t="s">
        <v>1450</v>
      </c>
      <c r="Q128" s="182">
        <v>0.13800757762951982</v>
      </c>
      <c r="R128" s="148" t="s">
        <v>551</v>
      </c>
      <c r="S128" s="148">
        <v>12</v>
      </c>
      <c r="T128" t="s">
        <v>282</v>
      </c>
    </row>
    <row r="129" spans="1:20" x14ac:dyDescent="0.3">
      <c r="A129" s="148" t="s">
        <v>919</v>
      </c>
      <c r="B129" s="148">
        <v>343</v>
      </c>
      <c r="C129" t="s">
        <v>281</v>
      </c>
      <c r="D129" t="s">
        <v>283</v>
      </c>
      <c r="E129" t="s">
        <v>920</v>
      </c>
      <c r="F129" t="s">
        <v>9</v>
      </c>
      <c r="G129" t="s">
        <v>427</v>
      </c>
      <c r="H129" s="148" t="s">
        <v>428</v>
      </c>
      <c r="I129" s="189">
        <v>824.88743219999992</v>
      </c>
      <c r="J129" s="184">
        <v>3078.8999999999996</v>
      </c>
      <c r="K129" s="179">
        <v>74.14</v>
      </c>
      <c r="L129" s="345">
        <v>228.26964599999997</v>
      </c>
      <c r="M129" s="179">
        <v>0.26791627925557832</v>
      </c>
      <c r="N129" s="184">
        <v>241.17399999999998</v>
      </c>
      <c r="O129" s="352">
        <v>22311</v>
      </c>
      <c r="P129" s="184" t="s">
        <v>1450</v>
      </c>
      <c r="Q129" s="182">
        <v>0.1379991932230738</v>
      </c>
      <c r="R129" s="148" t="s">
        <v>551</v>
      </c>
      <c r="S129" s="148">
        <v>12</v>
      </c>
      <c r="T129" t="s">
        <v>283</v>
      </c>
    </row>
    <row r="130" spans="1:20" x14ac:dyDescent="0.3">
      <c r="A130" s="148" t="s">
        <v>921</v>
      </c>
      <c r="B130" s="148">
        <v>343</v>
      </c>
      <c r="C130" t="s">
        <v>281</v>
      </c>
      <c r="D130" t="s">
        <v>284</v>
      </c>
      <c r="E130" t="s">
        <v>922</v>
      </c>
      <c r="F130" t="s">
        <v>9</v>
      </c>
      <c r="G130" t="s">
        <v>427</v>
      </c>
      <c r="H130" s="148" t="s">
        <v>428</v>
      </c>
      <c r="I130" s="189">
        <v>230.61714780000003</v>
      </c>
      <c r="J130" s="184">
        <v>1410.8999999999999</v>
      </c>
      <c r="K130" s="179">
        <v>74.14</v>
      </c>
      <c r="L130" s="345">
        <v>104.60412599999999</v>
      </c>
      <c r="M130" s="179">
        <v>0.16345392855624072</v>
      </c>
      <c r="N130" s="184">
        <v>67.426000000000002</v>
      </c>
      <c r="O130" s="352">
        <v>10223</v>
      </c>
      <c r="P130" s="184" t="s">
        <v>1450</v>
      </c>
      <c r="Q130" s="182">
        <v>0.13801232514917341</v>
      </c>
      <c r="R130" s="148" t="s">
        <v>551</v>
      </c>
      <c r="S130" s="148">
        <v>12</v>
      </c>
      <c r="T130" t="s">
        <v>284</v>
      </c>
    </row>
    <row r="131" spans="1:20" x14ac:dyDescent="0.3">
      <c r="A131" s="148" t="s">
        <v>923</v>
      </c>
      <c r="B131" s="148">
        <v>343</v>
      </c>
      <c r="C131" t="s">
        <v>281</v>
      </c>
      <c r="D131" t="s">
        <v>285</v>
      </c>
      <c r="E131" t="s">
        <v>924</v>
      </c>
      <c r="F131" t="s">
        <v>9</v>
      </c>
      <c r="G131" t="s">
        <v>427</v>
      </c>
      <c r="H131" s="148" t="s">
        <v>428</v>
      </c>
      <c r="I131" s="189">
        <v>892.11243292996471</v>
      </c>
      <c r="J131" s="184">
        <v>3679.3</v>
      </c>
      <c r="K131" s="179">
        <v>74.14</v>
      </c>
      <c r="L131" s="345">
        <v>272.78330200000005</v>
      </c>
      <c r="M131" s="179">
        <v>0.24246797840077317</v>
      </c>
      <c r="N131" s="184">
        <v>260.82870886470914</v>
      </c>
      <c r="O131" s="352">
        <v>26663</v>
      </c>
      <c r="P131" s="184" t="s">
        <v>1450</v>
      </c>
      <c r="Q131" s="182">
        <v>0.13799272399954995</v>
      </c>
      <c r="R131" s="148" t="s">
        <v>551</v>
      </c>
      <c r="S131" s="148">
        <v>12</v>
      </c>
      <c r="T131" t="s">
        <v>285</v>
      </c>
    </row>
    <row r="132" spans="1:20" x14ac:dyDescent="0.3">
      <c r="A132" s="148" t="s">
        <v>925</v>
      </c>
      <c r="B132" s="148">
        <v>343</v>
      </c>
      <c r="C132" t="s">
        <v>281</v>
      </c>
      <c r="D132" t="s">
        <v>286</v>
      </c>
      <c r="E132" t="s">
        <v>926</v>
      </c>
      <c r="F132" t="s">
        <v>9</v>
      </c>
      <c r="G132" t="s">
        <v>427</v>
      </c>
      <c r="H132" s="148" t="s">
        <v>428</v>
      </c>
      <c r="I132" s="189">
        <v>405.91143140308185</v>
      </c>
      <c r="J132" s="184">
        <v>1834.6000000000001</v>
      </c>
      <c r="K132" s="179">
        <v>74.14</v>
      </c>
      <c r="L132" s="345">
        <v>136.01724400000001</v>
      </c>
      <c r="M132" s="179">
        <v>0.22125336934649614</v>
      </c>
      <c r="N132" s="184">
        <v>118.67714276615555</v>
      </c>
      <c r="O132" s="352">
        <v>13294</v>
      </c>
      <c r="P132" s="184" t="s">
        <v>1450</v>
      </c>
      <c r="Q132" s="182">
        <v>0.13800210621332934</v>
      </c>
      <c r="R132" s="148" t="s">
        <v>551</v>
      </c>
      <c r="S132" s="148">
        <v>12</v>
      </c>
      <c r="T132" t="s">
        <v>286</v>
      </c>
    </row>
    <row r="133" spans="1:20" x14ac:dyDescent="0.3">
      <c r="A133" s="148" t="s">
        <v>925</v>
      </c>
      <c r="B133" s="148">
        <v>343</v>
      </c>
      <c r="C133" t="s">
        <v>281</v>
      </c>
      <c r="D133" t="s">
        <v>286</v>
      </c>
      <c r="E133" t="s">
        <v>926</v>
      </c>
      <c r="F133" t="s">
        <v>9</v>
      </c>
      <c r="G133" t="s">
        <v>427</v>
      </c>
      <c r="H133" s="148" t="s">
        <v>428</v>
      </c>
      <c r="I133" s="189">
        <v>405.91143140308185</v>
      </c>
      <c r="J133" s="184">
        <v>1834.6000000000001</v>
      </c>
      <c r="K133" s="179">
        <v>74.14</v>
      </c>
      <c r="L133" s="345">
        <v>136.01724400000001</v>
      </c>
      <c r="M133" s="179">
        <v>0.22125336934649614</v>
      </c>
      <c r="N133" s="184">
        <v>118.67714276615555</v>
      </c>
      <c r="O133" s="352">
        <v>13294</v>
      </c>
      <c r="P133" s="184" t="s">
        <v>1450</v>
      </c>
      <c r="Q133" s="182">
        <v>0.13800210621332934</v>
      </c>
      <c r="R133" s="148" t="s">
        <v>551</v>
      </c>
      <c r="S133" s="148">
        <v>12</v>
      </c>
      <c r="T133" t="s">
        <v>286</v>
      </c>
    </row>
    <row r="134" spans="1:20" x14ac:dyDescent="0.3">
      <c r="A134" s="148" t="s">
        <v>930</v>
      </c>
      <c r="B134" s="148">
        <v>625</v>
      </c>
      <c r="C134" t="s">
        <v>407</v>
      </c>
      <c r="D134" t="s">
        <v>408</v>
      </c>
      <c r="E134" t="s">
        <v>931</v>
      </c>
      <c r="F134" t="s">
        <v>9</v>
      </c>
      <c r="G134" t="s">
        <v>427</v>
      </c>
      <c r="H134" s="148" t="s">
        <v>428</v>
      </c>
      <c r="I134" s="189">
        <v>3361.5973910999996</v>
      </c>
      <c r="J134" s="184">
        <v>9767.1</v>
      </c>
      <c r="K134" s="179">
        <v>74.14</v>
      </c>
      <c r="L134" s="345">
        <v>724.13279399999999</v>
      </c>
      <c r="M134" s="179">
        <v>0.34417558856774266</v>
      </c>
      <c r="N134" s="184">
        <v>982.83699999999988</v>
      </c>
      <c r="O134" s="352">
        <v>70776</v>
      </c>
      <c r="P134" s="184" t="s">
        <v>1450</v>
      </c>
      <c r="Q134" s="182">
        <v>0.13800016954899966</v>
      </c>
      <c r="R134" s="148" t="s">
        <v>551</v>
      </c>
      <c r="S134" s="148">
        <v>11</v>
      </c>
      <c r="T134" t="s">
        <v>408</v>
      </c>
    </row>
    <row r="135" spans="1:20" x14ac:dyDescent="0.3">
      <c r="A135" s="148" t="s">
        <v>932</v>
      </c>
      <c r="B135" s="148">
        <v>365</v>
      </c>
      <c r="C135" t="s">
        <v>291</v>
      </c>
      <c r="D135" t="s">
        <v>292</v>
      </c>
      <c r="E135" t="s">
        <v>933</v>
      </c>
      <c r="F135" t="s">
        <v>9</v>
      </c>
      <c r="G135" t="s">
        <v>427</v>
      </c>
      <c r="H135" s="148" t="s">
        <v>428</v>
      </c>
      <c r="I135" s="189">
        <v>5450.4395868000001</v>
      </c>
      <c r="J135" s="184">
        <v>16164.5</v>
      </c>
      <c r="K135" s="179">
        <v>74.14</v>
      </c>
      <c r="L135" s="345">
        <v>1198.4360300000001</v>
      </c>
      <c r="M135" s="179">
        <v>0.33718578284512357</v>
      </c>
      <c r="N135" s="184">
        <v>1593.556</v>
      </c>
      <c r="O135" s="352">
        <v>117135</v>
      </c>
      <c r="P135" s="184" t="s">
        <v>1450</v>
      </c>
      <c r="Q135" s="182">
        <v>0.1379988901694626</v>
      </c>
      <c r="R135" s="148" t="s">
        <v>551</v>
      </c>
      <c r="S135" s="148">
        <v>12</v>
      </c>
      <c r="T135" t="s">
        <v>292</v>
      </c>
    </row>
    <row r="136" spans="1:20" x14ac:dyDescent="0.3">
      <c r="A136" s="148" t="s">
        <v>956</v>
      </c>
      <c r="B136" s="148">
        <v>408</v>
      </c>
      <c r="C136" t="s">
        <v>311</v>
      </c>
      <c r="D136" t="s">
        <v>312</v>
      </c>
      <c r="E136" t="s">
        <v>957</v>
      </c>
      <c r="F136" t="s">
        <v>9</v>
      </c>
      <c r="G136" t="s">
        <v>427</v>
      </c>
      <c r="H136" s="148" t="s">
        <v>428</v>
      </c>
      <c r="I136" s="189">
        <v>3029.9274798000001</v>
      </c>
      <c r="J136" s="184">
        <v>9658.2000000000007</v>
      </c>
      <c r="K136" s="179">
        <v>74.14</v>
      </c>
      <c r="L136" s="345">
        <v>716.0589480000001</v>
      </c>
      <c r="M136" s="179">
        <v>0.31371554531900353</v>
      </c>
      <c r="N136" s="184">
        <v>885.86599999999999</v>
      </c>
      <c r="O136" s="352">
        <v>69985</v>
      </c>
      <c r="P136" s="184" t="s">
        <v>1450</v>
      </c>
      <c r="Q136" s="182">
        <v>0.13800385796956491</v>
      </c>
      <c r="R136" s="148" t="s">
        <v>551</v>
      </c>
      <c r="S136" s="148">
        <v>12</v>
      </c>
      <c r="T136" t="s">
        <v>312</v>
      </c>
    </row>
    <row r="137" spans="1:20" x14ac:dyDescent="0.3">
      <c r="A137" s="148" t="s">
        <v>974</v>
      </c>
      <c r="B137" s="148">
        <v>395</v>
      </c>
      <c r="C137" t="s">
        <v>330</v>
      </c>
      <c r="D137" t="s">
        <v>331</v>
      </c>
      <c r="E137" t="s">
        <v>975</v>
      </c>
      <c r="F137" t="s">
        <v>9</v>
      </c>
      <c r="G137" t="s">
        <v>432</v>
      </c>
      <c r="H137" s="148" t="s">
        <v>433</v>
      </c>
      <c r="I137" s="189">
        <v>791.31034710000017</v>
      </c>
      <c r="J137" s="184">
        <v>0</v>
      </c>
      <c r="K137" s="179">
        <v>0</v>
      </c>
      <c r="L137" s="345">
        <v>0</v>
      </c>
      <c r="M137" s="179" t="s">
        <v>2166</v>
      </c>
      <c r="N137" s="184">
        <v>231.35700000000003</v>
      </c>
      <c r="O137" s="352">
        <v>0</v>
      </c>
      <c r="P137" s="184" t="s">
        <v>505</v>
      </c>
      <c r="Q137" s="182" t="s">
        <v>2166</v>
      </c>
      <c r="R137" s="148" t="s">
        <v>551</v>
      </c>
      <c r="S137" s="148">
        <v>12</v>
      </c>
      <c r="T137" t="s">
        <v>331</v>
      </c>
    </row>
    <row r="138" spans="1:20" x14ac:dyDescent="0.3">
      <c r="A138" s="148" t="s">
        <v>974</v>
      </c>
      <c r="B138" s="148">
        <v>395</v>
      </c>
      <c r="C138" t="s">
        <v>330</v>
      </c>
      <c r="D138" t="s">
        <v>331</v>
      </c>
      <c r="E138" t="s">
        <v>975</v>
      </c>
      <c r="F138" t="s">
        <v>9</v>
      </c>
      <c r="G138" t="s">
        <v>427</v>
      </c>
      <c r="H138" s="148" t="s">
        <v>428</v>
      </c>
      <c r="I138" s="189">
        <v>1031.2897136258396</v>
      </c>
      <c r="J138" s="184">
        <v>3231.5</v>
      </c>
      <c r="K138" s="179">
        <v>74.14</v>
      </c>
      <c r="L138" s="345">
        <v>239.58341000000001</v>
      </c>
      <c r="M138" s="179">
        <v>0.3191365352393129</v>
      </c>
      <c r="N138" s="184">
        <v>301.5202507457941</v>
      </c>
      <c r="O138" s="352">
        <v>23417</v>
      </c>
      <c r="P138" s="184" t="s">
        <v>1450</v>
      </c>
      <c r="Q138" s="182">
        <v>0.13799803561515139</v>
      </c>
      <c r="R138" s="148" t="s">
        <v>551</v>
      </c>
      <c r="S138" s="148">
        <v>4</v>
      </c>
      <c r="T138" t="s">
        <v>331</v>
      </c>
    </row>
    <row r="139" spans="1:20" x14ac:dyDescent="0.3">
      <c r="A139" s="148" t="s">
        <v>1022</v>
      </c>
      <c r="B139" s="148">
        <v>344</v>
      </c>
      <c r="C139" t="s">
        <v>367</v>
      </c>
      <c r="D139" t="s">
        <v>368</v>
      </c>
      <c r="E139" t="s">
        <v>1023</v>
      </c>
      <c r="F139" t="s">
        <v>9</v>
      </c>
      <c r="G139" t="s">
        <v>432</v>
      </c>
      <c r="H139" s="148" t="s">
        <v>433</v>
      </c>
      <c r="I139" s="189">
        <v>231.70138290000003</v>
      </c>
      <c r="J139" s="184">
        <v>0</v>
      </c>
      <c r="K139" s="179">
        <v>0</v>
      </c>
      <c r="L139" s="345">
        <v>0</v>
      </c>
      <c r="M139" s="179" t="s">
        <v>2166</v>
      </c>
      <c r="N139" s="184">
        <v>67.743000000000009</v>
      </c>
      <c r="O139" s="352">
        <v>0</v>
      </c>
      <c r="P139" s="184" t="s">
        <v>505</v>
      </c>
      <c r="Q139" s="182" t="s">
        <v>2166</v>
      </c>
      <c r="R139" s="148" t="s">
        <v>551</v>
      </c>
      <c r="S139" s="148">
        <v>12</v>
      </c>
      <c r="T139" t="s">
        <v>368</v>
      </c>
    </row>
    <row r="140" spans="1:20" x14ac:dyDescent="0.3">
      <c r="A140" s="148" t="s">
        <v>1022</v>
      </c>
      <c r="B140" s="148">
        <v>344</v>
      </c>
      <c r="C140" t="s">
        <v>367</v>
      </c>
      <c r="D140" t="s">
        <v>368</v>
      </c>
      <c r="E140" t="s">
        <v>1023</v>
      </c>
      <c r="F140" t="s">
        <v>9</v>
      </c>
      <c r="G140" t="s">
        <v>427</v>
      </c>
      <c r="H140" s="148" t="s">
        <v>428</v>
      </c>
      <c r="I140" s="189">
        <v>0</v>
      </c>
      <c r="J140" s="184">
        <v>0</v>
      </c>
      <c r="K140" s="179">
        <v>74.14</v>
      </c>
      <c r="L140" s="345">
        <v>0</v>
      </c>
      <c r="M140" s="179" t="s">
        <v>2166</v>
      </c>
      <c r="N140" s="184">
        <v>0</v>
      </c>
      <c r="O140" s="352" t="s">
        <v>2166</v>
      </c>
      <c r="P140" s="184" t="s">
        <v>1450</v>
      </c>
      <c r="Q140" s="182" t="s">
        <v>2166</v>
      </c>
      <c r="R140" s="148">
        <v>0</v>
      </c>
      <c r="S140" s="148">
        <v>0</v>
      </c>
      <c r="T140" t="s">
        <v>368</v>
      </c>
    </row>
    <row r="141" spans="1:20" x14ac:dyDescent="0.3">
      <c r="A141" s="148" t="s">
        <v>1036</v>
      </c>
      <c r="B141" s="148">
        <v>375</v>
      </c>
      <c r="C141" t="s">
        <v>410</v>
      </c>
      <c r="D141" t="s">
        <v>411</v>
      </c>
      <c r="E141" t="s">
        <v>1037</v>
      </c>
      <c r="F141" t="s">
        <v>9</v>
      </c>
      <c r="G141" t="s">
        <v>427</v>
      </c>
      <c r="H141" s="148" t="s">
        <v>428</v>
      </c>
      <c r="I141" s="189">
        <v>1517.2645757099999</v>
      </c>
      <c r="J141" s="184">
        <v>6107</v>
      </c>
      <c r="K141" s="179">
        <v>74.14</v>
      </c>
      <c r="L141" s="345">
        <v>452.77297999999996</v>
      </c>
      <c r="M141" s="179">
        <v>0.24844679477812345</v>
      </c>
      <c r="N141" s="184">
        <v>443.60569999999996</v>
      </c>
      <c r="O141" s="352">
        <v>44254</v>
      </c>
      <c r="P141" s="184" t="s">
        <v>1450</v>
      </c>
      <c r="Q141" s="182">
        <v>0.13799882496497493</v>
      </c>
      <c r="R141" s="148" t="s">
        <v>551</v>
      </c>
      <c r="S141" s="148">
        <v>12</v>
      </c>
      <c r="T141" t="s">
        <v>411</v>
      </c>
    </row>
    <row r="142" spans="1:20" x14ac:dyDescent="0.3">
      <c r="A142" s="148" t="s">
        <v>579</v>
      </c>
      <c r="B142" s="148">
        <v>412</v>
      </c>
      <c r="C142" t="s">
        <v>63</v>
      </c>
      <c r="D142" t="s">
        <v>64</v>
      </c>
      <c r="E142" t="s">
        <v>580</v>
      </c>
      <c r="F142" t="s">
        <v>9</v>
      </c>
      <c r="G142" t="s">
        <v>427</v>
      </c>
      <c r="H142" s="148" t="s">
        <v>428</v>
      </c>
      <c r="I142" s="189">
        <v>6676.1109324000008</v>
      </c>
      <c r="J142" s="184">
        <v>18944.099999999999</v>
      </c>
      <c r="K142" s="179">
        <v>74.14</v>
      </c>
      <c r="L142" s="345">
        <v>1404.5155739999998</v>
      </c>
      <c r="M142" s="179">
        <v>0.35241109012304628</v>
      </c>
      <c r="N142" s="184">
        <v>1951.9080000000001</v>
      </c>
      <c r="O142" s="352">
        <v>137276</v>
      </c>
      <c r="P142" s="184" t="s">
        <v>1450</v>
      </c>
      <c r="Q142" s="182">
        <v>0.13800008741513448</v>
      </c>
      <c r="R142" s="148" t="s">
        <v>551</v>
      </c>
      <c r="S142" s="148">
        <v>12</v>
      </c>
      <c r="T142" t="s">
        <v>64</v>
      </c>
    </row>
    <row r="143" spans="1:20" x14ac:dyDescent="0.3">
      <c r="A143" s="148" t="s">
        <v>581</v>
      </c>
      <c r="B143" s="148">
        <v>635</v>
      </c>
      <c r="C143" t="s">
        <v>65</v>
      </c>
      <c r="D143" t="s">
        <v>66</v>
      </c>
      <c r="E143" t="s">
        <v>582</v>
      </c>
      <c r="F143" t="s">
        <v>9</v>
      </c>
      <c r="G143" t="s">
        <v>427</v>
      </c>
      <c r="H143" s="148" t="s">
        <v>428</v>
      </c>
      <c r="I143" s="189">
        <v>3650.5238132999998</v>
      </c>
      <c r="J143" s="184">
        <v>11389.700000000003</v>
      </c>
      <c r="K143" s="179">
        <v>74.14</v>
      </c>
      <c r="L143" s="345">
        <v>844.43235800000025</v>
      </c>
      <c r="M143" s="179">
        <v>0.32051097160592457</v>
      </c>
      <c r="N143" s="184">
        <v>1067.3109999999999</v>
      </c>
      <c r="O143" s="352">
        <v>82534</v>
      </c>
      <c r="P143" s="184" t="s">
        <v>1450</v>
      </c>
      <c r="Q143" s="182">
        <v>0.13800009692975018</v>
      </c>
      <c r="R143" s="148" t="s">
        <v>551</v>
      </c>
      <c r="S143" s="148">
        <v>12</v>
      </c>
      <c r="T143" t="s">
        <v>66</v>
      </c>
    </row>
    <row r="144" spans="1:20" x14ac:dyDescent="0.3">
      <c r="A144" s="148" t="s">
        <v>641</v>
      </c>
      <c r="B144" s="148">
        <v>169</v>
      </c>
      <c r="C144" t="s">
        <v>103</v>
      </c>
      <c r="D144" t="s">
        <v>104</v>
      </c>
      <c r="E144" t="s">
        <v>1337</v>
      </c>
      <c r="F144" t="s">
        <v>9</v>
      </c>
      <c r="G144" t="s">
        <v>439</v>
      </c>
      <c r="H144" s="148" t="s">
        <v>428</v>
      </c>
      <c r="I144" s="189">
        <v>0</v>
      </c>
      <c r="J144" s="184">
        <v>0</v>
      </c>
      <c r="K144" s="179">
        <v>72.233333333333306</v>
      </c>
      <c r="L144" s="345">
        <v>0</v>
      </c>
      <c r="M144" s="179" t="s">
        <v>2166</v>
      </c>
      <c r="N144" s="184">
        <v>0</v>
      </c>
      <c r="O144" s="352" t="s">
        <v>2166</v>
      </c>
      <c r="P144" s="184" t="s">
        <v>1450</v>
      </c>
      <c r="Q144" s="182" t="s">
        <v>2166</v>
      </c>
      <c r="R144" s="148">
        <v>0</v>
      </c>
      <c r="S144" s="148">
        <v>0</v>
      </c>
      <c r="T144" t="s">
        <v>104</v>
      </c>
    </row>
    <row r="145" spans="1:20" x14ac:dyDescent="0.3">
      <c r="A145" s="148" t="s">
        <v>645</v>
      </c>
      <c r="B145" s="148">
        <v>169</v>
      </c>
      <c r="C145" t="s">
        <v>103</v>
      </c>
      <c r="D145" t="s">
        <v>173</v>
      </c>
      <c r="E145" t="s">
        <v>646</v>
      </c>
      <c r="F145" t="s">
        <v>9</v>
      </c>
      <c r="G145" t="s">
        <v>432</v>
      </c>
      <c r="H145" s="148" t="s">
        <v>433</v>
      </c>
      <c r="I145" s="189">
        <v>0</v>
      </c>
      <c r="J145" s="184">
        <v>0</v>
      </c>
      <c r="K145" s="179">
        <v>0</v>
      </c>
      <c r="L145" s="345">
        <v>0</v>
      </c>
      <c r="M145" s="179" t="s">
        <v>2166</v>
      </c>
      <c r="N145" s="184">
        <v>0</v>
      </c>
      <c r="O145" s="352" t="s">
        <v>2166</v>
      </c>
      <c r="P145" s="184" t="s">
        <v>505</v>
      </c>
      <c r="Q145" s="182" t="s">
        <v>2166</v>
      </c>
      <c r="R145" s="148">
        <v>0</v>
      </c>
      <c r="S145" s="148">
        <v>0</v>
      </c>
      <c r="T145" t="s">
        <v>647</v>
      </c>
    </row>
    <row r="146" spans="1:20" x14ac:dyDescent="0.3">
      <c r="A146" s="148" t="s">
        <v>645</v>
      </c>
      <c r="B146" s="148">
        <v>169</v>
      </c>
      <c r="C146" t="s">
        <v>103</v>
      </c>
      <c r="D146" t="s">
        <v>173</v>
      </c>
      <c r="E146" t="s">
        <v>646</v>
      </c>
      <c r="F146" t="s">
        <v>9</v>
      </c>
      <c r="G146" t="s">
        <v>427</v>
      </c>
      <c r="H146" s="148" t="s">
        <v>428</v>
      </c>
      <c r="I146" s="189">
        <v>145300.50054000001</v>
      </c>
      <c r="J146" s="184">
        <v>414804.3</v>
      </c>
      <c r="K146" s="179">
        <v>74.14</v>
      </c>
      <c r="L146" s="345">
        <v>30753.590802000002</v>
      </c>
      <c r="M146" s="179">
        <v>0.35028687151989507</v>
      </c>
      <c r="N146" s="184">
        <v>42481.8</v>
      </c>
      <c r="O146" s="352">
        <v>3005828</v>
      </c>
      <c r="P146" s="184" t="s">
        <v>1450</v>
      </c>
      <c r="Q146" s="182">
        <v>0.1380000119767332</v>
      </c>
      <c r="R146" s="148" t="s">
        <v>551</v>
      </c>
      <c r="S146" s="148">
        <v>12</v>
      </c>
      <c r="T146" t="s">
        <v>647</v>
      </c>
    </row>
    <row r="147" spans="1:20" x14ac:dyDescent="0.3">
      <c r="A147" s="148" t="s">
        <v>650</v>
      </c>
      <c r="B147" s="148">
        <v>169</v>
      </c>
      <c r="C147" t="s">
        <v>103</v>
      </c>
      <c r="D147" t="s">
        <v>108</v>
      </c>
      <c r="E147" t="s">
        <v>651</v>
      </c>
      <c r="F147" t="s">
        <v>9</v>
      </c>
      <c r="G147" t="s">
        <v>432</v>
      </c>
      <c r="H147" s="148" t="s">
        <v>433</v>
      </c>
      <c r="I147" s="189">
        <v>3155.7705777000006</v>
      </c>
      <c r="J147" s="184">
        <v>0</v>
      </c>
      <c r="K147" s="179">
        <v>0</v>
      </c>
      <c r="L147" s="345">
        <v>0</v>
      </c>
      <c r="M147" s="179" t="s">
        <v>2166</v>
      </c>
      <c r="N147" s="184">
        <v>922.65900000000011</v>
      </c>
      <c r="O147" s="352">
        <v>0</v>
      </c>
      <c r="P147" s="184" t="s">
        <v>505</v>
      </c>
      <c r="Q147" s="182" t="s">
        <v>2166</v>
      </c>
      <c r="R147" s="148" t="s">
        <v>551</v>
      </c>
      <c r="S147" s="148">
        <v>12</v>
      </c>
      <c r="T147" t="s">
        <v>108</v>
      </c>
    </row>
    <row r="148" spans="1:20" x14ac:dyDescent="0.3">
      <c r="A148" s="148" t="s">
        <v>650</v>
      </c>
      <c r="B148" s="148">
        <v>169</v>
      </c>
      <c r="C148" t="s">
        <v>103</v>
      </c>
      <c r="D148" t="s">
        <v>108</v>
      </c>
      <c r="E148" t="s">
        <v>651</v>
      </c>
      <c r="F148" t="s">
        <v>9</v>
      </c>
      <c r="G148" t="s">
        <v>427</v>
      </c>
      <c r="H148" s="148" t="s">
        <v>428</v>
      </c>
      <c r="I148" s="189">
        <v>5655.7909784999993</v>
      </c>
      <c r="J148" s="184">
        <v>18454.8</v>
      </c>
      <c r="K148" s="179">
        <v>74.14</v>
      </c>
      <c r="L148" s="345">
        <v>1368.2388719999999</v>
      </c>
      <c r="M148" s="179">
        <v>0.30646720519864745</v>
      </c>
      <c r="N148" s="184">
        <v>1653.5949999999998</v>
      </c>
      <c r="O148" s="352">
        <v>133731</v>
      </c>
      <c r="P148" s="184" t="s">
        <v>1450</v>
      </c>
      <c r="Q148" s="182">
        <v>0.13799941673957422</v>
      </c>
      <c r="R148" s="148" t="s">
        <v>551</v>
      </c>
      <c r="S148" s="148">
        <v>12</v>
      </c>
      <c r="T148" t="s">
        <v>108</v>
      </c>
    </row>
    <row r="149" spans="1:20" x14ac:dyDescent="0.3">
      <c r="A149" s="148" t="s">
        <v>654</v>
      </c>
      <c r="B149" s="148">
        <v>169</v>
      </c>
      <c r="C149" t="s">
        <v>103</v>
      </c>
      <c r="D149" t="s">
        <v>112</v>
      </c>
      <c r="E149" t="s">
        <v>642</v>
      </c>
      <c r="F149" t="s">
        <v>9</v>
      </c>
      <c r="G149" t="s">
        <v>432</v>
      </c>
      <c r="H149" s="148" t="s">
        <v>433</v>
      </c>
      <c r="I149" s="189">
        <v>1154.9019183</v>
      </c>
      <c r="J149" s="184">
        <v>0</v>
      </c>
      <c r="K149" s="179">
        <v>0</v>
      </c>
      <c r="L149" s="345">
        <v>0</v>
      </c>
      <c r="M149" s="179" t="s">
        <v>2166</v>
      </c>
      <c r="N149" s="184">
        <v>337.661</v>
      </c>
      <c r="O149" s="352">
        <v>0</v>
      </c>
      <c r="P149" s="184" t="s">
        <v>505</v>
      </c>
      <c r="Q149" s="182" t="s">
        <v>2166</v>
      </c>
      <c r="R149" s="148" t="s">
        <v>551</v>
      </c>
      <c r="S149" s="148">
        <v>9</v>
      </c>
      <c r="T149" t="s">
        <v>112</v>
      </c>
    </row>
    <row r="150" spans="1:20" x14ac:dyDescent="0.3">
      <c r="A150" s="148" t="s">
        <v>654</v>
      </c>
      <c r="B150" s="148">
        <v>169</v>
      </c>
      <c r="C150" t="s">
        <v>103</v>
      </c>
      <c r="D150" t="s">
        <v>112</v>
      </c>
      <c r="E150" t="s">
        <v>642</v>
      </c>
      <c r="F150" t="s">
        <v>9</v>
      </c>
      <c r="G150" t="s">
        <v>427</v>
      </c>
      <c r="H150" s="148" t="s">
        <v>428</v>
      </c>
      <c r="I150" s="189">
        <v>12245.2759728</v>
      </c>
      <c r="J150" s="184">
        <v>36421.600000000006</v>
      </c>
      <c r="K150" s="179">
        <v>74.14</v>
      </c>
      <c r="L150" s="345">
        <v>2700.2974240000008</v>
      </c>
      <c r="M150" s="179">
        <v>0.33620917183209958</v>
      </c>
      <c r="N150" s="184">
        <v>3580.1759999999999</v>
      </c>
      <c r="O150" s="352">
        <v>263923</v>
      </c>
      <c r="P150" s="184" t="s">
        <v>1450</v>
      </c>
      <c r="Q150" s="182">
        <v>0.13800085631036327</v>
      </c>
      <c r="R150" s="148" t="s">
        <v>551</v>
      </c>
      <c r="S150" s="148">
        <v>12</v>
      </c>
      <c r="T150" t="s">
        <v>112</v>
      </c>
    </row>
    <row r="151" spans="1:20" x14ac:dyDescent="0.3">
      <c r="A151" s="148" t="s">
        <v>657</v>
      </c>
      <c r="B151" s="148">
        <v>169</v>
      </c>
      <c r="C151" t="s">
        <v>103</v>
      </c>
      <c r="D151" t="s">
        <v>117</v>
      </c>
      <c r="E151" t="s">
        <v>658</v>
      </c>
      <c r="F151" t="s">
        <v>9</v>
      </c>
      <c r="G151" t="s">
        <v>432</v>
      </c>
      <c r="H151" s="148" t="s">
        <v>433</v>
      </c>
      <c r="I151" s="189">
        <v>1709.8284917999997</v>
      </c>
      <c r="J151" s="184">
        <v>0</v>
      </c>
      <c r="K151" s="179">
        <v>0</v>
      </c>
      <c r="L151" s="345">
        <v>0</v>
      </c>
      <c r="M151" s="179" t="s">
        <v>2166</v>
      </c>
      <c r="N151" s="184">
        <v>499.90599999999989</v>
      </c>
      <c r="O151" s="352">
        <v>0</v>
      </c>
      <c r="P151" s="184" t="s">
        <v>505</v>
      </c>
      <c r="Q151" s="182" t="s">
        <v>2166</v>
      </c>
      <c r="R151" s="148" t="s">
        <v>551</v>
      </c>
      <c r="S151" s="148">
        <v>12</v>
      </c>
      <c r="T151" t="s">
        <v>117</v>
      </c>
    </row>
    <row r="152" spans="1:20" x14ac:dyDescent="0.3">
      <c r="A152" s="148" t="s">
        <v>657</v>
      </c>
      <c r="B152" s="148">
        <v>169</v>
      </c>
      <c r="C152" t="s">
        <v>103</v>
      </c>
      <c r="D152" t="s">
        <v>117</v>
      </c>
      <c r="E152" t="s">
        <v>658</v>
      </c>
      <c r="F152" t="s">
        <v>9</v>
      </c>
      <c r="G152" t="s">
        <v>427</v>
      </c>
      <c r="H152" s="148" t="s">
        <v>428</v>
      </c>
      <c r="I152" s="189">
        <v>9542.5241301000005</v>
      </c>
      <c r="J152" s="184">
        <v>27780.999999999996</v>
      </c>
      <c r="K152" s="179">
        <v>74.14</v>
      </c>
      <c r="L152" s="345">
        <v>2059.68334</v>
      </c>
      <c r="M152" s="179">
        <v>0.34349102372484797</v>
      </c>
      <c r="N152" s="184">
        <v>2789.9670000000001</v>
      </c>
      <c r="O152" s="352">
        <v>201312</v>
      </c>
      <c r="P152" s="184" t="s">
        <v>1450</v>
      </c>
      <c r="Q152" s="182">
        <v>0.13799972182482911</v>
      </c>
      <c r="R152" s="148" t="s">
        <v>551</v>
      </c>
      <c r="S152" s="148">
        <v>12</v>
      </c>
      <c r="T152" t="s">
        <v>117</v>
      </c>
    </row>
    <row r="153" spans="1:20" x14ac:dyDescent="0.3">
      <c r="A153" s="148" t="s">
        <v>659</v>
      </c>
      <c r="B153" s="148">
        <v>169</v>
      </c>
      <c r="C153" t="s">
        <v>103</v>
      </c>
      <c r="D153" t="s">
        <v>120</v>
      </c>
      <c r="E153" t="s">
        <v>660</v>
      </c>
      <c r="F153" t="s">
        <v>9</v>
      </c>
      <c r="G153" t="s">
        <v>432</v>
      </c>
      <c r="H153" s="148" t="s">
        <v>433</v>
      </c>
      <c r="I153" s="189">
        <v>1295.5549152000001</v>
      </c>
      <c r="J153" s="184">
        <v>0</v>
      </c>
      <c r="K153" s="179">
        <v>0</v>
      </c>
      <c r="L153" s="345">
        <v>0</v>
      </c>
      <c r="M153" s="179" t="s">
        <v>2166</v>
      </c>
      <c r="N153" s="184">
        <v>378.78399999999999</v>
      </c>
      <c r="O153" s="352">
        <v>0</v>
      </c>
      <c r="P153" s="184" t="s">
        <v>505</v>
      </c>
      <c r="Q153" s="182" t="s">
        <v>2166</v>
      </c>
      <c r="R153" s="148" t="s">
        <v>551</v>
      </c>
      <c r="S153" s="148">
        <v>12</v>
      </c>
      <c r="T153" t="s">
        <v>120</v>
      </c>
    </row>
    <row r="154" spans="1:20" x14ac:dyDescent="0.3">
      <c r="A154" s="148" t="s">
        <v>659</v>
      </c>
      <c r="B154" s="148">
        <v>169</v>
      </c>
      <c r="C154" t="s">
        <v>103</v>
      </c>
      <c r="D154" t="s">
        <v>120</v>
      </c>
      <c r="E154" t="s">
        <v>660</v>
      </c>
      <c r="F154" t="s">
        <v>9</v>
      </c>
      <c r="G154" t="s">
        <v>427</v>
      </c>
      <c r="H154" s="148" t="s">
        <v>428</v>
      </c>
      <c r="I154" s="189">
        <v>9403.1537457000013</v>
      </c>
      <c r="J154" s="184">
        <v>26857.799999999996</v>
      </c>
      <c r="K154" s="179">
        <v>74.14</v>
      </c>
      <c r="L154" s="345">
        <v>1991.2372919999996</v>
      </c>
      <c r="M154" s="179">
        <v>0.35010886020820775</v>
      </c>
      <c r="N154" s="184">
        <v>2749.2190000000005</v>
      </c>
      <c r="O154" s="352">
        <v>194623</v>
      </c>
      <c r="P154" s="184" t="s">
        <v>1450</v>
      </c>
      <c r="Q154" s="182">
        <v>0.13799910596383774</v>
      </c>
      <c r="R154" s="148" t="s">
        <v>551</v>
      </c>
      <c r="S154" s="148">
        <v>12</v>
      </c>
      <c r="T154" t="s">
        <v>120</v>
      </c>
    </row>
    <row r="155" spans="1:20" x14ac:dyDescent="0.3">
      <c r="A155" s="148" t="s">
        <v>665</v>
      </c>
      <c r="B155" s="148">
        <v>169</v>
      </c>
      <c r="C155" t="s">
        <v>103</v>
      </c>
      <c r="D155" t="s">
        <v>123</v>
      </c>
      <c r="E155" t="s">
        <v>666</v>
      </c>
      <c r="F155" t="s">
        <v>9</v>
      </c>
      <c r="G155" t="s">
        <v>427</v>
      </c>
      <c r="H155" s="148" t="s">
        <v>428</v>
      </c>
      <c r="I155" s="189">
        <v>6877.8231249</v>
      </c>
      <c r="J155" s="184">
        <v>19193.099999999995</v>
      </c>
      <c r="K155" s="179">
        <v>74.14</v>
      </c>
      <c r="L155" s="345">
        <v>1422.9764339999997</v>
      </c>
      <c r="M155" s="179">
        <v>0.35834873599887468</v>
      </c>
      <c r="N155" s="184">
        <v>2010.883</v>
      </c>
      <c r="O155" s="352">
        <v>139080</v>
      </c>
      <c r="P155" s="184" t="s">
        <v>1450</v>
      </c>
      <c r="Q155" s="182">
        <v>0.13800043140638477</v>
      </c>
      <c r="R155" s="148" t="s">
        <v>551</v>
      </c>
      <c r="S155" s="148">
        <v>12</v>
      </c>
      <c r="T155" t="s">
        <v>123</v>
      </c>
    </row>
    <row r="156" spans="1:20" x14ac:dyDescent="0.3">
      <c r="A156" s="148" t="s">
        <v>669</v>
      </c>
      <c r="B156" s="148">
        <v>169</v>
      </c>
      <c r="C156" t="s">
        <v>103</v>
      </c>
      <c r="D156" t="s">
        <v>125</v>
      </c>
      <c r="E156" t="s">
        <v>670</v>
      </c>
      <c r="F156" t="s">
        <v>9</v>
      </c>
      <c r="G156" t="s">
        <v>427</v>
      </c>
      <c r="H156" s="148" t="s">
        <v>428</v>
      </c>
      <c r="I156" s="189">
        <v>5152.2236297999998</v>
      </c>
      <c r="J156" s="184">
        <v>15078.300000000001</v>
      </c>
      <c r="K156" s="179">
        <v>74.14</v>
      </c>
      <c r="L156" s="345">
        <v>1117.905162</v>
      </c>
      <c r="M156" s="179">
        <v>0.34169791221822082</v>
      </c>
      <c r="N156" s="184">
        <v>1506.366</v>
      </c>
      <c r="O156" s="352">
        <v>109263</v>
      </c>
      <c r="P156" s="184" t="s">
        <v>1450</v>
      </c>
      <c r="Q156" s="182">
        <v>0.13800005491337416</v>
      </c>
      <c r="R156" s="148" t="s">
        <v>551</v>
      </c>
      <c r="S156" s="148">
        <v>12</v>
      </c>
      <c r="T156" t="s">
        <v>125</v>
      </c>
    </row>
    <row r="157" spans="1:20" x14ac:dyDescent="0.3">
      <c r="A157" s="148" t="s">
        <v>679</v>
      </c>
      <c r="B157" s="148">
        <v>169</v>
      </c>
      <c r="C157" t="s">
        <v>103</v>
      </c>
      <c r="D157" t="s">
        <v>136</v>
      </c>
      <c r="E157" t="s">
        <v>680</v>
      </c>
      <c r="F157" t="s">
        <v>9</v>
      </c>
      <c r="G157" t="s">
        <v>427</v>
      </c>
      <c r="H157" s="148" t="s">
        <v>428</v>
      </c>
      <c r="I157" s="189">
        <v>6189.5151123000005</v>
      </c>
      <c r="J157" s="184">
        <v>18954.400000000001</v>
      </c>
      <c r="K157" s="179">
        <v>74.14</v>
      </c>
      <c r="L157" s="345">
        <v>1405.2792159999999</v>
      </c>
      <c r="M157" s="179">
        <v>0.32654766768138271</v>
      </c>
      <c r="N157" s="184">
        <v>1809.6410000000001</v>
      </c>
      <c r="O157" s="352">
        <v>137351</v>
      </c>
      <c r="P157" s="184" t="s">
        <v>1450</v>
      </c>
      <c r="Q157" s="182">
        <v>0.13799972333656108</v>
      </c>
      <c r="R157" s="148" t="s">
        <v>551</v>
      </c>
      <c r="S157" s="148">
        <v>12</v>
      </c>
      <c r="T157" t="s">
        <v>136</v>
      </c>
    </row>
    <row r="158" spans="1:20" x14ac:dyDescent="0.3">
      <c r="A158" s="148" t="s">
        <v>681</v>
      </c>
      <c r="B158" s="148">
        <v>169</v>
      </c>
      <c r="C158" t="s">
        <v>103</v>
      </c>
      <c r="D158" t="s">
        <v>137</v>
      </c>
      <c r="E158" t="s">
        <v>682</v>
      </c>
      <c r="F158" t="s">
        <v>9</v>
      </c>
      <c r="G158" t="s">
        <v>432</v>
      </c>
      <c r="H158" s="148" t="s">
        <v>433</v>
      </c>
      <c r="I158" s="189">
        <v>1659.4440525</v>
      </c>
      <c r="J158" s="184">
        <v>0</v>
      </c>
      <c r="K158" s="179">
        <v>0</v>
      </c>
      <c r="L158" s="345">
        <v>0</v>
      </c>
      <c r="M158" s="179" t="s">
        <v>2166</v>
      </c>
      <c r="N158" s="184">
        <v>485.17499999999995</v>
      </c>
      <c r="O158" s="352">
        <v>0</v>
      </c>
      <c r="P158" s="184" t="s">
        <v>505</v>
      </c>
      <c r="Q158" s="182" t="s">
        <v>2166</v>
      </c>
      <c r="R158" s="148" t="s">
        <v>551</v>
      </c>
      <c r="S158" s="148">
        <v>12</v>
      </c>
      <c r="T158" t="s">
        <v>137</v>
      </c>
    </row>
    <row r="159" spans="1:20" x14ac:dyDescent="0.3">
      <c r="A159" s="148" t="s">
        <v>681</v>
      </c>
      <c r="B159" s="148">
        <v>169</v>
      </c>
      <c r="C159" t="s">
        <v>103</v>
      </c>
      <c r="D159" t="s">
        <v>137</v>
      </c>
      <c r="E159" t="s">
        <v>682</v>
      </c>
      <c r="F159" t="s">
        <v>9</v>
      </c>
      <c r="G159" t="s">
        <v>427</v>
      </c>
      <c r="H159" s="148" t="s">
        <v>428</v>
      </c>
      <c r="I159" s="189">
        <v>5999.6645201999991</v>
      </c>
      <c r="J159" s="184">
        <v>16725.599999999999</v>
      </c>
      <c r="K159" s="179">
        <v>74.14</v>
      </c>
      <c r="L159" s="345">
        <v>1240.0359839999999</v>
      </c>
      <c r="M159" s="179">
        <v>0.3587114674630506</v>
      </c>
      <c r="N159" s="184">
        <v>1754.1339999999998</v>
      </c>
      <c r="O159" s="352">
        <v>121200</v>
      </c>
      <c r="P159" s="184" t="s">
        <v>1450</v>
      </c>
      <c r="Q159" s="182">
        <v>0.13799999999999998</v>
      </c>
      <c r="R159" s="148" t="s">
        <v>551</v>
      </c>
      <c r="S159" s="148">
        <v>12</v>
      </c>
      <c r="T159" t="s">
        <v>137</v>
      </c>
    </row>
    <row r="160" spans="1:20" x14ac:dyDescent="0.3">
      <c r="A160" s="148" t="s">
        <v>683</v>
      </c>
      <c r="B160" s="148">
        <v>169</v>
      </c>
      <c r="C160" t="s">
        <v>103</v>
      </c>
      <c r="D160" t="s">
        <v>139</v>
      </c>
      <c r="E160" t="s">
        <v>684</v>
      </c>
      <c r="F160" t="s">
        <v>9</v>
      </c>
      <c r="G160" t="s">
        <v>432</v>
      </c>
      <c r="H160" s="148" t="s">
        <v>433</v>
      </c>
      <c r="I160" s="189">
        <v>0</v>
      </c>
      <c r="J160" s="184">
        <v>0</v>
      </c>
      <c r="K160" s="179">
        <v>0</v>
      </c>
      <c r="L160" s="345">
        <v>0</v>
      </c>
      <c r="M160" s="179" t="s">
        <v>2166</v>
      </c>
      <c r="N160" s="184">
        <v>0</v>
      </c>
      <c r="O160" s="352" t="s">
        <v>2166</v>
      </c>
      <c r="P160" s="184" t="s">
        <v>505</v>
      </c>
      <c r="Q160" s="182" t="s">
        <v>2166</v>
      </c>
      <c r="R160" s="148">
        <v>0</v>
      </c>
      <c r="S160" s="148">
        <v>0</v>
      </c>
      <c r="T160" t="s">
        <v>685</v>
      </c>
    </row>
    <row r="161" spans="1:20" x14ac:dyDescent="0.3">
      <c r="A161" s="148" t="s">
        <v>683</v>
      </c>
      <c r="B161" s="148">
        <v>169</v>
      </c>
      <c r="C161" t="s">
        <v>103</v>
      </c>
      <c r="D161" t="s">
        <v>139</v>
      </c>
      <c r="E161" t="s">
        <v>684</v>
      </c>
      <c r="F161" t="s">
        <v>9</v>
      </c>
      <c r="G161" t="s">
        <v>427</v>
      </c>
      <c r="H161" s="148" t="s">
        <v>428</v>
      </c>
      <c r="I161" s="189">
        <v>10501.685699700001</v>
      </c>
      <c r="J161" s="184">
        <v>32400.600000000002</v>
      </c>
      <c r="K161" s="179">
        <v>74.14</v>
      </c>
      <c r="L161" s="345">
        <v>2402.180484</v>
      </c>
      <c r="M161" s="179">
        <v>0.32412009961852561</v>
      </c>
      <c r="N161" s="184">
        <v>3070.3990000000003</v>
      </c>
      <c r="O161" s="352">
        <v>234786</v>
      </c>
      <c r="P161" s="184" t="s">
        <v>1450</v>
      </c>
      <c r="Q161" s="182">
        <v>0.13800056221410137</v>
      </c>
      <c r="R161" s="148" t="s">
        <v>551</v>
      </c>
      <c r="S161" s="148">
        <v>12</v>
      </c>
      <c r="T161" t="s">
        <v>685</v>
      </c>
    </row>
    <row r="162" spans="1:20" x14ac:dyDescent="0.3">
      <c r="A162" s="148" t="s">
        <v>688</v>
      </c>
      <c r="B162" s="148">
        <v>169</v>
      </c>
      <c r="C162" t="s">
        <v>103</v>
      </c>
      <c r="D162" t="s">
        <v>142</v>
      </c>
      <c r="E162" t="s">
        <v>689</v>
      </c>
      <c r="F162" t="s">
        <v>9</v>
      </c>
      <c r="G162" t="s">
        <v>427</v>
      </c>
      <c r="H162" s="148" t="s">
        <v>428</v>
      </c>
      <c r="I162" s="189">
        <v>5715.5059962000014</v>
      </c>
      <c r="J162" s="184">
        <v>17090.899999999998</v>
      </c>
      <c r="K162" s="179">
        <v>74.14</v>
      </c>
      <c r="L162" s="345">
        <v>1267.1193259999998</v>
      </c>
      <c r="M162" s="179">
        <v>0.33441808191493733</v>
      </c>
      <c r="N162" s="184">
        <v>1671.0540000000003</v>
      </c>
      <c r="O162" s="352">
        <v>123846</v>
      </c>
      <c r="P162" s="184" t="s">
        <v>1450</v>
      </c>
      <c r="Q162" s="182">
        <v>0.13800122733071715</v>
      </c>
      <c r="R162" s="148" t="s">
        <v>551</v>
      </c>
      <c r="S162" s="148">
        <v>12</v>
      </c>
      <c r="T162" t="s">
        <v>142</v>
      </c>
    </row>
    <row r="163" spans="1:20" x14ac:dyDescent="0.3">
      <c r="A163" s="148" t="s">
        <v>701</v>
      </c>
      <c r="B163" s="148">
        <v>169</v>
      </c>
      <c r="C163" t="s">
        <v>103</v>
      </c>
      <c r="D163" t="s">
        <v>151</v>
      </c>
      <c r="E163" t="s">
        <v>702</v>
      </c>
      <c r="F163" t="s">
        <v>9</v>
      </c>
      <c r="G163" t="s">
        <v>432</v>
      </c>
      <c r="H163" s="148" t="s">
        <v>433</v>
      </c>
      <c r="I163" s="189">
        <v>2493.5252511000003</v>
      </c>
      <c r="J163" s="184">
        <v>0</v>
      </c>
      <c r="K163" s="179">
        <v>0</v>
      </c>
      <c r="L163" s="345">
        <v>0</v>
      </c>
      <c r="M163" s="179" t="s">
        <v>2166</v>
      </c>
      <c r="N163" s="184">
        <v>729.03700000000003</v>
      </c>
      <c r="O163" s="352">
        <v>0</v>
      </c>
      <c r="P163" s="184" t="s">
        <v>505</v>
      </c>
      <c r="Q163" s="182" t="s">
        <v>2166</v>
      </c>
      <c r="R163" s="148" t="s">
        <v>551</v>
      </c>
      <c r="S163" s="148">
        <v>12</v>
      </c>
      <c r="T163" t="s">
        <v>151</v>
      </c>
    </row>
    <row r="164" spans="1:20" x14ac:dyDescent="0.3">
      <c r="A164" s="148" t="s">
        <v>701</v>
      </c>
      <c r="B164" s="148">
        <v>169</v>
      </c>
      <c r="C164" t="s">
        <v>103</v>
      </c>
      <c r="D164" t="s">
        <v>151</v>
      </c>
      <c r="E164" t="s">
        <v>702</v>
      </c>
      <c r="F164" t="s">
        <v>9</v>
      </c>
      <c r="G164" t="s">
        <v>427</v>
      </c>
      <c r="H164" s="148" t="s">
        <v>428</v>
      </c>
      <c r="I164" s="189">
        <v>9820.1840840999994</v>
      </c>
      <c r="J164" s="184">
        <v>28767.200000000001</v>
      </c>
      <c r="K164" s="179">
        <v>74.14</v>
      </c>
      <c r="L164" s="345">
        <v>2132.8002080000001</v>
      </c>
      <c r="M164" s="179">
        <v>0.3413673935628076</v>
      </c>
      <c r="N164" s="184">
        <v>2871.1469999999999</v>
      </c>
      <c r="O164" s="352">
        <v>208458</v>
      </c>
      <c r="P164" s="184" t="s">
        <v>1450</v>
      </c>
      <c r="Q164" s="182">
        <v>0.1379999808114824</v>
      </c>
      <c r="R164" s="148" t="s">
        <v>551</v>
      </c>
      <c r="S164" s="148">
        <v>12</v>
      </c>
      <c r="T164" t="s">
        <v>151</v>
      </c>
    </row>
    <row r="165" spans="1:20" x14ac:dyDescent="0.3">
      <c r="A165" s="148" t="s">
        <v>703</v>
      </c>
      <c r="B165" s="148">
        <v>169</v>
      </c>
      <c r="C165" t="s">
        <v>103</v>
      </c>
      <c r="D165" t="s">
        <v>396</v>
      </c>
      <c r="E165" t="s">
        <v>704</v>
      </c>
      <c r="F165" t="s">
        <v>9</v>
      </c>
      <c r="G165" t="s">
        <v>427</v>
      </c>
      <c r="H165" s="148" t="s">
        <v>428</v>
      </c>
      <c r="I165" s="189">
        <v>4766.6497905000006</v>
      </c>
      <c r="J165" s="184">
        <v>13802.2</v>
      </c>
      <c r="K165" s="179">
        <v>74.14</v>
      </c>
      <c r="L165" s="345">
        <v>1023.295108</v>
      </c>
      <c r="M165" s="179">
        <v>0.34535434861833625</v>
      </c>
      <c r="N165" s="184">
        <v>1393.6350000000002</v>
      </c>
      <c r="O165" s="352">
        <v>100016</v>
      </c>
      <c r="P165" s="184" t="s">
        <v>1450</v>
      </c>
      <c r="Q165" s="182">
        <v>0.13799992001279796</v>
      </c>
      <c r="R165" s="148" t="s">
        <v>551</v>
      </c>
      <c r="S165" s="148">
        <v>12</v>
      </c>
      <c r="T165" t="s">
        <v>396</v>
      </c>
    </row>
    <row r="166" spans="1:20" x14ac:dyDescent="0.3">
      <c r="A166" s="148" t="s">
        <v>709</v>
      </c>
      <c r="B166" s="148">
        <v>169</v>
      </c>
      <c r="C166" t="s">
        <v>103</v>
      </c>
      <c r="D166" t="s">
        <v>109</v>
      </c>
      <c r="E166" t="s">
        <v>710</v>
      </c>
      <c r="F166" t="s">
        <v>9</v>
      </c>
      <c r="G166" t="s">
        <v>427</v>
      </c>
      <c r="H166" s="148" t="s">
        <v>428</v>
      </c>
      <c r="I166" s="189">
        <v>3008.2906619999999</v>
      </c>
      <c r="J166" s="184">
        <v>8481.3000000000011</v>
      </c>
      <c r="K166" s="179">
        <v>74.14</v>
      </c>
      <c r="L166" s="345">
        <v>628.80358200000001</v>
      </c>
      <c r="M166" s="179">
        <v>0.35469688161013047</v>
      </c>
      <c r="N166" s="184">
        <v>879.54</v>
      </c>
      <c r="O166" s="352">
        <v>61459</v>
      </c>
      <c r="P166" s="184" t="s">
        <v>1450</v>
      </c>
      <c r="Q166" s="182">
        <v>0.13799931661758247</v>
      </c>
      <c r="R166" s="148" t="s">
        <v>551</v>
      </c>
      <c r="S166" s="148">
        <v>12</v>
      </c>
      <c r="T166" t="s">
        <v>109</v>
      </c>
    </row>
    <row r="167" spans="1:20" x14ac:dyDescent="0.3">
      <c r="A167" s="148" t="s">
        <v>711</v>
      </c>
      <c r="B167" s="148">
        <v>169</v>
      </c>
      <c r="C167" t="s">
        <v>103</v>
      </c>
      <c r="D167" t="s">
        <v>114</v>
      </c>
      <c r="E167" t="s">
        <v>712</v>
      </c>
      <c r="F167" t="s">
        <v>9</v>
      </c>
      <c r="G167" t="s">
        <v>427</v>
      </c>
      <c r="H167" s="148" t="s">
        <v>428</v>
      </c>
      <c r="I167" s="189">
        <v>2328.0271950000006</v>
      </c>
      <c r="J167" s="184">
        <v>7063</v>
      </c>
      <c r="K167" s="179">
        <v>74.14</v>
      </c>
      <c r="L167" s="345">
        <v>523.65081999999995</v>
      </c>
      <c r="M167" s="179">
        <v>0.32960883406484504</v>
      </c>
      <c r="N167" s="184">
        <v>680.65000000000009</v>
      </c>
      <c r="O167" s="352">
        <v>51182</v>
      </c>
      <c r="P167" s="184" t="s">
        <v>1450</v>
      </c>
      <c r="Q167" s="182">
        <v>0.1379977335782111</v>
      </c>
      <c r="R167" s="148" t="s">
        <v>551</v>
      </c>
      <c r="S167" s="148">
        <v>12</v>
      </c>
      <c r="T167" t="s">
        <v>114</v>
      </c>
    </row>
    <row r="168" spans="1:20" x14ac:dyDescent="0.3">
      <c r="A168" s="148" t="s">
        <v>721</v>
      </c>
      <c r="B168" s="148">
        <v>169</v>
      </c>
      <c r="C168" t="s">
        <v>103</v>
      </c>
      <c r="D168" t="s">
        <v>126</v>
      </c>
      <c r="E168" t="s">
        <v>722</v>
      </c>
      <c r="F168" t="s">
        <v>9</v>
      </c>
      <c r="G168" t="s">
        <v>432</v>
      </c>
      <c r="H168" s="148" t="s">
        <v>433</v>
      </c>
      <c r="I168" s="189">
        <v>680.71152630000006</v>
      </c>
      <c r="J168" s="184">
        <v>0</v>
      </c>
      <c r="K168" s="179">
        <v>0</v>
      </c>
      <c r="L168" s="345">
        <v>0</v>
      </c>
      <c r="M168" s="179" t="s">
        <v>2166</v>
      </c>
      <c r="N168" s="184">
        <v>199.02100000000002</v>
      </c>
      <c r="O168" s="352">
        <v>0</v>
      </c>
      <c r="P168" s="184" t="s">
        <v>505</v>
      </c>
      <c r="Q168" s="182" t="s">
        <v>2166</v>
      </c>
      <c r="R168" s="148" t="s">
        <v>551</v>
      </c>
      <c r="S168" s="148">
        <v>12</v>
      </c>
      <c r="T168" t="s">
        <v>126</v>
      </c>
    </row>
    <row r="169" spans="1:20" x14ac:dyDescent="0.3">
      <c r="A169" s="148" t="s">
        <v>721</v>
      </c>
      <c r="B169" s="148">
        <v>169</v>
      </c>
      <c r="C169" t="s">
        <v>103</v>
      </c>
      <c r="D169" t="s">
        <v>126</v>
      </c>
      <c r="E169" t="s">
        <v>722</v>
      </c>
      <c r="F169" t="s">
        <v>9</v>
      </c>
      <c r="G169" t="s">
        <v>427</v>
      </c>
      <c r="H169" s="148" t="s">
        <v>428</v>
      </c>
      <c r="I169" s="189">
        <v>2578.7351850000005</v>
      </c>
      <c r="J169" s="184">
        <v>7592.8000000000011</v>
      </c>
      <c r="K169" s="179">
        <v>74.14</v>
      </c>
      <c r="L169" s="345">
        <v>562.93019200000003</v>
      </c>
      <c r="M169" s="179">
        <v>0.33962901498788328</v>
      </c>
      <c r="N169" s="184">
        <v>753.95</v>
      </c>
      <c r="O169" s="352">
        <v>55020</v>
      </c>
      <c r="P169" s="184" t="s">
        <v>1450</v>
      </c>
      <c r="Q169" s="182">
        <v>0.13800072700836061</v>
      </c>
      <c r="R169" s="148" t="s">
        <v>551</v>
      </c>
      <c r="S169" s="148">
        <v>12</v>
      </c>
      <c r="T169" t="s">
        <v>126</v>
      </c>
    </row>
    <row r="170" spans="1:20" x14ac:dyDescent="0.3">
      <c r="A170" s="148" t="s">
        <v>729</v>
      </c>
      <c r="B170" s="148">
        <v>169</v>
      </c>
      <c r="C170" t="s">
        <v>103</v>
      </c>
      <c r="D170" t="s">
        <v>138</v>
      </c>
      <c r="E170" t="s">
        <v>730</v>
      </c>
      <c r="F170" t="s">
        <v>9</v>
      </c>
      <c r="G170" t="s">
        <v>427</v>
      </c>
      <c r="H170" s="148" t="s">
        <v>428</v>
      </c>
      <c r="I170" s="189">
        <v>3411.3422342999997</v>
      </c>
      <c r="J170" s="184">
        <v>9616.2999999999993</v>
      </c>
      <c r="K170" s="179">
        <v>74.14</v>
      </c>
      <c r="L170" s="345">
        <v>712.95248199999992</v>
      </c>
      <c r="M170" s="179">
        <v>0.35474582056508219</v>
      </c>
      <c r="N170" s="184">
        <v>997.38099999999986</v>
      </c>
      <c r="O170" s="352">
        <v>69683</v>
      </c>
      <c r="P170" s="184" t="s">
        <v>1450</v>
      </c>
      <c r="Q170" s="182">
        <v>0.13800066013231346</v>
      </c>
      <c r="R170" s="148" t="s">
        <v>551</v>
      </c>
      <c r="S170" s="148">
        <v>12</v>
      </c>
      <c r="T170" t="s">
        <v>138</v>
      </c>
    </row>
    <row r="171" spans="1:20" x14ac:dyDescent="0.3">
      <c r="A171" s="148" t="s">
        <v>904</v>
      </c>
      <c r="B171" s="148">
        <v>570</v>
      </c>
      <c r="C171" t="s">
        <v>404</v>
      </c>
      <c r="D171" t="s">
        <v>405</v>
      </c>
      <c r="E171" t="s">
        <v>905</v>
      </c>
      <c r="F171" t="s">
        <v>9</v>
      </c>
      <c r="G171" t="s">
        <v>1059</v>
      </c>
      <c r="H171" s="148" t="s">
        <v>1060</v>
      </c>
      <c r="I171" s="189">
        <v>0</v>
      </c>
      <c r="J171" s="184">
        <v>0</v>
      </c>
      <c r="K171" s="179">
        <v>0</v>
      </c>
      <c r="L171" s="345">
        <v>0</v>
      </c>
      <c r="M171" s="179" t="s">
        <v>2166</v>
      </c>
      <c r="N171" s="184">
        <v>0</v>
      </c>
      <c r="O171" s="352" t="s">
        <v>2166</v>
      </c>
      <c r="P171" s="184" t="s">
        <v>505</v>
      </c>
      <c r="Q171" s="182" t="s">
        <v>2166</v>
      </c>
      <c r="R171" s="148">
        <v>0</v>
      </c>
      <c r="S171" s="148">
        <v>0</v>
      </c>
      <c r="T171" t="s">
        <v>405</v>
      </c>
    </row>
    <row r="172" spans="1:20" x14ac:dyDescent="0.3">
      <c r="A172" s="148" t="s">
        <v>1314</v>
      </c>
      <c r="B172" s="148">
        <v>0</v>
      </c>
      <c r="C172" t="s">
        <v>326</v>
      </c>
      <c r="D172" t="s">
        <v>327</v>
      </c>
      <c r="E172" t="s">
        <v>1315</v>
      </c>
      <c r="F172" t="s">
        <v>9</v>
      </c>
      <c r="G172" t="s">
        <v>427</v>
      </c>
      <c r="H172" s="148" t="s">
        <v>428</v>
      </c>
      <c r="I172" s="189">
        <v>0</v>
      </c>
      <c r="J172" s="184">
        <v>0</v>
      </c>
      <c r="K172" s="179">
        <v>74.14</v>
      </c>
      <c r="L172" s="345">
        <v>0</v>
      </c>
      <c r="M172" s="179" t="s">
        <v>2166</v>
      </c>
      <c r="N172" s="184">
        <v>0</v>
      </c>
      <c r="O172" s="352" t="s">
        <v>2166</v>
      </c>
      <c r="P172" s="184" t="s">
        <v>1450</v>
      </c>
      <c r="Q172" s="182" t="s">
        <v>2166</v>
      </c>
      <c r="R172" s="148">
        <v>0</v>
      </c>
      <c r="S172" s="148">
        <v>0</v>
      </c>
      <c r="T172" t="s">
        <v>327</v>
      </c>
    </row>
    <row r="173" spans="1:20" x14ac:dyDescent="0.3">
      <c r="A173" s="148" t="s">
        <v>974</v>
      </c>
      <c r="B173" s="148">
        <v>395</v>
      </c>
      <c r="C173" t="s">
        <v>330</v>
      </c>
      <c r="D173" t="s">
        <v>331</v>
      </c>
      <c r="E173" t="s">
        <v>975</v>
      </c>
      <c r="F173" t="s">
        <v>9</v>
      </c>
      <c r="G173" t="s">
        <v>432</v>
      </c>
      <c r="H173" s="148" t="s">
        <v>428</v>
      </c>
      <c r="I173" s="189">
        <v>0</v>
      </c>
      <c r="J173" s="184">
        <v>0</v>
      </c>
      <c r="K173" s="179">
        <v>0</v>
      </c>
      <c r="L173" s="345">
        <v>0</v>
      </c>
      <c r="M173" s="179" t="s">
        <v>2166</v>
      </c>
      <c r="N173" s="184">
        <v>0</v>
      </c>
      <c r="O173" s="352" t="s">
        <v>2166</v>
      </c>
      <c r="P173" s="184" t="s">
        <v>505</v>
      </c>
      <c r="Q173" s="182" t="s">
        <v>2166</v>
      </c>
      <c r="R173" s="148">
        <v>0</v>
      </c>
      <c r="S173" s="148">
        <v>0</v>
      </c>
      <c r="T173" t="s">
        <v>331</v>
      </c>
    </row>
    <row r="174" spans="1:20" x14ac:dyDescent="0.3">
      <c r="A174" s="148" t="s">
        <v>1020</v>
      </c>
      <c r="B174" s="148">
        <v>664</v>
      </c>
      <c r="C174" t="s">
        <v>365</v>
      </c>
      <c r="D174" t="s">
        <v>366</v>
      </c>
      <c r="E174" t="s">
        <v>1021</v>
      </c>
      <c r="F174" t="s">
        <v>9</v>
      </c>
      <c r="G174" t="s">
        <v>427</v>
      </c>
      <c r="H174" s="148" t="s">
        <v>428</v>
      </c>
      <c r="I174" s="189">
        <v>1882.2664978369185</v>
      </c>
      <c r="J174" s="184">
        <v>7003.0000000000009</v>
      </c>
      <c r="K174" s="179">
        <v>74.14</v>
      </c>
      <c r="L174" s="345">
        <v>519.20242000000007</v>
      </c>
      <c r="M174" s="179">
        <v>0.26878002253847183</v>
      </c>
      <c r="N174" s="184">
        <v>550.32204714116256</v>
      </c>
      <c r="O174" s="352">
        <v>50748</v>
      </c>
      <c r="P174" s="184" t="s">
        <v>1450</v>
      </c>
      <c r="Q174" s="182">
        <v>0.13799558603294712</v>
      </c>
      <c r="R174" s="148" t="s">
        <v>551</v>
      </c>
      <c r="S174" s="148">
        <v>12</v>
      </c>
      <c r="T174" t="s">
        <v>366</v>
      </c>
    </row>
    <row r="175" spans="1:20" x14ac:dyDescent="0.3">
      <c r="A175" s="148" t="s">
        <v>641</v>
      </c>
      <c r="B175" s="148">
        <v>169</v>
      </c>
      <c r="C175" t="s">
        <v>103</v>
      </c>
      <c r="D175" t="s">
        <v>104</v>
      </c>
      <c r="E175" t="s">
        <v>1337</v>
      </c>
      <c r="F175" t="s">
        <v>9</v>
      </c>
      <c r="G175" t="s">
        <v>427</v>
      </c>
      <c r="H175" s="148" t="s">
        <v>428</v>
      </c>
      <c r="I175" s="189">
        <v>7391.3196045000013</v>
      </c>
      <c r="J175" s="184">
        <v>22333.699999999997</v>
      </c>
      <c r="K175" s="179">
        <v>74.14</v>
      </c>
      <c r="L175" s="345">
        <v>1655.8205179999998</v>
      </c>
      <c r="M175" s="179">
        <v>0.33094917566278775</v>
      </c>
      <c r="N175" s="184">
        <v>2161.0150000000003</v>
      </c>
      <c r="O175" s="352">
        <v>161838</v>
      </c>
      <c r="P175" s="184" t="s">
        <v>1450</v>
      </c>
      <c r="Q175" s="182">
        <v>0.13800034602503736</v>
      </c>
      <c r="R175" s="148" t="s">
        <v>551</v>
      </c>
      <c r="S175" s="148">
        <v>12</v>
      </c>
      <c r="T175" t="s">
        <v>104</v>
      </c>
    </row>
    <row r="176" spans="1:20" x14ac:dyDescent="0.3">
      <c r="A176" s="148" t="s">
        <v>671</v>
      </c>
      <c r="B176" s="148">
        <v>169</v>
      </c>
      <c r="C176" t="s">
        <v>103</v>
      </c>
      <c r="D176" t="s">
        <v>128</v>
      </c>
      <c r="E176" t="s">
        <v>672</v>
      </c>
      <c r="F176" t="s">
        <v>9</v>
      </c>
      <c r="G176" t="s">
        <v>427</v>
      </c>
      <c r="H176" s="148" t="s">
        <v>428</v>
      </c>
      <c r="I176" s="189">
        <v>9867.3055572000012</v>
      </c>
      <c r="J176" s="184">
        <v>27001.4</v>
      </c>
      <c r="K176" s="179">
        <v>74.14</v>
      </c>
      <c r="L176" s="345">
        <v>2001.8837960000001</v>
      </c>
      <c r="M176" s="179">
        <v>0.36543681280229917</v>
      </c>
      <c r="N176" s="184">
        <v>2884.9240000000004</v>
      </c>
      <c r="O176" s="352">
        <v>195663</v>
      </c>
      <c r="P176" s="184" t="s">
        <v>1450</v>
      </c>
      <c r="Q176" s="182">
        <v>0.13799951958213869</v>
      </c>
      <c r="R176" s="148" t="s">
        <v>551</v>
      </c>
      <c r="S176" s="148">
        <v>12</v>
      </c>
      <c r="T176" t="s">
        <v>128</v>
      </c>
    </row>
    <row r="177" spans="1:20" x14ac:dyDescent="0.3">
      <c r="A177" s="148" t="s">
        <v>1338</v>
      </c>
      <c r="B177" s="148">
        <v>169</v>
      </c>
      <c r="C177" t="s">
        <v>103</v>
      </c>
      <c r="D177" t="s">
        <v>134</v>
      </c>
      <c r="E177" t="s">
        <v>660</v>
      </c>
      <c r="F177" t="s">
        <v>9</v>
      </c>
      <c r="G177" t="s">
        <v>427</v>
      </c>
      <c r="H177" s="148" t="s">
        <v>428</v>
      </c>
      <c r="I177" s="189">
        <v>-51.304499999999997</v>
      </c>
      <c r="J177" s="184">
        <v>139.19999999999999</v>
      </c>
      <c r="K177" s="179">
        <v>74.14</v>
      </c>
      <c r="L177" s="345">
        <v>10.320287999999998</v>
      </c>
      <c r="M177" s="179">
        <v>-0.36856681034482758</v>
      </c>
      <c r="N177" s="184">
        <v>-14.999999999999998</v>
      </c>
      <c r="O177" s="352">
        <v>1008</v>
      </c>
      <c r="P177" s="184" t="s">
        <v>1450</v>
      </c>
      <c r="Q177" s="182">
        <v>0.13809523809523808</v>
      </c>
      <c r="R177" s="148" t="s">
        <v>588</v>
      </c>
      <c r="S177" s="148">
        <v>12</v>
      </c>
      <c r="T177" t="s">
        <v>120</v>
      </c>
    </row>
    <row r="178" spans="1:20" x14ac:dyDescent="0.3">
      <c r="A178" s="148" t="s">
        <v>1342</v>
      </c>
      <c r="B178" s="148">
        <v>169</v>
      </c>
      <c r="C178" t="s">
        <v>103</v>
      </c>
      <c r="D178" t="s">
        <v>130</v>
      </c>
      <c r="E178" t="s">
        <v>702</v>
      </c>
      <c r="F178" t="s">
        <v>9</v>
      </c>
      <c r="G178" t="s">
        <v>427</v>
      </c>
      <c r="H178" s="148" t="s">
        <v>428</v>
      </c>
      <c r="I178" s="189">
        <v>0</v>
      </c>
      <c r="J178" s="184">
        <v>0</v>
      </c>
      <c r="K178" s="179">
        <v>74.14</v>
      </c>
      <c r="L178" s="345">
        <v>0</v>
      </c>
      <c r="M178" s="179" t="s">
        <v>2166</v>
      </c>
      <c r="N178" s="184">
        <v>0</v>
      </c>
      <c r="O178" s="352" t="s">
        <v>2166</v>
      </c>
      <c r="P178" s="184" t="s">
        <v>1450</v>
      </c>
      <c r="Q178" s="182" t="s">
        <v>2166</v>
      </c>
      <c r="R178" s="148">
        <v>0</v>
      </c>
      <c r="S178" s="148">
        <v>0</v>
      </c>
      <c r="T178" t="s">
        <v>151</v>
      </c>
    </row>
    <row r="179" spans="1:20" x14ac:dyDescent="0.3">
      <c r="A179" s="148" t="s">
        <v>1343</v>
      </c>
      <c r="B179" s="148">
        <v>169</v>
      </c>
      <c r="C179" t="s">
        <v>103</v>
      </c>
      <c r="D179" t="s">
        <v>152</v>
      </c>
      <c r="E179" t="s">
        <v>702</v>
      </c>
      <c r="F179" t="s">
        <v>9</v>
      </c>
      <c r="G179" t="s">
        <v>427</v>
      </c>
      <c r="H179" s="148" t="s">
        <v>428</v>
      </c>
      <c r="I179" s="189">
        <v>0</v>
      </c>
      <c r="J179" s="184">
        <v>0</v>
      </c>
      <c r="K179" s="179">
        <v>74.14</v>
      </c>
      <c r="L179" s="345">
        <v>0</v>
      </c>
      <c r="M179" s="179" t="s">
        <v>2166</v>
      </c>
      <c r="N179" s="184">
        <v>0</v>
      </c>
      <c r="O179" s="352" t="s">
        <v>2166</v>
      </c>
      <c r="P179" s="184" t="s">
        <v>1450</v>
      </c>
      <c r="Q179" s="182" t="s">
        <v>2166</v>
      </c>
      <c r="R179" s="148">
        <v>0</v>
      </c>
      <c r="S179" s="148">
        <v>0</v>
      </c>
      <c r="T179" t="s">
        <v>151</v>
      </c>
    </row>
    <row r="180" spans="1:20" x14ac:dyDescent="0.3">
      <c r="A180" s="148" t="s">
        <v>1447</v>
      </c>
      <c r="B180" s="148">
        <v>169</v>
      </c>
      <c r="C180" t="s">
        <v>103</v>
      </c>
      <c r="D180" t="s">
        <v>397</v>
      </c>
      <c r="E180" t="s">
        <v>704</v>
      </c>
      <c r="F180" t="s">
        <v>9</v>
      </c>
      <c r="G180" t="s">
        <v>427</v>
      </c>
      <c r="H180" s="148" t="s">
        <v>428</v>
      </c>
      <c r="I180" s="189">
        <v>0</v>
      </c>
      <c r="J180" s="184">
        <v>0</v>
      </c>
      <c r="K180" s="179">
        <v>74.14</v>
      </c>
      <c r="L180" s="345">
        <v>0</v>
      </c>
      <c r="M180" s="179" t="s">
        <v>2166</v>
      </c>
      <c r="N180" s="184">
        <v>0</v>
      </c>
      <c r="O180" s="352" t="s">
        <v>2166</v>
      </c>
      <c r="P180" s="184" t="s">
        <v>1450</v>
      </c>
      <c r="Q180" s="182" t="s">
        <v>2166</v>
      </c>
      <c r="R180" s="148">
        <v>0</v>
      </c>
      <c r="S180" s="148">
        <v>0</v>
      </c>
      <c r="T180" t="s">
        <v>396</v>
      </c>
    </row>
    <row r="181" spans="1:20" x14ac:dyDescent="0.3">
      <c r="A181" s="148" t="s">
        <v>755</v>
      </c>
      <c r="B181" s="148">
        <v>214</v>
      </c>
      <c r="C181" t="s">
        <v>169</v>
      </c>
      <c r="D181" t="s">
        <v>170</v>
      </c>
      <c r="E181" t="s">
        <v>757</v>
      </c>
      <c r="F181" t="s">
        <v>10</v>
      </c>
      <c r="G181" t="s">
        <v>427</v>
      </c>
      <c r="H181" s="148" t="s">
        <v>431</v>
      </c>
      <c r="I181" s="189">
        <v>5.4314364000000008</v>
      </c>
      <c r="J181" s="184">
        <v>23.2</v>
      </c>
      <c r="K181" s="179">
        <v>74.14</v>
      </c>
      <c r="L181" s="345">
        <v>1.720048</v>
      </c>
      <c r="M181" s="179">
        <v>0.23411363793103451</v>
      </c>
      <c r="N181" s="184">
        <v>1.5880000000000001</v>
      </c>
      <c r="O181" s="352">
        <v>168</v>
      </c>
      <c r="P181" s="184" t="s">
        <v>1450</v>
      </c>
      <c r="Q181" s="182">
        <v>0.1380952380952381</v>
      </c>
      <c r="R181" s="148" t="s">
        <v>588</v>
      </c>
      <c r="S181" s="148">
        <v>12</v>
      </c>
      <c r="T181" t="s">
        <v>756</v>
      </c>
    </row>
    <row r="182" spans="1:20" x14ac:dyDescent="0.3">
      <c r="A182" s="148" t="s">
        <v>755</v>
      </c>
      <c r="B182" s="148">
        <v>214</v>
      </c>
      <c r="C182" t="s">
        <v>169</v>
      </c>
      <c r="D182" t="s">
        <v>170</v>
      </c>
      <c r="E182" t="s">
        <v>757</v>
      </c>
      <c r="F182" t="s">
        <v>10</v>
      </c>
      <c r="G182" t="s">
        <v>434</v>
      </c>
      <c r="H182" s="148" t="s">
        <v>431</v>
      </c>
      <c r="I182" s="189">
        <v>171392.64216359999</v>
      </c>
      <c r="J182" s="184">
        <v>757354</v>
      </c>
      <c r="K182" s="179">
        <v>52.91</v>
      </c>
      <c r="L182" s="345">
        <v>40071.600140000002</v>
      </c>
      <c r="M182" s="179">
        <v>0.22630453151841806</v>
      </c>
      <c r="N182" s="184">
        <v>50110.411999999997</v>
      </c>
      <c r="O182" s="352">
        <v>757354</v>
      </c>
      <c r="P182" s="184" t="s">
        <v>1061</v>
      </c>
      <c r="Q182" s="182">
        <v>1</v>
      </c>
      <c r="R182" s="148" t="s">
        <v>588</v>
      </c>
      <c r="S182" s="148">
        <v>12</v>
      </c>
      <c r="T182" t="s">
        <v>756</v>
      </c>
    </row>
    <row r="183" spans="1:20" x14ac:dyDescent="0.3">
      <c r="A183" s="148" t="s">
        <v>942</v>
      </c>
      <c r="B183" s="148">
        <v>254</v>
      </c>
      <c r="C183" t="s">
        <v>303</v>
      </c>
      <c r="D183" t="s">
        <v>304</v>
      </c>
      <c r="E183" t="s">
        <v>943</v>
      </c>
      <c r="F183" t="s">
        <v>10</v>
      </c>
      <c r="G183" t="s">
        <v>427</v>
      </c>
      <c r="H183" s="148" t="s">
        <v>428</v>
      </c>
      <c r="I183" s="189">
        <v>14057.433000000001</v>
      </c>
      <c r="J183" s="184">
        <v>40899.700000000004</v>
      </c>
      <c r="K183" s="179">
        <v>74.14</v>
      </c>
      <c r="L183" s="345">
        <v>3032.3037580000005</v>
      </c>
      <c r="M183" s="179">
        <v>0.34370503940126701</v>
      </c>
      <c r="N183" s="184">
        <v>4110</v>
      </c>
      <c r="O183" s="352">
        <v>296374</v>
      </c>
      <c r="P183" s="184" t="s">
        <v>1450</v>
      </c>
      <c r="Q183" s="182">
        <v>0.1380002969221322</v>
      </c>
      <c r="R183" s="148" t="s">
        <v>551</v>
      </c>
      <c r="S183" s="148">
        <v>12</v>
      </c>
      <c r="T183" t="s">
        <v>304</v>
      </c>
    </row>
    <row r="184" spans="1:20" x14ac:dyDescent="0.3">
      <c r="A184" s="148" t="s">
        <v>944</v>
      </c>
      <c r="B184" s="148">
        <v>254</v>
      </c>
      <c r="C184" t="s">
        <v>303</v>
      </c>
      <c r="D184" t="s">
        <v>305</v>
      </c>
      <c r="E184" t="s">
        <v>945</v>
      </c>
      <c r="F184" t="s">
        <v>10</v>
      </c>
      <c r="G184" t="s">
        <v>427</v>
      </c>
      <c r="H184" s="148" t="s">
        <v>428</v>
      </c>
      <c r="I184" s="189">
        <v>11773.903908</v>
      </c>
      <c r="J184" s="184">
        <v>37534.799999999996</v>
      </c>
      <c r="K184" s="179">
        <v>74.14</v>
      </c>
      <c r="L184" s="345">
        <v>2782.8300719999997</v>
      </c>
      <c r="M184" s="179">
        <v>0.3136796761405416</v>
      </c>
      <c r="N184" s="184">
        <v>3442.36</v>
      </c>
      <c r="O184" s="352">
        <v>271992</v>
      </c>
      <c r="P184" s="184" t="s">
        <v>1450</v>
      </c>
      <c r="Q184" s="182">
        <v>0.13799964704844259</v>
      </c>
      <c r="R184" s="148" t="s">
        <v>551</v>
      </c>
      <c r="S184" s="148">
        <v>12</v>
      </c>
      <c r="T184" t="s">
        <v>305</v>
      </c>
    </row>
    <row r="185" spans="1:20" x14ac:dyDescent="0.3">
      <c r="A185" s="148" t="s">
        <v>946</v>
      </c>
      <c r="B185" s="148">
        <v>254</v>
      </c>
      <c r="C185" t="s">
        <v>303</v>
      </c>
      <c r="D185" t="s">
        <v>306</v>
      </c>
      <c r="E185" t="s">
        <v>947</v>
      </c>
      <c r="F185" t="s">
        <v>10</v>
      </c>
      <c r="G185" t="s">
        <v>427</v>
      </c>
      <c r="H185" s="148" t="s">
        <v>428</v>
      </c>
      <c r="I185" s="189">
        <v>16188.621929999999</v>
      </c>
      <c r="J185" s="184">
        <v>50702</v>
      </c>
      <c r="K185" s="179">
        <v>74.14</v>
      </c>
      <c r="L185" s="345">
        <v>3759.0462800000005</v>
      </c>
      <c r="M185" s="179">
        <v>0.31928961244132381</v>
      </c>
      <c r="N185" s="184">
        <v>4733.0999999999995</v>
      </c>
      <c r="O185" s="352">
        <v>367405</v>
      </c>
      <c r="P185" s="184" t="s">
        <v>1450</v>
      </c>
      <c r="Q185" s="182">
        <v>0.13800029939712308</v>
      </c>
      <c r="R185" s="148" t="s">
        <v>551</v>
      </c>
      <c r="S185" s="148">
        <v>12</v>
      </c>
      <c r="T185" t="s">
        <v>306</v>
      </c>
    </row>
    <row r="186" spans="1:20" x14ac:dyDescent="0.3">
      <c r="A186" s="148" t="s">
        <v>948</v>
      </c>
      <c r="B186" s="148">
        <v>254</v>
      </c>
      <c r="C186" t="s">
        <v>303</v>
      </c>
      <c r="D186" t="s">
        <v>307</v>
      </c>
      <c r="E186" t="s">
        <v>949</v>
      </c>
      <c r="F186" t="s">
        <v>10</v>
      </c>
      <c r="G186" t="s">
        <v>427</v>
      </c>
      <c r="H186" s="148" t="s">
        <v>428</v>
      </c>
      <c r="I186" s="189">
        <v>1341.6331968000002</v>
      </c>
      <c r="J186" s="184">
        <v>3425.4999999999995</v>
      </c>
      <c r="K186" s="179">
        <v>74.14</v>
      </c>
      <c r="L186" s="345">
        <v>253.96656999999999</v>
      </c>
      <c r="M186" s="179">
        <v>0.39166054497153713</v>
      </c>
      <c r="N186" s="184">
        <v>392.25600000000003</v>
      </c>
      <c r="O186" s="352">
        <v>24822</v>
      </c>
      <c r="P186" s="184" t="s">
        <v>1450</v>
      </c>
      <c r="Q186" s="182">
        <v>0.1380025783579083</v>
      </c>
      <c r="R186" s="148" t="s">
        <v>588</v>
      </c>
      <c r="S186" s="148">
        <v>12</v>
      </c>
      <c r="T186" t="s">
        <v>307</v>
      </c>
    </row>
    <row r="187" spans="1:20" x14ac:dyDescent="0.3">
      <c r="A187" s="148" t="s">
        <v>948</v>
      </c>
      <c r="B187" s="148">
        <v>254</v>
      </c>
      <c r="C187" t="s">
        <v>303</v>
      </c>
      <c r="D187" t="s">
        <v>307</v>
      </c>
      <c r="E187" t="s">
        <v>949</v>
      </c>
      <c r="F187" t="s">
        <v>10</v>
      </c>
      <c r="G187" t="s">
        <v>434</v>
      </c>
      <c r="H187" s="148" t="s">
        <v>428</v>
      </c>
      <c r="I187" s="189">
        <v>21379.419703200001</v>
      </c>
      <c r="J187" s="184">
        <v>55000</v>
      </c>
      <c r="K187" s="179">
        <v>52.91</v>
      </c>
      <c r="L187" s="345">
        <v>2910.05</v>
      </c>
      <c r="M187" s="179">
        <v>0.38871672187636364</v>
      </c>
      <c r="N187" s="184">
        <v>6250.7440000000006</v>
      </c>
      <c r="O187" s="352">
        <v>55000</v>
      </c>
      <c r="P187" s="184" t="s">
        <v>1061</v>
      </c>
      <c r="Q187" s="182">
        <v>1</v>
      </c>
      <c r="R187" s="148" t="s">
        <v>588</v>
      </c>
      <c r="S187" s="148">
        <v>12</v>
      </c>
      <c r="T187" t="s">
        <v>307</v>
      </c>
    </row>
    <row r="188" spans="1:20" x14ac:dyDescent="0.3">
      <c r="A188" s="148" t="s">
        <v>950</v>
      </c>
      <c r="B188" s="148">
        <v>254</v>
      </c>
      <c r="C188" t="s">
        <v>303</v>
      </c>
      <c r="D188" t="s">
        <v>308</v>
      </c>
      <c r="E188" t="s">
        <v>951</v>
      </c>
      <c r="F188" t="s">
        <v>10</v>
      </c>
      <c r="G188" t="s">
        <v>427</v>
      </c>
      <c r="H188" s="148" t="s">
        <v>428</v>
      </c>
      <c r="I188" s="189">
        <v>22522.635502048674</v>
      </c>
      <c r="J188" s="184">
        <v>61485.80000000001</v>
      </c>
      <c r="K188" s="179">
        <v>74.14</v>
      </c>
      <c r="L188" s="345">
        <v>4558.5572120000015</v>
      </c>
      <c r="M188" s="179">
        <v>0.36630629351896976</v>
      </c>
      <c r="N188" s="184">
        <v>6584.9883057184088</v>
      </c>
      <c r="O188" s="352">
        <v>445549</v>
      </c>
      <c r="P188" s="184" t="s">
        <v>1450</v>
      </c>
      <c r="Q188" s="182">
        <v>0.13800008528803792</v>
      </c>
      <c r="R188" s="148" t="s">
        <v>551</v>
      </c>
      <c r="S188" s="148">
        <v>12</v>
      </c>
      <c r="T188" t="s">
        <v>308</v>
      </c>
    </row>
    <row r="189" spans="1:20" x14ac:dyDescent="0.3">
      <c r="A189" s="148" t="s">
        <v>952</v>
      </c>
      <c r="B189" s="148">
        <v>254</v>
      </c>
      <c r="C189" t="s">
        <v>303</v>
      </c>
      <c r="D189" t="s">
        <v>309</v>
      </c>
      <c r="E189" t="s">
        <v>953</v>
      </c>
      <c r="F189" t="s">
        <v>10</v>
      </c>
      <c r="G189" t="s">
        <v>427</v>
      </c>
      <c r="H189" s="148" t="s">
        <v>428</v>
      </c>
      <c r="I189" s="189">
        <v>12237.768414300001</v>
      </c>
      <c r="J189" s="184">
        <v>36230.600000000006</v>
      </c>
      <c r="K189" s="179">
        <v>74.14</v>
      </c>
      <c r="L189" s="345">
        <v>2686.1366840000005</v>
      </c>
      <c r="M189" s="179">
        <v>0.33777437895867024</v>
      </c>
      <c r="N189" s="184">
        <v>3577.9810000000002</v>
      </c>
      <c r="O189" s="352">
        <v>262541</v>
      </c>
      <c r="P189" s="184" t="s">
        <v>1450</v>
      </c>
      <c r="Q189" s="182">
        <v>0.13799977908212432</v>
      </c>
      <c r="R189" s="148" t="s">
        <v>551</v>
      </c>
      <c r="S189" s="148">
        <v>12</v>
      </c>
      <c r="T189" t="s">
        <v>309</v>
      </c>
    </row>
    <row r="190" spans="1:20" x14ac:dyDescent="0.3">
      <c r="A190" s="148" t="s">
        <v>954</v>
      </c>
      <c r="B190" s="148">
        <v>254</v>
      </c>
      <c r="C190" t="s">
        <v>303</v>
      </c>
      <c r="D190" t="s">
        <v>310</v>
      </c>
      <c r="E190" t="s">
        <v>955</v>
      </c>
      <c r="F190" t="s">
        <v>10</v>
      </c>
      <c r="G190" t="s">
        <v>427</v>
      </c>
      <c r="H190" s="148" t="s">
        <v>428</v>
      </c>
      <c r="I190" s="189">
        <v>24955.432280999998</v>
      </c>
      <c r="J190" s="184">
        <v>74782.599999999991</v>
      </c>
      <c r="K190" s="179">
        <v>74.14</v>
      </c>
      <c r="L190" s="345">
        <v>5544.3819639999992</v>
      </c>
      <c r="M190" s="179">
        <v>0.33370640070016289</v>
      </c>
      <c r="N190" s="184">
        <v>7296.2699999999986</v>
      </c>
      <c r="O190" s="352">
        <v>541902</v>
      </c>
      <c r="P190" s="184" t="s">
        <v>1450</v>
      </c>
      <c r="Q190" s="182">
        <v>0.13800022882366184</v>
      </c>
      <c r="R190" s="148" t="s">
        <v>551</v>
      </c>
      <c r="S190" s="148">
        <v>12</v>
      </c>
      <c r="T190" t="s">
        <v>310</v>
      </c>
    </row>
    <row r="191" spans="1:20" x14ac:dyDescent="0.3">
      <c r="A191" s="148" t="s">
        <v>1008</v>
      </c>
      <c r="B191" s="148">
        <v>227</v>
      </c>
      <c r="C191" t="s">
        <v>1009</v>
      </c>
      <c r="D191" t="s">
        <v>1010</v>
      </c>
      <c r="E191" t="s">
        <v>1012</v>
      </c>
      <c r="F191" t="s">
        <v>10</v>
      </c>
      <c r="G191" t="s">
        <v>434</v>
      </c>
      <c r="H191" s="148" t="s">
        <v>431</v>
      </c>
      <c r="I191" s="189">
        <v>273350.37599999999</v>
      </c>
      <c r="J191" s="184">
        <v>1304350</v>
      </c>
      <c r="K191" s="179">
        <v>52.91</v>
      </c>
      <c r="L191" s="345">
        <v>69013.158500000005</v>
      </c>
      <c r="M191" s="179">
        <v>0.20956827231954614</v>
      </c>
      <c r="N191" s="184">
        <v>79920</v>
      </c>
      <c r="O191" s="352">
        <v>1350259</v>
      </c>
      <c r="P191" s="184" t="s">
        <v>1061</v>
      </c>
      <c r="Q191" s="182">
        <v>0.96599985632386087</v>
      </c>
      <c r="R191" s="148" t="s">
        <v>588</v>
      </c>
      <c r="S191" s="148">
        <v>12</v>
      </c>
      <c r="T191" t="s">
        <v>1011</v>
      </c>
    </row>
    <row r="192" spans="1:20" x14ac:dyDescent="0.3">
      <c r="A192" s="148" t="s">
        <v>1013</v>
      </c>
      <c r="B192" s="148">
        <v>227</v>
      </c>
      <c r="C192" t="s">
        <v>1009</v>
      </c>
      <c r="D192" t="s">
        <v>1014</v>
      </c>
      <c r="E192" t="s">
        <v>1012</v>
      </c>
      <c r="F192" t="s">
        <v>10</v>
      </c>
      <c r="G192" t="s">
        <v>434</v>
      </c>
      <c r="H192" s="148" t="s">
        <v>428</v>
      </c>
      <c r="I192" s="189">
        <v>2739.6603000000005</v>
      </c>
      <c r="J192" s="184">
        <v>10738</v>
      </c>
      <c r="K192" s="179">
        <v>52.91</v>
      </c>
      <c r="L192" s="345">
        <v>568.14757999999995</v>
      </c>
      <c r="M192" s="179">
        <v>0.25513692493946738</v>
      </c>
      <c r="N192" s="184">
        <v>801.00000000000011</v>
      </c>
      <c r="O192" s="352">
        <v>11118</v>
      </c>
      <c r="P192" s="184" t="s">
        <v>1061</v>
      </c>
      <c r="Q192" s="182">
        <v>0.96582119086166573</v>
      </c>
      <c r="R192" s="148" t="s">
        <v>588</v>
      </c>
      <c r="S192" s="148">
        <v>12</v>
      </c>
      <c r="T192" t="s">
        <v>1011</v>
      </c>
    </row>
    <row r="193" spans="1:20" x14ac:dyDescent="0.3">
      <c r="A193" s="148" t="s">
        <v>755</v>
      </c>
      <c r="B193" s="148">
        <v>214</v>
      </c>
      <c r="C193" t="s">
        <v>169</v>
      </c>
      <c r="D193" t="s">
        <v>170</v>
      </c>
      <c r="E193" t="s">
        <v>757</v>
      </c>
      <c r="F193" t="s">
        <v>10</v>
      </c>
      <c r="G193" t="s">
        <v>427</v>
      </c>
      <c r="H193" s="148" t="s">
        <v>428</v>
      </c>
      <c r="I193" s="189">
        <v>0</v>
      </c>
      <c r="J193" s="184">
        <v>0</v>
      </c>
      <c r="K193" s="179">
        <v>74.14</v>
      </c>
      <c r="L193" s="345">
        <v>0</v>
      </c>
      <c r="M193" s="179" t="s">
        <v>2166</v>
      </c>
      <c r="N193" s="184">
        <v>0</v>
      </c>
      <c r="O193" s="352" t="s">
        <v>2166</v>
      </c>
      <c r="P193" s="184" t="s">
        <v>1450</v>
      </c>
      <c r="Q193" s="182" t="s">
        <v>2166</v>
      </c>
      <c r="R193" s="148">
        <v>0</v>
      </c>
      <c r="S193" s="148">
        <v>0</v>
      </c>
      <c r="T193" t="s">
        <v>756</v>
      </c>
    </row>
    <row r="194" spans="1:20" x14ac:dyDescent="0.3">
      <c r="A194" s="148" t="s">
        <v>755</v>
      </c>
      <c r="B194" s="148">
        <v>214</v>
      </c>
      <c r="C194" t="s">
        <v>169</v>
      </c>
      <c r="D194" t="s">
        <v>170</v>
      </c>
      <c r="E194" t="s">
        <v>757</v>
      </c>
      <c r="F194" t="s">
        <v>10</v>
      </c>
      <c r="G194" t="s">
        <v>434</v>
      </c>
      <c r="I194" s="189">
        <v>0</v>
      </c>
      <c r="J194" s="184">
        <v>0</v>
      </c>
      <c r="K194" s="179">
        <v>52.91</v>
      </c>
      <c r="L194" s="345">
        <v>0</v>
      </c>
      <c r="M194" s="179" t="s">
        <v>2166</v>
      </c>
      <c r="N194" s="184">
        <v>0</v>
      </c>
      <c r="O194" s="352" t="s">
        <v>2166</v>
      </c>
      <c r="P194" s="184" t="s">
        <v>1061</v>
      </c>
      <c r="Q194" s="182" t="s">
        <v>2166</v>
      </c>
      <c r="R194" s="148">
        <v>0</v>
      </c>
      <c r="S194" s="148">
        <v>0</v>
      </c>
      <c r="T194" t="s">
        <v>756</v>
      </c>
    </row>
    <row r="195" spans="1:20" x14ac:dyDescent="0.3">
      <c r="A195" s="148" t="s">
        <v>755</v>
      </c>
      <c r="B195" s="148">
        <v>214</v>
      </c>
      <c r="C195" t="s">
        <v>169</v>
      </c>
      <c r="D195" t="s">
        <v>170</v>
      </c>
      <c r="E195" t="s">
        <v>757</v>
      </c>
      <c r="F195" t="s">
        <v>10</v>
      </c>
      <c r="G195" t="s">
        <v>434</v>
      </c>
      <c r="H195" s="148" t="s">
        <v>428</v>
      </c>
      <c r="I195" s="189">
        <v>0</v>
      </c>
      <c r="J195" s="184">
        <v>0</v>
      </c>
      <c r="K195" s="179">
        <v>52.91</v>
      </c>
      <c r="L195" s="345">
        <v>0</v>
      </c>
      <c r="M195" s="179" t="s">
        <v>2166</v>
      </c>
      <c r="N195" s="184">
        <v>0</v>
      </c>
      <c r="O195" s="352">
        <v>0</v>
      </c>
      <c r="P195" s="184" t="s">
        <v>1061</v>
      </c>
      <c r="Q195" s="182" t="s">
        <v>2166</v>
      </c>
      <c r="R195" s="148" t="s">
        <v>588</v>
      </c>
      <c r="S195" s="148">
        <v>12</v>
      </c>
      <c r="T195" t="s">
        <v>756</v>
      </c>
    </row>
    <row r="196" spans="1:20" x14ac:dyDescent="0.3">
      <c r="A196" s="148" t="s">
        <v>948</v>
      </c>
      <c r="B196" s="148">
        <v>254</v>
      </c>
      <c r="C196" t="s">
        <v>303</v>
      </c>
      <c r="D196" t="s">
        <v>307</v>
      </c>
      <c r="E196" t="s">
        <v>949</v>
      </c>
      <c r="F196" t="s">
        <v>10</v>
      </c>
      <c r="G196" t="s">
        <v>434</v>
      </c>
      <c r="I196" s="189">
        <v>0</v>
      </c>
      <c r="J196" s="184">
        <v>0</v>
      </c>
      <c r="K196" s="179">
        <v>52.91</v>
      </c>
      <c r="L196" s="345">
        <v>0</v>
      </c>
      <c r="M196" s="179" t="s">
        <v>2166</v>
      </c>
      <c r="N196" s="184">
        <v>0</v>
      </c>
      <c r="O196" s="352" t="s">
        <v>2166</v>
      </c>
      <c r="P196" s="184" t="s">
        <v>1061</v>
      </c>
      <c r="Q196" s="182" t="s">
        <v>2166</v>
      </c>
      <c r="R196" s="148">
        <v>0</v>
      </c>
      <c r="S196" s="148">
        <v>0</v>
      </c>
      <c r="T196" t="s">
        <v>307</v>
      </c>
    </row>
    <row r="197" spans="1:20" x14ac:dyDescent="0.3">
      <c r="A197" s="148" t="s">
        <v>948</v>
      </c>
      <c r="B197" s="148">
        <v>254</v>
      </c>
      <c r="C197" t="s">
        <v>303</v>
      </c>
      <c r="D197" t="s">
        <v>307</v>
      </c>
      <c r="E197" t="s">
        <v>949</v>
      </c>
      <c r="F197" t="s">
        <v>10</v>
      </c>
      <c r="G197" t="s">
        <v>434</v>
      </c>
      <c r="H197" s="148" t="s">
        <v>1454</v>
      </c>
      <c r="I197" s="189">
        <v>0</v>
      </c>
      <c r="J197" s="184">
        <v>0</v>
      </c>
      <c r="K197" s="179">
        <v>52.91</v>
      </c>
      <c r="L197" s="345">
        <v>0</v>
      </c>
      <c r="M197" s="179" t="s">
        <v>2166</v>
      </c>
      <c r="N197" s="184">
        <v>0</v>
      </c>
      <c r="O197" s="352" t="s">
        <v>2166</v>
      </c>
      <c r="P197" s="184" t="s">
        <v>1061</v>
      </c>
      <c r="Q197" s="182" t="s">
        <v>2166</v>
      </c>
      <c r="R197" s="148">
        <v>0</v>
      </c>
      <c r="S197" s="148">
        <v>0</v>
      </c>
      <c r="T197" t="s">
        <v>307</v>
      </c>
    </row>
    <row r="198" spans="1:20" x14ac:dyDescent="0.3">
      <c r="A198" s="148" t="s">
        <v>1008</v>
      </c>
      <c r="B198" s="148">
        <v>227</v>
      </c>
      <c r="C198" t="s">
        <v>1009</v>
      </c>
      <c r="D198" t="s">
        <v>1010</v>
      </c>
      <c r="E198" t="s">
        <v>1012</v>
      </c>
      <c r="F198" t="s">
        <v>10</v>
      </c>
      <c r="G198" t="s">
        <v>427</v>
      </c>
      <c r="H198" s="148" t="s">
        <v>428</v>
      </c>
      <c r="I198" s="189">
        <v>0</v>
      </c>
      <c r="J198" s="184">
        <v>440.80000000000007</v>
      </c>
      <c r="K198" s="179">
        <v>74.14</v>
      </c>
      <c r="L198" s="345">
        <v>32.680912000000006</v>
      </c>
      <c r="M198" s="179">
        <v>0</v>
      </c>
      <c r="N198" s="184">
        <v>0</v>
      </c>
      <c r="O198" s="352">
        <v>3192</v>
      </c>
      <c r="P198" s="184" t="s">
        <v>1450</v>
      </c>
      <c r="Q198" s="182">
        <v>0.1380952380952381</v>
      </c>
      <c r="R198" s="148" t="s">
        <v>588</v>
      </c>
      <c r="S198" s="148">
        <v>12</v>
      </c>
      <c r="T198" t="s">
        <v>1011</v>
      </c>
    </row>
    <row r="199" spans="1:20" x14ac:dyDescent="0.3">
      <c r="A199" s="148" t="s">
        <v>1008</v>
      </c>
      <c r="B199" s="148" t="e">
        <v>#N/A</v>
      </c>
      <c r="C199" t="s">
        <v>1281</v>
      </c>
      <c r="D199" t="s">
        <v>1010</v>
      </c>
      <c r="E199" t="s">
        <v>1012</v>
      </c>
      <c r="F199" t="s">
        <v>10</v>
      </c>
      <c r="G199" t="s">
        <v>434</v>
      </c>
      <c r="H199" s="148" t="s">
        <v>428</v>
      </c>
      <c r="I199" s="189">
        <v>0</v>
      </c>
      <c r="J199" s="184">
        <v>0</v>
      </c>
      <c r="K199" s="179">
        <v>52.91</v>
      </c>
      <c r="L199" s="345">
        <v>0</v>
      </c>
      <c r="M199" s="179" t="s">
        <v>2166</v>
      </c>
      <c r="N199" s="184">
        <v>0</v>
      </c>
      <c r="O199" s="352" t="s">
        <v>2166</v>
      </c>
      <c r="P199" s="184" t="s">
        <v>1061</v>
      </c>
      <c r="Q199" s="182" t="s">
        <v>2166</v>
      </c>
      <c r="R199" s="148">
        <v>0</v>
      </c>
      <c r="S199" s="148">
        <v>0</v>
      </c>
      <c r="T199" t="s">
        <v>1011</v>
      </c>
    </row>
    <row r="200" spans="1:20" x14ac:dyDescent="0.3">
      <c r="A200" s="148" t="s">
        <v>763</v>
      </c>
      <c r="B200" s="148">
        <v>432</v>
      </c>
      <c r="C200" t="s">
        <v>175</v>
      </c>
      <c r="D200" t="s">
        <v>176</v>
      </c>
      <c r="E200" t="s">
        <v>764</v>
      </c>
      <c r="F200" t="s">
        <v>11</v>
      </c>
      <c r="G200" t="s">
        <v>432</v>
      </c>
      <c r="H200" s="148" t="s">
        <v>433</v>
      </c>
      <c r="I200" s="189">
        <v>252.55495200000001</v>
      </c>
      <c r="J200" s="184">
        <v>0</v>
      </c>
      <c r="K200" s="179">
        <v>0</v>
      </c>
      <c r="L200" s="345">
        <v>0</v>
      </c>
      <c r="M200" s="179" t="s">
        <v>2166</v>
      </c>
      <c r="N200" s="184">
        <v>73.84</v>
      </c>
      <c r="O200" s="352">
        <v>0</v>
      </c>
      <c r="P200" s="184" t="s">
        <v>505</v>
      </c>
      <c r="Q200" s="182" t="s">
        <v>2166</v>
      </c>
      <c r="R200" s="148" t="s">
        <v>551</v>
      </c>
      <c r="S200" s="148">
        <v>6</v>
      </c>
      <c r="T200" t="s">
        <v>176</v>
      </c>
    </row>
    <row r="201" spans="1:20" x14ac:dyDescent="0.3">
      <c r="A201" s="148" t="s">
        <v>763</v>
      </c>
      <c r="B201" s="148">
        <v>432</v>
      </c>
      <c r="C201" t="s">
        <v>175</v>
      </c>
      <c r="D201" t="s">
        <v>176</v>
      </c>
      <c r="E201" t="s">
        <v>764</v>
      </c>
      <c r="F201" t="s">
        <v>11</v>
      </c>
      <c r="G201" t="s">
        <v>427</v>
      </c>
      <c r="H201" s="148" t="s">
        <v>428</v>
      </c>
      <c r="I201" s="189">
        <v>5929.3354487388324</v>
      </c>
      <c r="J201" s="184">
        <v>15635.900000000003</v>
      </c>
      <c r="K201" s="179">
        <v>74.14</v>
      </c>
      <c r="L201" s="345">
        <v>1159.2456260000001</v>
      </c>
      <c r="M201" s="179">
        <v>0.37921292977947102</v>
      </c>
      <c r="N201" s="184">
        <v>1733.5717477235426</v>
      </c>
      <c r="O201" s="352">
        <v>113304</v>
      </c>
      <c r="P201" s="184" t="s">
        <v>1450</v>
      </c>
      <c r="Q201" s="182">
        <v>0.13799954105768555</v>
      </c>
      <c r="R201" s="148" t="s">
        <v>551</v>
      </c>
      <c r="S201" s="148">
        <v>12</v>
      </c>
      <c r="T201" t="s">
        <v>176</v>
      </c>
    </row>
    <row r="202" spans="1:20" x14ac:dyDescent="0.3">
      <c r="A202" s="148" t="s">
        <v>861</v>
      </c>
      <c r="B202" s="148">
        <v>369</v>
      </c>
      <c r="C202" t="s">
        <v>245</v>
      </c>
      <c r="D202" t="s">
        <v>246</v>
      </c>
      <c r="E202" t="s">
        <v>862</v>
      </c>
      <c r="F202" t="s">
        <v>11</v>
      </c>
      <c r="G202" t="s">
        <v>432</v>
      </c>
      <c r="H202" s="148" t="s">
        <v>433</v>
      </c>
      <c r="I202" s="189">
        <v>0</v>
      </c>
      <c r="J202" s="184">
        <v>0</v>
      </c>
      <c r="K202" s="179">
        <v>0</v>
      </c>
      <c r="L202" s="345">
        <v>0</v>
      </c>
      <c r="M202" s="179" t="s">
        <v>2166</v>
      </c>
      <c r="N202" s="184">
        <v>0</v>
      </c>
      <c r="O202" s="352" t="s">
        <v>2166</v>
      </c>
      <c r="P202" s="184" t="s">
        <v>505</v>
      </c>
      <c r="Q202" s="182" t="s">
        <v>2166</v>
      </c>
      <c r="R202" s="148">
        <v>0</v>
      </c>
      <c r="S202" s="148">
        <v>0</v>
      </c>
      <c r="T202" t="s">
        <v>246</v>
      </c>
    </row>
    <row r="203" spans="1:20" x14ac:dyDescent="0.3">
      <c r="A203" s="148" t="s">
        <v>861</v>
      </c>
      <c r="B203" s="148">
        <v>369</v>
      </c>
      <c r="C203" t="s">
        <v>245</v>
      </c>
      <c r="D203" t="s">
        <v>246</v>
      </c>
      <c r="E203" t="s">
        <v>862</v>
      </c>
      <c r="F203" t="s">
        <v>11</v>
      </c>
      <c r="G203" t="s">
        <v>427</v>
      </c>
      <c r="H203" s="148" t="s">
        <v>428</v>
      </c>
      <c r="I203" s="189">
        <v>2397.0730407078681</v>
      </c>
      <c r="J203" s="184">
        <v>7993.4</v>
      </c>
      <c r="K203" s="179">
        <v>74.14</v>
      </c>
      <c r="L203" s="345">
        <v>592.63067599999999</v>
      </c>
      <c r="M203" s="179">
        <v>0.29988153235267451</v>
      </c>
      <c r="N203" s="184">
        <v>700.8370729783552</v>
      </c>
      <c r="O203" s="352">
        <v>57924</v>
      </c>
      <c r="P203" s="184" t="s">
        <v>1450</v>
      </c>
      <c r="Q203" s="182">
        <v>0.13799806643187623</v>
      </c>
      <c r="R203" s="148" t="s">
        <v>551</v>
      </c>
      <c r="S203" s="148">
        <v>12</v>
      </c>
      <c r="T203" t="s">
        <v>246</v>
      </c>
    </row>
    <row r="204" spans="1:20" x14ac:dyDescent="0.3">
      <c r="A204" s="148" t="s">
        <v>892</v>
      </c>
      <c r="B204" s="148">
        <v>17</v>
      </c>
      <c r="C204" t="s">
        <v>260</v>
      </c>
      <c r="D204" t="s">
        <v>261</v>
      </c>
      <c r="E204" t="s">
        <v>893</v>
      </c>
      <c r="F204" t="s">
        <v>11</v>
      </c>
      <c r="G204" t="s">
        <v>432</v>
      </c>
      <c r="H204" s="148" t="s">
        <v>433</v>
      </c>
      <c r="I204" s="189">
        <v>11355.378898499999</v>
      </c>
      <c r="J204" s="184">
        <v>0</v>
      </c>
      <c r="K204" s="179">
        <v>0</v>
      </c>
      <c r="L204" s="345">
        <v>0</v>
      </c>
      <c r="M204" s="179" t="s">
        <v>2166</v>
      </c>
      <c r="N204" s="184">
        <v>3319.9949999999999</v>
      </c>
      <c r="O204" s="352">
        <v>0</v>
      </c>
      <c r="P204" s="184" t="s">
        <v>505</v>
      </c>
      <c r="Q204" s="182" t="s">
        <v>2166</v>
      </c>
      <c r="R204" s="148" t="s">
        <v>551</v>
      </c>
      <c r="S204" s="148">
        <v>12</v>
      </c>
      <c r="T204" t="s">
        <v>261</v>
      </c>
    </row>
    <row r="205" spans="1:20" x14ac:dyDescent="0.3">
      <c r="A205" s="148" t="s">
        <v>892</v>
      </c>
      <c r="B205" s="148">
        <v>17</v>
      </c>
      <c r="C205" t="s">
        <v>260</v>
      </c>
      <c r="D205" t="s">
        <v>261</v>
      </c>
      <c r="E205" t="s">
        <v>893</v>
      </c>
      <c r="F205" t="s">
        <v>11</v>
      </c>
      <c r="G205" t="s">
        <v>427</v>
      </c>
      <c r="H205" s="148" t="s">
        <v>428</v>
      </c>
      <c r="I205" s="189">
        <v>61965.73927440001</v>
      </c>
      <c r="J205" s="184">
        <v>169430</v>
      </c>
      <c r="K205" s="179">
        <v>74.14</v>
      </c>
      <c r="L205" s="345">
        <v>12561.540199999999</v>
      </c>
      <c r="M205" s="179">
        <v>0.36573062193472239</v>
      </c>
      <c r="N205" s="184">
        <v>18117.048000000003</v>
      </c>
      <c r="O205" s="352">
        <v>1227753</v>
      </c>
      <c r="P205" s="184" t="s">
        <v>1450</v>
      </c>
      <c r="Q205" s="182">
        <v>0.13800007004666248</v>
      </c>
      <c r="R205" s="148" t="s">
        <v>551</v>
      </c>
      <c r="S205" s="148">
        <v>12</v>
      </c>
      <c r="T205" t="s">
        <v>261</v>
      </c>
    </row>
    <row r="206" spans="1:20" x14ac:dyDescent="0.3">
      <c r="A206" s="148" t="s">
        <v>892</v>
      </c>
      <c r="B206" s="148">
        <v>17</v>
      </c>
      <c r="C206" t="s">
        <v>260</v>
      </c>
      <c r="D206" t="s">
        <v>261</v>
      </c>
      <c r="E206" t="s">
        <v>893</v>
      </c>
      <c r="F206" t="s">
        <v>11</v>
      </c>
      <c r="G206" t="s">
        <v>1064</v>
      </c>
      <c r="H206" s="148" t="s">
        <v>1065</v>
      </c>
      <c r="I206" s="189">
        <v>0</v>
      </c>
      <c r="J206" s="184">
        <v>0</v>
      </c>
      <c r="K206" s="179">
        <v>0</v>
      </c>
      <c r="L206" s="345">
        <v>0</v>
      </c>
      <c r="M206" s="179" t="s">
        <v>2166</v>
      </c>
      <c r="N206" s="184">
        <v>0</v>
      </c>
      <c r="O206" s="352" t="s">
        <v>2166</v>
      </c>
      <c r="P206" s="184" t="s">
        <v>1064</v>
      </c>
      <c r="Q206" s="182" t="s">
        <v>2166</v>
      </c>
      <c r="R206" s="148">
        <v>0</v>
      </c>
      <c r="S206" s="148">
        <v>0</v>
      </c>
      <c r="T206" t="s">
        <v>261</v>
      </c>
    </row>
    <row r="207" spans="1:20" x14ac:dyDescent="0.3">
      <c r="A207" s="148" t="s">
        <v>643</v>
      </c>
      <c r="B207" s="148">
        <v>169</v>
      </c>
      <c r="C207" t="s">
        <v>103</v>
      </c>
      <c r="D207" t="s">
        <v>105</v>
      </c>
      <c r="E207" t="s">
        <v>644</v>
      </c>
      <c r="F207" t="s">
        <v>11</v>
      </c>
      <c r="G207" t="s">
        <v>427</v>
      </c>
      <c r="H207" s="148" t="s">
        <v>428</v>
      </c>
      <c r="I207" s="189">
        <v>5105.7896370000008</v>
      </c>
      <c r="J207" s="184">
        <v>14178.2</v>
      </c>
      <c r="K207" s="179">
        <v>74.14</v>
      </c>
      <c r="L207" s="345">
        <v>1051.1717480000002</v>
      </c>
      <c r="M207" s="179">
        <v>0.36011550387214175</v>
      </c>
      <c r="N207" s="184">
        <v>1492.7900000000002</v>
      </c>
      <c r="O207" s="352">
        <v>102740</v>
      </c>
      <c r="P207" s="184" t="s">
        <v>1450</v>
      </c>
      <c r="Q207" s="182">
        <v>0.13800077866459023</v>
      </c>
      <c r="R207" s="148" t="s">
        <v>551</v>
      </c>
      <c r="S207" s="148">
        <v>13</v>
      </c>
      <c r="T207" t="s">
        <v>105</v>
      </c>
    </row>
    <row r="208" spans="1:20" x14ac:dyDescent="0.3">
      <c r="A208" s="148" t="s">
        <v>661</v>
      </c>
      <c r="B208" s="148">
        <v>169</v>
      </c>
      <c r="C208" t="s">
        <v>103</v>
      </c>
      <c r="D208" t="s">
        <v>121</v>
      </c>
      <c r="E208" t="s">
        <v>662</v>
      </c>
      <c r="F208" t="s">
        <v>11</v>
      </c>
      <c r="G208" t="s">
        <v>427</v>
      </c>
      <c r="H208" s="148" t="s">
        <v>428</v>
      </c>
      <c r="I208" s="189">
        <v>5532.8277732000006</v>
      </c>
      <c r="J208" s="184">
        <v>16050.9</v>
      </c>
      <c r="K208" s="179">
        <v>74.14</v>
      </c>
      <c r="L208" s="345">
        <v>1190.0137260000001</v>
      </c>
      <c r="M208" s="179">
        <v>0.34470514259013518</v>
      </c>
      <c r="N208" s="184">
        <v>1617.6440000000002</v>
      </c>
      <c r="O208" s="352">
        <v>116311</v>
      </c>
      <c r="P208" s="184" t="s">
        <v>1450</v>
      </c>
      <c r="Q208" s="182">
        <v>0.13799984524249639</v>
      </c>
      <c r="R208" s="148" t="s">
        <v>551</v>
      </c>
      <c r="S208" s="148">
        <v>12</v>
      </c>
      <c r="T208" t="s">
        <v>121</v>
      </c>
    </row>
    <row r="209" spans="1:20" x14ac:dyDescent="0.3">
      <c r="A209" s="148" t="s">
        <v>663</v>
      </c>
      <c r="B209" s="148">
        <v>169</v>
      </c>
      <c r="C209" t="s">
        <v>103</v>
      </c>
      <c r="D209" t="s">
        <v>122</v>
      </c>
      <c r="E209" t="s">
        <v>664</v>
      </c>
      <c r="F209" t="s">
        <v>11</v>
      </c>
      <c r="G209" t="s">
        <v>427</v>
      </c>
      <c r="H209" s="148" t="s">
        <v>428</v>
      </c>
      <c r="I209" s="189">
        <v>4153.7662335000005</v>
      </c>
      <c r="J209" s="184">
        <v>11403.499999999998</v>
      </c>
      <c r="K209" s="179">
        <v>74.14</v>
      </c>
      <c r="L209" s="345">
        <v>845.45548999999983</v>
      </c>
      <c r="M209" s="179">
        <v>0.36425362682509765</v>
      </c>
      <c r="N209" s="184">
        <v>1214.4450000000002</v>
      </c>
      <c r="O209" s="352">
        <v>82635</v>
      </c>
      <c r="P209" s="184" t="s">
        <v>1450</v>
      </c>
      <c r="Q209" s="182">
        <v>0.13799842681672414</v>
      </c>
      <c r="R209" s="148" t="s">
        <v>551</v>
      </c>
      <c r="S209" s="148">
        <v>12</v>
      </c>
      <c r="T209" t="s">
        <v>122</v>
      </c>
    </row>
    <row r="210" spans="1:20" x14ac:dyDescent="0.3">
      <c r="A210" s="148" t="s">
        <v>675</v>
      </c>
      <c r="B210" s="148">
        <v>169</v>
      </c>
      <c r="C210" t="s">
        <v>103</v>
      </c>
      <c r="D210" t="s">
        <v>131</v>
      </c>
      <c r="E210" t="s">
        <v>676</v>
      </c>
      <c r="F210" t="s">
        <v>11</v>
      </c>
      <c r="G210" t="s">
        <v>427</v>
      </c>
      <c r="H210" s="148" t="s">
        <v>428</v>
      </c>
      <c r="I210" s="189">
        <v>6285.9744129000001</v>
      </c>
      <c r="J210" s="184">
        <v>18080.899999999998</v>
      </c>
      <c r="K210" s="179">
        <v>74.14</v>
      </c>
      <c r="L210" s="345">
        <v>1340.5179259999998</v>
      </c>
      <c r="M210" s="179">
        <v>0.34765826993678417</v>
      </c>
      <c r="N210" s="184">
        <v>1837.8429999999998</v>
      </c>
      <c r="O210" s="352">
        <v>131022</v>
      </c>
      <c r="P210" s="184" t="s">
        <v>1450</v>
      </c>
      <c r="Q210" s="182">
        <v>0.13799896200638059</v>
      </c>
      <c r="R210" s="148" t="s">
        <v>551</v>
      </c>
      <c r="S210" s="148">
        <v>12</v>
      </c>
      <c r="T210" t="s">
        <v>131</v>
      </c>
    </row>
    <row r="211" spans="1:20" x14ac:dyDescent="0.3">
      <c r="A211" s="148" t="s">
        <v>677</v>
      </c>
      <c r="B211" s="148">
        <v>169</v>
      </c>
      <c r="C211" t="s">
        <v>103</v>
      </c>
      <c r="D211" t="s">
        <v>132</v>
      </c>
      <c r="E211" t="s">
        <v>678</v>
      </c>
      <c r="F211" t="s">
        <v>11</v>
      </c>
      <c r="G211" t="s">
        <v>427</v>
      </c>
      <c r="H211" s="148" t="s">
        <v>428</v>
      </c>
      <c r="I211" s="189">
        <v>6759.5594118000008</v>
      </c>
      <c r="J211" s="184">
        <v>19969.300000000003</v>
      </c>
      <c r="K211" s="179">
        <v>74.14</v>
      </c>
      <c r="L211" s="345">
        <v>1480.5239020000001</v>
      </c>
      <c r="M211" s="179">
        <v>0.3384975643512792</v>
      </c>
      <c r="N211" s="184">
        <v>1976.306</v>
      </c>
      <c r="O211" s="352">
        <v>144704</v>
      </c>
      <c r="P211" s="184" t="s">
        <v>1450</v>
      </c>
      <c r="Q211" s="182">
        <v>0.1380010227775321</v>
      </c>
      <c r="R211" s="148" t="s">
        <v>551</v>
      </c>
      <c r="S211" s="148">
        <v>12</v>
      </c>
      <c r="T211" t="s">
        <v>132</v>
      </c>
    </row>
    <row r="212" spans="1:20" x14ac:dyDescent="0.3">
      <c r="A212" s="148" t="s">
        <v>690</v>
      </c>
      <c r="B212" s="148">
        <v>169</v>
      </c>
      <c r="C212" t="s">
        <v>103</v>
      </c>
      <c r="D212" t="s">
        <v>143</v>
      </c>
      <c r="E212" t="s">
        <v>691</v>
      </c>
      <c r="F212" t="s">
        <v>11</v>
      </c>
      <c r="G212" t="s">
        <v>427</v>
      </c>
      <c r="H212" s="148" t="s">
        <v>428</v>
      </c>
      <c r="I212" s="189">
        <v>9160.0011983999975</v>
      </c>
      <c r="J212" s="184">
        <v>26515.800000000003</v>
      </c>
      <c r="K212" s="179">
        <v>74.14</v>
      </c>
      <c r="L212" s="345">
        <v>1965.8814120000002</v>
      </c>
      <c r="M212" s="179">
        <v>0.34545445351073684</v>
      </c>
      <c r="N212" s="184">
        <v>2678.1279999999992</v>
      </c>
      <c r="O212" s="352">
        <v>192144</v>
      </c>
      <c r="P212" s="184" t="s">
        <v>1450</v>
      </c>
      <c r="Q212" s="182">
        <v>0.13799962528103923</v>
      </c>
      <c r="R212" s="148" t="s">
        <v>551</v>
      </c>
      <c r="S212" s="148">
        <v>12</v>
      </c>
      <c r="T212" t="s">
        <v>143</v>
      </c>
    </row>
    <row r="213" spans="1:20" x14ac:dyDescent="0.3">
      <c r="A213" s="148" t="s">
        <v>694</v>
      </c>
      <c r="B213" s="148">
        <v>169</v>
      </c>
      <c r="C213" t="s">
        <v>103</v>
      </c>
      <c r="D213" t="s">
        <v>147</v>
      </c>
      <c r="E213" t="s">
        <v>695</v>
      </c>
      <c r="F213" t="s">
        <v>11</v>
      </c>
      <c r="G213" t="s">
        <v>427</v>
      </c>
      <c r="H213" s="148" t="s">
        <v>428</v>
      </c>
      <c r="I213" s="189">
        <v>5400.4348008000006</v>
      </c>
      <c r="J213" s="184">
        <v>16822.900000000001</v>
      </c>
      <c r="K213" s="179">
        <v>74.14</v>
      </c>
      <c r="L213" s="345">
        <v>1247.249806</v>
      </c>
      <c r="M213" s="179">
        <v>0.321016875853747</v>
      </c>
      <c r="N213" s="184">
        <v>1578.9360000000001</v>
      </c>
      <c r="O213" s="352">
        <v>121905</v>
      </c>
      <c r="P213" s="184" t="s">
        <v>1450</v>
      </c>
      <c r="Q213" s="182">
        <v>0.13800008203108979</v>
      </c>
      <c r="R213" s="148" t="s">
        <v>551</v>
      </c>
      <c r="S213" s="148">
        <v>12</v>
      </c>
      <c r="T213" t="s">
        <v>696</v>
      </c>
    </row>
    <row r="214" spans="1:20" x14ac:dyDescent="0.3">
      <c r="A214" s="148" t="s">
        <v>677</v>
      </c>
      <c r="B214" s="148">
        <v>169</v>
      </c>
      <c r="C214" t="s">
        <v>103</v>
      </c>
      <c r="D214" t="s">
        <v>132</v>
      </c>
      <c r="E214" t="s">
        <v>678</v>
      </c>
      <c r="F214" t="s">
        <v>11</v>
      </c>
      <c r="G214" t="s">
        <v>1059</v>
      </c>
      <c r="H214" s="148" t="s">
        <v>1060</v>
      </c>
      <c r="I214" s="189">
        <v>0</v>
      </c>
      <c r="J214" s="184">
        <v>0</v>
      </c>
      <c r="K214" s="179">
        <v>0</v>
      </c>
      <c r="L214" s="345">
        <v>0</v>
      </c>
      <c r="M214" s="179" t="s">
        <v>2166</v>
      </c>
      <c r="N214" s="184">
        <v>0</v>
      </c>
      <c r="O214" s="352" t="s">
        <v>2166</v>
      </c>
      <c r="P214" s="184" t="s">
        <v>505</v>
      </c>
      <c r="Q214" s="182" t="s">
        <v>2166</v>
      </c>
      <c r="R214" s="148">
        <v>0</v>
      </c>
      <c r="S214" s="148">
        <v>0</v>
      </c>
      <c r="T214" t="s">
        <v>132</v>
      </c>
    </row>
    <row r="215" spans="1:20" x14ac:dyDescent="0.3">
      <c r="A215" s="148" t="s">
        <v>690</v>
      </c>
      <c r="B215" s="148">
        <v>169</v>
      </c>
      <c r="C215" t="s">
        <v>103</v>
      </c>
      <c r="D215" t="s">
        <v>143</v>
      </c>
      <c r="E215" t="s">
        <v>691</v>
      </c>
      <c r="F215" t="s">
        <v>11</v>
      </c>
      <c r="G215" t="s">
        <v>432</v>
      </c>
      <c r="H215" s="148" t="s">
        <v>433</v>
      </c>
      <c r="I215" s="189">
        <v>357.694974</v>
      </c>
      <c r="J215" s="184">
        <v>0</v>
      </c>
      <c r="K215" s="179">
        <v>0</v>
      </c>
      <c r="L215" s="345">
        <v>0</v>
      </c>
      <c r="M215" s="179" t="s">
        <v>2166</v>
      </c>
      <c r="N215" s="184">
        <v>104.58</v>
      </c>
      <c r="O215" s="352">
        <v>0</v>
      </c>
      <c r="P215" s="184" t="s">
        <v>505</v>
      </c>
      <c r="Q215" s="182" t="s">
        <v>2166</v>
      </c>
      <c r="R215" s="148" t="s">
        <v>551</v>
      </c>
      <c r="S215" s="148">
        <v>11</v>
      </c>
      <c r="T215" t="s">
        <v>143</v>
      </c>
    </row>
    <row r="216" spans="1:20" x14ac:dyDescent="0.3">
      <c r="A216" s="148" t="s">
        <v>741</v>
      </c>
      <c r="B216" s="148">
        <v>121</v>
      </c>
      <c r="C216" t="s">
        <v>2036</v>
      </c>
      <c r="D216" t="s">
        <v>156</v>
      </c>
      <c r="E216" t="s">
        <v>600</v>
      </c>
      <c r="F216" t="s">
        <v>12</v>
      </c>
      <c r="G216" t="s">
        <v>427</v>
      </c>
      <c r="H216" s="148" t="s">
        <v>428</v>
      </c>
      <c r="I216" s="189">
        <v>0</v>
      </c>
      <c r="J216" s="184">
        <v>104.39999999999998</v>
      </c>
      <c r="K216" s="179">
        <v>74.14</v>
      </c>
      <c r="L216" s="345">
        <v>7.7402159999999984</v>
      </c>
      <c r="M216" s="179">
        <v>0</v>
      </c>
      <c r="N216" s="184">
        <v>0</v>
      </c>
      <c r="O216" s="352">
        <v>756</v>
      </c>
      <c r="P216" s="184" t="s">
        <v>1450</v>
      </c>
      <c r="Q216" s="182">
        <v>0.13809523809523808</v>
      </c>
      <c r="R216" s="148" t="s">
        <v>588</v>
      </c>
      <c r="S216" s="148">
        <v>12</v>
      </c>
      <c r="T216">
        <v>0</v>
      </c>
    </row>
    <row r="217" spans="1:20" x14ac:dyDescent="0.3">
      <c r="A217" s="148" t="s">
        <v>741</v>
      </c>
      <c r="B217" s="148">
        <v>121</v>
      </c>
      <c r="C217" t="s">
        <v>2036</v>
      </c>
      <c r="D217" t="s">
        <v>156</v>
      </c>
      <c r="E217" t="s">
        <v>600</v>
      </c>
      <c r="F217" t="s">
        <v>12</v>
      </c>
      <c r="G217" t="s">
        <v>427</v>
      </c>
      <c r="H217" s="148" t="s">
        <v>431</v>
      </c>
      <c r="I217" s="189">
        <v>78.352232400000005</v>
      </c>
      <c r="J217" s="184">
        <v>289.99999999999994</v>
      </c>
      <c r="K217" s="179">
        <v>74.14</v>
      </c>
      <c r="L217" s="345">
        <v>21.500599999999995</v>
      </c>
      <c r="M217" s="179">
        <v>0.27018011172413803</v>
      </c>
      <c r="N217" s="184">
        <v>22.908000000000001</v>
      </c>
      <c r="O217" s="352">
        <v>2100</v>
      </c>
      <c r="P217" s="184" t="s">
        <v>1450</v>
      </c>
      <c r="Q217" s="182">
        <v>0.13809523809523808</v>
      </c>
      <c r="R217" s="148" t="s">
        <v>588</v>
      </c>
      <c r="S217" s="148">
        <v>12</v>
      </c>
      <c r="T217">
        <v>0</v>
      </c>
    </row>
    <row r="218" spans="1:20" x14ac:dyDescent="0.3">
      <c r="A218" s="148" t="s">
        <v>741</v>
      </c>
      <c r="B218" s="148">
        <v>121</v>
      </c>
      <c r="C218" t="s">
        <v>2036</v>
      </c>
      <c r="D218" t="s">
        <v>156</v>
      </c>
      <c r="E218" t="s">
        <v>600</v>
      </c>
      <c r="F218" t="s">
        <v>12</v>
      </c>
      <c r="G218" t="s">
        <v>434</v>
      </c>
      <c r="H218" s="148" t="s">
        <v>431</v>
      </c>
      <c r="I218" s="189">
        <v>163350.4223676</v>
      </c>
      <c r="J218" s="184">
        <v>575406</v>
      </c>
      <c r="K218" s="179">
        <v>52.91</v>
      </c>
      <c r="L218" s="345">
        <v>30444.731459999995</v>
      </c>
      <c r="M218" s="179">
        <v>0.28388724199539106</v>
      </c>
      <c r="N218" s="184">
        <v>47759.091999999997</v>
      </c>
      <c r="O218" s="352">
        <v>569708</v>
      </c>
      <c r="P218" s="184" t="s">
        <v>1061</v>
      </c>
      <c r="Q218" s="182">
        <v>1.0100016148623505</v>
      </c>
      <c r="R218" s="148" t="s">
        <v>588</v>
      </c>
      <c r="S218" s="148">
        <v>12</v>
      </c>
      <c r="T218">
        <v>0</v>
      </c>
    </row>
    <row r="219" spans="1:20" x14ac:dyDescent="0.3">
      <c r="A219" s="148" t="s">
        <v>742</v>
      </c>
      <c r="B219" s="148">
        <v>121</v>
      </c>
      <c r="C219" t="s">
        <v>2036</v>
      </c>
      <c r="D219" t="s">
        <v>743</v>
      </c>
      <c r="E219" t="s">
        <v>600</v>
      </c>
      <c r="F219" t="s">
        <v>12</v>
      </c>
      <c r="G219" t="s">
        <v>429</v>
      </c>
      <c r="H219" s="148" t="s">
        <v>430</v>
      </c>
      <c r="I219" s="189">
        <v>315498.7329</v>
      </c>
      <c r="J219" s="184">
        <v>0</v>
      </c>
      <c r="K219" s="179">
        <v>0</v>
      </c>
      <c r="L219" s="345">
        <v>0</v>
      </c>
      <c r="M219" s="179" t="s">
        <v>2166</v>
      </c>
      <c r="N219" s="184">
        <v>92243</v>
      </c>
      <c r="O219" s="352">
        <v>0</v>
      </c>
      <c r="P219" s="184" t="s">
        <v>505</v>
      </c>
      <c r="Q219" s="182" t="s">
        <v>2166</v>
      </c>
      <c r="R219" s="148" t="s">
        <v>588</v>
      </c>
      <c r="S219" s="148">
        <v>12</v>
      </c>
      <c r="T219">
        <v>0</v>
      </c>
    </row>
    <row r="220" spans="1:20" x14ac:dyDescent="0.3">
      <c r="A220" s="148" t="s">
        <v>744</v>
      </c>
      <c r="B220" s="148">
        <v>121</v>
      </c>
      <c r="C220" t="s">
        <v>2036</v>
      </c>
      <c r="D220" t="s">
        <v>158</v>
      </c>
      <c r="E220" t="s">
        <v>600</v>
      </c>
      <c r="F220" t="s">
        <v>12</v>
      </c>
      <c r="G220" t="s">
        <v>434</v>
      </c>
      <c r="H220" s="148" t="s">
        <v>435</v>
      </c>
      <c r="I220" s="189">
        <v>445396.73326200002</v>
      </c>
      <c r="J220" s="184">
        <v>0</v>
      </c>
      <c r="K220" s="179">
        <v>52.91</v>
      </c>
      <c r="L220" s="345">
        <v>0</v>
      </c>
      <c r="M220" s="179" t="s">
        <v>2166</v>
      </c>
      <c r="N220" s="184">
        <v>130221.54000000001</v>
      </c>
      <c r="O220" s="352">
        <v>0</v>
      </c>
      <c r="P220" s="184" t="s">
        <v>1061</v>
      </c>
      <c r="Q220" s="182" t="s">
        <v>2166</v>
      </c>
      <c r="R220" s="148" t="s">
        <v>588</v>
      </c>
      <c r="S220" s="148">
        <v>12</v>
      </c>
      <c r="T220">
        <v>0</v>
      </c>
    </row>
    <row r="221" spans="1:20" x14ac:dyDescent="0.3">
      <c r="A221" s="148" t="s">
        <v>744</v>
      </c>
      <c r="B221" s="148">
        <v>121</v>
      </c>
      <c r="C221" t="s">
        <v>2036</v>
      </c>
      <c r="D221" t="s">
        <v>158</v>
      </c>
      <c r="E221" t="s">
        <v>600</v>
      </c>
      <c r="F221" t="s">
        <v>12</v>
      </c>
      <c r="G221" t="s">
        <v>434</v>
      </c>
      <c r="H221" s="148" t="s">
        <v>436</v>
      </c>
      <c r="I221" s="189">
        <v>1447825.6074866999</v>
      </c>
      <c r="J221" s="184">
        <v>5505747</v>
      </c>
      <c r="K221" s="179">
        <v>52.91</v>
      </c>
      <c r="L221" s="345">
        <v>291309.07376999996</v>
      </c>
      <c r="M221" s="179">
        <v>0.26296624372436656</v>
      </c>
      <c r="N221" s="184">
        <v>423303.68899999995</v>
      </c>
      <c r="O221" s="352">
        <v>5446276</v>
      </c>
      <c r="P221" s="184" t="s">
        <v>1061</v>
      </c>
      <c r="Q221" s="182">
        <v>1.010919571464979</v>
      </c>
      <c r="R221" s="148" t="s">
        <v>588</v>
      </c>
      <c r="S221" s="148">
        <v>12</v>
      </c>
      <c r="T221">
        <v>0</v>
      </c>
    </row>
    <row r="222" spans="1:20" x14ac:dyDescent="0.3">
      <c r="A222" s="148" t="s">
        <v>744</v>
      </c>
      <c r="B222" s="148">
        <v>121</v>
      </c>
      <c r="C222" t="s">
        <v>2036</v>
      </c>
      <c r="D222" t="s">
        <v>158</v>
      </c>
      <c r="E222" t="s">
        <v>600</v>
      </c>
      <c r="F222" t="s">
        <v>12</v>
      </c>
      <c r="G222" t="s">
        <v>434</v>
      </c>
      <c r="H222" s="148" t="s">
        <v>431</v>
      </c>
      <c r="I222" s="189">
        <v>341280.95429999998</v>
      </c>
      <c r="J222" s="184">
        <v>1279731</v>
      </c>
      <c r="K222" s="179">
        <v>52.91</v>
      </c>
      <c r="L222" s="345">
        <v>67710.567209999994</v>
      </c>
      <c r="M222" s="179">
        <v>0.26668179039188705</v>
      </c>
      <c r="N222" s="184">
        <v>99781</v>
      </c>
      <c r="O222" s="352">
        <v>1267061</v>
      </c>
      <c r="P222" s="184" t="s">
        <v>1061</v>
      </c>
      <c r="Q222" s="182">
        <v>1.0099995185709292</v>
      </c>
      <c r="R222" s="148" t="s">
        <v>588</v>
      </c>
      <c r="S222" s="148">
        <v>12</v>
      </c>
      <c r="T222">
        <v>0</v>
      </c>
    </row>
    <row r="223" spans="1:20" x14ac:dyDescent="0.3">
      <c r="A223" s="148" t="s">
        <v>753</v>
      </c>
      <c r="B223" s="148">
        <v>520</v>
      </c>
      <c r="C223" t="s">
        <v>754</v>
      </c>
      <c r="D223" t="s">
        <v>167</v>
      </c>
      <c r="E223" t="s">
        <v>600</v>
      </c>
      <c r="F223" t="s">
        <v>12</v>
      </c>
      <c r="G223" t="s">
        <v>437</v>
      </c>
      <c r="H223" s="148" t="s">
        <v>438</v>
      </c>
      <c r="I223" s="189">
        <v>678231.8088</v>
      </c>
      <c r="J223" s="184">
        <v>3332305</v>
      </c>
      <c r="K223" s="179">
        <v>97.13</v>
      </c>
      <c r="L223" s="345">
        <v>323666.78464999999</v>
      </c>
      <c r="M223" s="179">
        <v>0.20353233236453447</v>
      </c>
      <c r="N223" s="184">
        <v>198296</v>
      </c>
      <c r="O223" s="352">
        <v>219555</v>
      </c>
      <c r="P223" s="184" t="s">
        <v>1062</v>
      </c>
      <c r="Q223" s="182">
        <v>15.177540935073216</v>
      </c>
      <c r="R223" s="148" t="s">
        <v>588</v>
      </c>
      <c r="S223" s="148">
        <v>12</v>
      </c>
      <c r="T223">
        <v>0</v>
      </c>
    </row>
    <row r="224" spans="1:20" x14ac:dyDescent="0.3">
      <c r="A224" s="148" t="s">
        <v>777</v>
      </c>
      <c r="B224" s="148">
        <v>8</v>
      </c>
      <c r="C224" t="s">
        <v>189</v>
      </c>
      <c r="D224" t="s">
        <v>190</v>
      </c>
      <c r="E224" t="s">
        <v>600</v>
      </c>
      <c r="F224" t="s">
        <v>12</v>
      </c>
      <c r="G224" t="s">
        <v>434</v>
      </c>
      <c r="H224" s="148" t="s">
        <v>431</v>
      </c>
      <c r="I224" s="189">
        <v>660542.0172</v>
      </c>
      <c r="J224" s="184">
        <v>3050879</v>
      </c>
      <c r="K224" s="179">
        <v>52.91</v>
      </c>
      <c r="L224" s="345">
        <v>161422.00788999998</v>
      </c>
      <c r="M224" s="179">
        <v>0.21650875606669423</v>
      </c>
      <c r="N224" s="184">
        <v>193124</v>
      </c>
      <c r="O224" s="352">
        <v>3050879</v>
      </c>
      <c r="P224" s="184" t="s">
        <v>1061</v>
      </c>
      <c r="Q224" s="182">
        <v>1</v>
      </c>
      <c r="R224" s="148" t="s">
        <v>588</v>
      </c>
      <c r="S224" s="148">
        <v>12</v>
      </c>
      <c r="T224">
        <v>0</v>
      </c>
    </row>
    <row r="225" spans="1:20" x14ac:dyDescent="0.3">
      <c r="A225" s="148" t="s">
        <v>778</v>
      </c>
      <c r="B225" s="148">
        <v>8</v>
      </c>
      <c r="C225" t="s">
        <v>189</v>
      </c>
      <c r="D225" t="s">
        <v>191</v>
      </c>
      <c r="E225" t="s">
        <v>600</v>
      </c>
      <c r="F225" t="s">
        <v>12</v>
      </c>
      <c r="G225" t="s">
        <v>429</v>
      </c>
      <c r="H225" s="148" t="s">
        <v>430</v>
      </c>
      <c r="I225" s="189">
        <v>56178.427500000005</v>
      </c>
      <c r="J225" s="184">
        <v>0</v>
      </c>
      <c r="K225" s="179">
        <v>0</v>
      </c>
      <c r="L225" s="345">
        <v>0</v>
      </c>
      <c r="M225" s="179" t="s">
        <v>2166</v>
      </c>
      <c r="N225" s="184">
        <v>16425</v>
      </c>
      <c r="O225" s="352">
        <v>0</v>
      </c>
      <c r="P225" s="184" t="s">
        <v>505</v>
      </c>
      <c r="Q225" s="182" t="s">
        <v>2166</v>
      </c>
      <c r="R225" s="148" t="s">
        <v>588</v>
      </c>
      <c r="S225" s="148">
        <v>12</v>
      </c>
      <c r="T225">
        <v>0</v>
      </c>
    </row>
    <row r="226" spans="1:20" x14ac:dyDescent="0.3">
      <c r="A226" s="148" t="s">
        <v>780</v>
      </c>
      <c r="B226" s="148">
        <v>8</v>
      </c>
      <c r="C226" t="s">
        <v>189</v>
      </c>
      <c r="D226" t="s">
        <v>541</v>
      </c>
      <c r="E226" t="s">
        <v>600</v>
      </c>
      <c r="F226" t="s">
        <v>12</v>
      </c>
      <c r="G226" t="s">
        <v>434</v>
      </c>
      <c r="H226" s="148" t="s">
        <v>435</v>
      </c>
      <c r="I226" s="189">
        <v>644723.12970000005</v>
      </c>
      <c r="J226" s="184">
        <v>0</v>
      </c>
      <c r="K226" s="179">
        <v>52.91</v>
      </c>
      <c r="L226" s="345">
        <v>0</v>
      </c>
      <c r="M226" s="179" t="s">
        <v>2166</v>
      </c>
      <c r="N226" s="184">
        <v>188499</v>
      </c>
      <c r="O226" s="352">
        <v>0</v>
      </c>
      <c r="P226" s="184" t="s">
        <v>1061</v>
      </c>
      <c r="Q226" s="182" t="s">
        <v>2166</v>
      </c>
      <c r="R226" s="148" t="s">
        <v>588</v>
      </c>
      <c r="S226" s="148">
        <v>12</v>
      </c>
      <c r="T226">
        <v>0</v>
      </c>
    </row>
    <row r="227" spans="1:20" x14ac:dyDescent="0.3">
      <c r="A227" s="148" t="s">
        <v>780</v>
      </c>
      <c r="B227" s="148">
        <v>8</v>
      </c>
      <c r="C227" t="s">
        <v>189</v>
      </c>
      <c r="D227" t="s">
        <v>541</v>
      </c>
      <c r="E227" t="s">
        <v>600</v>
      </c>
      <c r="F227" t="s">
        <v>12</v>
      </c>
      <c r="G227" t="s">
        <v>434</v>
      </c>
      <c r="H227" s="148" t="s">
        <v>436</v>
      </c>
      <c r="I227" s="189">
        <v>2323939.9365000003</v>
      </c>
      <c r="J227" s="184">
        <v>6638950</v>
      </c>
      <c r="K227" s="179">
        <v>52.91</v>
      </c>
      <c r="L227" s="345">
        <v>351266.84450000001</v>
      </c>
      <c r="M227" s="179">
        <v>0.35004630800051217</v>
      </c>
      <c r="N227" s="184">
        <v>679455</v>
      </c>
      <c r="O227" s="352">
        <v>6638950</v>
      </c>
      <c r="P227" s="184" t="s">
        <v>1061</v>
      </c>
      <c r="Q227" s="182">
        <v>1</v>
      </c>
      <c r="R227" s="148" t="s">
        <v>588</v>
      </c>
      <c r="S227" s="148">
        <v>12</v>
      </c>
      <c r="T227">
        <v>0</v>
      </c>
    </row>
    <row r="228" spans="1:20" x14ac:dyDescent="0.3">
      <c r="A228" s="148" t="s">
        <v>802</v>
      </c>
      <c r="B228" s="148">
        <v>720</v>
      </c>
      <c r="C228" t="s">
        <v>803</v>
      </c>
      <c r="D228" t="s">
        <v>804</v>
      </c>
      <c r="E228" t="s">
        <v>600</v>
      </c>
      <c r="F228" t="s">
        <v>12</v>
      </c>
      <c r="G228" t="s">
        <v>427</v>
      </c>
      <c r="H228" s="148" t="s">
        <v>428</v>
      </c>
      <c r="I228" s="189">
        <v>348.59697599999998</v>
      </c>
      <c r="J228" s="184">
        <v>1043</v>
      </c>
      <c r="K228" s="179">
        <v>74.14</v>
      </c>
      <c r="L228" s="345">
        <v>77.328020000000009</v>
      </c>
      <c r="M228" s="179">
        <v>0.33422528859060402</v>
      </c>
      <c r="N228" s="184">
        <v>101.91999999999999</v>
      </c>
      <c r="O228" s="352">
        <v>7560</v>
      </c>
      <c r="P228" s="184" t="s">
        <v>1450</v>
      </c>
      <c r="Q228" s="182">
        <v>0.13796296296296295</v>
      </c>
      <c r="R228" s="148" t="s">
        <v>588</v>
      </c>
      <c r="S228" s="148">
        <v>12</v>
      </c>
      <c r="T228">
        <v>0</v>
      </c>
    </row>
    <row r="229" spans="1:20" x14ac:dyDescent="0.3">
      <c r="A229" s="148" t="s">
        <v>805</v>
      </c>
      <c r="B229" s="148">
        <v>726</v>
      </c>
      <c r="C229" t="s">
        <v>806</v>
      </c>
      <c r="D229" t="s">
        <v>807</v>
      </c>
      <c r="E229" t="s">
        <v>600</v>
      </c>
      <c r="F229" t="s">
        <v>12</v>
      </c>
      <c r="G229" t="s">
        <v>437</v>
      </c>
      <c r="H229" s="148" t="s">
        <v>438</v>
      </c>
      <c r="I229" s="189">
        <v>407814.29216580006</v>
      </c>
      <c r="J229" s="184">
        <v>801017</v>
      </c>
      <c r="K229" s="179">
        <v>97.13</v>
      </c>
      <c r="L229" s="345">
        <v>77802.781209999986</v>
      </c>
      <c r="M229" s="179">
        <v>0.50912064558654813</v>
      </c>
      <c r="N229" s="184">
        <v>119233.486</v>
      </c>
      <c r="O229" s="352">
        <v>51068</v>
      </c>
      <c r="P229" s="184" t="s">
        <v>1062</v>
      </c>
      <c r="Q229" s="182">
        <v>15.685301950340722</v>
      </c>
      <c r="R229" s="148" t="s">
        <v>588</v>
      </c>
      <c r="S229" s="148">
        <v>12</v>
      </c>
      <c r="T229">
        <v>0</v>
      </c>
    </row>
    <row r="230" spans="1:20" x14ac:dyDescent="0.3">
      <c r="A230" s="148" t="s">
        <v>808</v>
      </c>
      <c r="B230" s="148">
        <v>724</v>
      </c>
      <c r="C230" t="s">
        <v>809</v>
      </c>
      <c r="D230" t="s">
        <v>810</v>
      </c>
      <c r="E230" t="s">
        <v>600</v>
      </c>
      <c r="F230" t="s">
        <v>12</v>
      </c>
      <c r="G230" t="s">
        <v>1063</v>
      </c>
      <c r="H230" s="148" t="s">
        <v>428</v>
      </c>
      <c r="I230" s="189">
        <v>171464.67710190002</v>
      </c>
      <c r="J230" s="184">
        <v>569675</v>
      </c>
      <c r="K230" s="179">
        <v>52.07</v>
      </c>
      <c r="L230" s="345">
        <v>29662.97725</v>
      </c>
      <c r="M230" s="179">
        <v>0.30098683828832229</v>
      </c>
      <c r="N230" s="184">
        <v>50131.473000000005</v>
      </c>
      <c r="O230" s="352">
        <v>1091329</v>
      </c>
      <c r="P230" s="184" t="s">
        <v>1061</v>
      </c>
      <c r="Q230" s="182">
        <v>0.5220011563882202</v>
      </c>
      <c r="R230" s="148" t="s">
        <v>588</v>
      </c>
      <c r="S230" s="148">
        <v>12</v>
      </c>
      <c r="T230">
        <v>0</v>
      </c>
    </row>
    <row r="231" spans="1:20" x14ac:dyDescent="0.3">
      <c r="A231" s="148" t="s">
        <v>808</v>
      </c>
      <c r="B231" s="148">
        <v>724</v>
      </c>
      <c r="C231" t="s">
        <v>809</v>
      </c>
      <c r="D231" t="s">
        <v>810</v>
      </c>
      <c r="E231" t="s">
        <v>600</v>
      </c>
      <c r="F231" t="s">
        <v>12</v>
      </c>
      <c r="G231" t="s">
        <v>434</v>
      </c>
      <c r="H231" s="148" t="s">
        <v>428</v>
      </c>
      <c r="I231" s="189">
        <v>1.8024981000000002</v>
      </c>
      <c r="J231" s="184">
        <v>6</v>
      </c>
      <c r="K231" s="179">
        <v>52.91</v>
      </c>
      <c r="L231" s="345">
        <v>0.31745999999999996</v>
      </c>
      <c r="M231" s="179">
        <v>0.30041635000000005</v>
      </c>
      <c r="N231" s="184">
        <v>0.52700000000000002</v>
      </c>
      <c r="O231" s="352">
        <v>6</v>
      </c>
      <c r="P231" s="184" t="s">
        <v>1061</v>
      </c>
      <c r="Q231" s="182">
        <v>1</v>
      </c>
      <c r="R231" s="148" t="s">
        <v>588</v>
      </c>
      <c r="S231" s="148">
        <v>12</v>
      </c>
      <c r="T231">
        <v>0</v>
      </c>
    </row>
    <row r="232" spans="1:20" x14ac:dyDescent="0.3">
      <c r="A232" s="148" t="s">
        <v>598</v>
      </c>
      <c r="B232" s="148">
        <v>742</v>
      </c>
      <c r="C232" t="s">
        <v>599</v>
      </c>
      <c r="D232" t="s">
        <v>78</v>
      </c>
      <c r="E232" t="s">
        <v>600</v>
      </c>
      <c r="F232" t="s">
        <v>12</v>
      </c>
      <c r="G232" t="s">
        <v>432</v>
      </c>
      <c r="H232" s="148" t="s">
        <v>433</v>
      </c>
      <c r="I232" s="189">
        <v>13681.199999999999</v>
      </c>
      <c r="J232" s="184">
        <v>37274</v>
      </c>
      <c r="K232" s="179">
        <v>0</v>
      </c>
      <c r="L232" s="345">
        <v>0</v>
      </c>
      <c r="M232" s="179">
        <v>0.36704405215431668</v>
      </c>
      <c r="N232" s="184">
        <v>3999.9999999999995</v>
      </c>
      <c r="O232" s="352">
        <v>0</v>
      </c>
      <c r="P232" s="184" t="s">
        <v>505</v>
      </c>
      <c r="Q232" s="182" t="s">
        <v>2166</v>
      </c>
      <c r="R232" s="148" t="s">
        <v>588</v>
      </c>
      <c r="S232" s="148">
        <v>12</v>
      </c>
      <c r="T232">
        <v>0</v>
      </c>
    </row>
    <row r="233" spans="1:20" x14ac:dyDescent="0.3">
      <c r="A233" s="148" t="s">
        <v>817</v>
      </c>
      <c r="B233" s="148">
        <v>0</v>
      </c>
      <c r="C233" t="s">
        <v>213</v>
      </c>
      <c r="D233" t="s">
        <v>818</v>
      </c>
      <c r="E233" t="s">
        <v>600</v>
      </c>
      <c r="F233" t="s">
        <v>12</v>
      </c>
      <c r="G233" t="s">
        <v>432</v>
      </c>
      <c r="H233" s="148" t="s">
        <v>433</v>
      </c>
      <c r="I233" s="189">
        <v>172937.20860000004</v>
      </c>
      <c r="J233" s="184">
        <v>471188</v>
      </c>
      <c r="K233" s="179">
        <v>0</v>
      </c>
      <c r="L233" s="345">
        <v>0</v>
      </c>
      <c r="M233" s="179">
        <v>0.36702379644642913</v>
      </c>
      <c r="N233" s="184">
        <v>50562.000000000007</v>
      </c>
      <c r="O233" s="352">
        <v>0</v>
      </c>
      <c r="P233" s="184" t="s">
        <v>505</v>
      </c>
      <c r="Q233" s="182" t="s">
        <v>2166</v>
      </c>
      <c r="R233" s="148" t="s">
        <v>588</v>
      </c>
      <c r="S233" s="148">
        <v>12</v>
      </c>
      <c r="T233">
        <v>0</v>
      </c>
    </row>
    <row r="234" spans="1:20" x14ac:dyDescent="0.3">
      <c r="A234" s="148" t="s">
        <v>826</v>
      </c>
      <c r="B234" s="148">
        <v>13</v>
      </c>
      <c r="C234" t="s">
        <v>220</v>
      </c>
      <c r="D234" t="s">
        <v>546</v>
      </c>
      <c r="E234" t="s">
        <v>600</v>
      </c>
      <c r="F234" t="s">
        <v>12</v>
      </c>
      <c r="G234" t="s">
        <v>1064</v>
      </c>
      <c r="H234" s="148" t="s">
        <v>1065</v>
      </c>
      <c r="I234" s="189">
        <v>0</v>
      </c>
      <c r="J234" s="184">
        <v>0</v>
      </c>
      <c r="K234" s="179">
        <v>0</v>
      </c>
      <c r="L234" s="345">
        <v>0</v>
      </c>
      <c r="M234" s="179" t="s">
        <v>2166</v>
      </c>
      <c r="N234" s="184">
        <v>0</v>
      </c>
      <c r="O234" s="352" t="s">
        <v>2166</v>
      </c>
      <c r="P234" s="184" t="s">
        <v>1064</v>
      </c>
      <c r="Q234" s="182" t="s">
        <v>2166</v>
      </c>
      <c r="R234" s="148">
        <v>0</v>
      </c>
      <c r="S234" s="148">
        <v>0</v>
      </c>
      <c r="T234">
        <v>0</v>
      </c>
    </row>
    <row r="235" spans="1:20" x14ac:dyDescent="0.3">
      <c r="A235" s="148" t="s">
        <v>827</v>
      </c>
      <c r="B235" s="148">
        <v>13</v>
      </c>
      <c r="C235" t="s">
        <v>220</v>
      </c>
      <c r="D235" t="s">
        <v>221</v>
      </c>
      <c r="E235" t="s">
        <v>600</v>
      </c>
      <c r="F235" t="s">
        <v>12</v>
      </c>
      <c r="G235" t="s">
        <v>427</v>
      </c>
      <c r="H235" s="148" t="s">
        <v>431</v>
      </c>
      <c r="I235" s="189">
        <v>-625.91489999999988</v>
      </c>
      <c r="J235" s="184">
        <v>98.59999999999998</v>
      </c>
      <c r="K235" s="179">
        <v>74.14</v>
      </c>
      <c r="L235" s="345">
        <v>7.3102039999999988</v>
      </c>
      <c r="M235" s="179">
        <v>-6.3480212981744426</v>
      </c>
      <c r="N235" s="184">
        <v>-182.99999999999997</v>
      </c>
      <c r="O235" s="352">
        <v>714</v>
      </c>
      <c r="P235" s="184" t="s">
        <v>1450</v>
      </c>
      <c r="Q235" s="182">
        <v>0.13809523809523808</v>
      </c>
      <c r="R235" s="148" t="s">
        <v>588</v>
      </c>
      <c r="S235" s="148">
        <v>12</v>
      </c>
      <c r="T235">
        <v>0</v>
      </c>
    </row>
    <row r="236" spans="1:20" x14ac:dyDescent="0.3">
      <c r="A236" s="148" t="s">
        <v>828</v>
      </c>
      <c r="B236" s="148">
        <v>13</v>
      </c>
      <c r="C236" t="s">
        <v>220</v>
      </c>
      <c r="D236" t="s">
        <v>829</v>
      </c>
      <c r="E236" t="s">
        <v>600</v>
      </c>
      <c r="F236" t="s">
        <v>12</v>
      </c>
      <c r="G236" t="s">
        <v>432</v>
      </c>
      <c r="H236" s="148" t="s">
        <v>433</v>
      </c>
      <c r="I236" s="189">
        <v>248943.1152</v>
      </c>
      <c r="J236" s="184">
        <v>678275</v>
      </c>
      <c r="K236" s="179">
        <v>0</v>
      </c>
      <c r="L236" s="345">
        <v>0</v>
      </c>
      <c r="M236" s="179">
        <v>0.36702386966938189</v>
      </c>
      <c r="N236" s="184">
        <v>72784</v>
      </c>
      <c r="O236" s="352">
        <v>0</v>
      </c>
      <c r="P236" s="184" t="s">
        <v>505</v>
      </c>
      <c r="Q236" s="182" t="s">
        <v>2166</v>
      </c>
      <c r="R236" s="148" t="s">
        <v>588</v>
      </c>
      <c r="S236" s="148">
        <v>12</v>
      </c>
      <c r="T236">
        <v>0</v>
      </c>
    </row>
    <row r="237" spans="1:20" x14ac:dyDescent="0.3">
      <c r="A237" s="148" t="s">
        <v>830</v>
      </c>
      <c r="B237" s="148">
        <v>13</v>
      </c>
      <c r="C237" t="s">
        <v>220</v>
      </c>
      <c r="D237" t="s">
        <v>79</v>
      </c>
      <c r="E237" t="s">
        <v>600</v>
      </c>
      <c r="F237" t="s">
        <v>12</v>
      </c>
      <c r="G237" t="s">
        <v>427</v>
      </c>
      <c r="H237" s="148" t="s">
        <v>428</v>
      </c>
      <c r="I237" s="189">
        <v>-427.53750000000008</v>
      </c>
      <c r="J237" s="184">
        <v>0</v>
      </c>
      <c r="K237" s="179">
        <v>74.14</v>
      </c>
      <c r="L237" s="345">
        <v>0</v>
      </c>
      <c r="M237" s="179" t="s">
        <v>2166</v>
      </c>
      <c r="N237" s="184">
        <v>-125.00000000000001</v>
      </c>
      <c r="O237" s="352">
        <v>0</v>
      </c>
      <c r="P237" s="184" t="s">
        <v>1450</v>
      </c>
      <c r="Q237" s="182" t="s">
        <v>2166</v>
      </c>
      <c r="R237" s="148" t="s">
        <v>588</v>
      </c>
      <c r="S237" s="148">
        <v>12</v>
      </c>
      <c r="T237">
        <v>0</v>
      </c>
    </row>
    <row r="238" spans="1:20" x14ac:dyDescent="0.3">
      <c r="A238" s="148" t="s">
        <v>830</v>
      </c>
      <c r="B238" s="148">
        <v>13</v>
      </c>
      <c r="C238" t="s">
        <v>220</v>
      </c>
      <c r="D238" t="s">
        <v>79</v>
      </c>
      <c r="E238" t="s">
        <v>600</v>
      </c>
      <c r="F238" t="s">
        <v>12</v>
      </c>
      <c r="G238" t="s">
        <v>427</v>
      </c>
      <c r="H238" s="148" t="s">
        <v>431</v>
      </c>
      <c r="I238" s="189">
        <v>20408.930100000001</v>
      </c>
      <c r="J238" s="184">
        <v>171868.79999999999</v>
      </c>
      <c r="K238" s="179">
        <v>74.14</v>
      </c>
      <c r="L238" s="345">
        <v>12742.352831999999</v>
      </c>
      <c r="M238" s="179">
        <v>0.11874714956990449</v>
      </c>
      <c r="N238" s="184">
        <v>5967</v>
      </c>
      <c r="O238" s="352">
        <v>1245426</v>
      </c>
      <c r="P238" s="184" t="s">
        <v>1450</v>
      </c>
      <c r="Q238" s="182">
        <v>0.13800000963525733</v>
      </c>
      <c r="R238" s="148" t="s">
        <v>588</v>
      </c>
      <c r="S238" s="148">
        <v>12</v>
      </c>
      <c r="T238">
        <v>0</v>
      </c>
    </row>
    <row r="239" spans="1:20" x14ac:dyDescent="0.3">
      <c r="A239" s="148" t="s">
        <v>831</v>
      </c>
      <c r="B239" s="148">
        <v>13</v>
      </c>
      <c r="C239" t="s">
        <v>220</v>
      </c>
      <c r="D239" t="s">
        <v>222</v>
      </c>
      <c r="E239" t="s">
        <v>600</v>
      </c>
      <c r="F239" t="s">
        <v>12</v>
      </c>
      <c r="G239" t="s">
        <v>427</v>
      </c>
      <c r="H239" s="148" t="s">
        <v>438</v>
      </c>
      <c r="I239" s="189">
        <v>22541.7197304</v>
      </c>
      <c r="J239" s="184">
        <v>99824.6</v>
      </c>
      <c r="K239" s="179">
        <v>74.14</v>
      </c>
      <c r="L239" s="345">
        <v>7400.9958440000009</v>
      </c>
      <c r="M239" s="179">
        <v>0.22581327378622101</v>
      </c>
      <c r="N239" s="184">
        <v>6590.5680000000002</v>
      </c>
      <c r="O239" s="352">
        <v>723366</v>
      </c>
      <c r="P239" s="184" t="s">
        <v>1450</v>
      </c>
      <c r="Q239" s="182">
        <v>0.13800012718319635</v>
      </c>
      <c r="R239" s="148" t="s">
        <v>588</v>
      </c>
      <c r="S239" s="148">
        <v>12</v>
      </c>
      <c r="T239">
        <v>0</v>
      </c>
    </row>
    <row r="240" spans="1:20" x14ac:dyDescent="0.3">
      <c r="A240" s="148" t="s">
        <v>831</v>
      </c>
      <c r="B240" s="148">
        <v>13</v>
      </c>
      <c r="C240" t="s">
        <v>220</v>
      </c>
      <c r="D240" t="s">
        <v>222</v>
      </c>
      <c r="E240" t="s">
        <v>600</v>
      </c>
      <c r="F240" t="s">
        <v>12</v>
      </c>
      <c r="G240" t="s">
        <v>440</v>
      </c>
      <c r="H240" s="148" t="s">
        <v>438</v>
      </c>
      <c r="I240" s="189">
        <v>329917.72239270009</v>
      </c>
      <c r="J240" s="184">
        <v>1374439</v>
      </c>
      <c r="K240" s="179">
        <v>93.24</v>
      </c>
      <c r="L240" s="345">
        <v>128152.69236</v>
      </c>
      <c r="M240" s="179">
        <v>0.24003809728383732</v>
      </c>
      <c r="N240" s="184">
        <v>96458.709000000017</v>
      </c>
      <c r="O240" s="352">
        <v>97111</v>
      </c>
      <c r="P240" s="184" t="s">
        <v>1062</v>
      </c>
      <c r="Q240" s="182">
        <v>14.153278207412137</v>
      </c>
      <c r="R240" s="148" t="s">
        <v>588</v>
      </c>
      <c r="S240" s="148">
        <v>12</v>
      </c>
      <c r="T240">
        <v>0</v>
      </c>
    </row>
    <row r="241" spans="1:20" x14ac:dyDescent="0.3">
      <c r="A241" s="148" t="s">
        <v>831</v>
      </c>
      <c r="B241" s="148">
        <v>13</v>
      </c>
      <c r="C241" t="s">
        <v>220</v>
      </c>
      <c r="D241" t="s">
        <v>222</v>
      </c>
      <c r="E241" t="s">
        <v>600</v>
      </c>
      <c r="F241" t="s">
        <v>12</v>
      </c>
      <c r="G241" t="s">
        <v>1066</v>
      </c>
      <c r="H241" s="148" t="s">
        <v>438</v>
      </c>
      <c r="I241" s="189">
        <v>494775.49491240003</v>
      </c>
      <c r="J241" s="184">
        <v>2068304</v>
      </c>
      <c r="K241" s="179">
        <v>98.156666666666595</v>
      </c>
      <c r="L241" s="345">
        <v>203017.82629333317</v>
      </c>
      <c r="M241" s="179">
        <v>0.2392179751682538</v>
      </c>
      <c r="N241" s="184">
        <v>144658.508</v>
      </c>
      <c r="O241" s="352">
        <v>144119</v>
      </c>
      <c r="P241" s="184" t="s">
        <v>1062</v>
      </c>
      <c r="Q241" s="182">
        <v>14.351362415781402</v>
      </c>
      <c r="R241" s="148" t="s">
        <v>588</v>
      </c>
      <c r="S241" s="148">
        <v>12</v>
      </c>
      <c r="T241">
        <v>0</v>
      </c>
    </row>
    <row r="242" spans="1:20" x14ac:dyDescent="0.3">
      <c r="A242" s="148" t="s">
        <v>832</v>
      </c>
      <c r="B242" s="148">
        <v>13</v>
      </c>
      <c r="C242" t="s">
        <v>220</v>
      </c>
      <c r="D242" t="s">
        <v>223</v>
      </c>
      <c r="E242" t="s">
        <v>600</v>
      </c>
      <c r="F242" t="s">
        <v>12</v>
      </c>
      <c r="G242" t="s">
        <v>427</v>
      </c>
      <c r="H242" s="148" t="s">
        <v>431</v>
      </c>
      <c r="I242" s="189">
        <v>13494.612374100001</v>
      </c>
      <c r="J242" s="184">
        <v>60023.3</v>
      </c>
      <c r="K242" s="179">
        <v>74.14</v>
      </c>
      <c r="L242" s="345">
        <v>4450.1274620000004</v>
      </c>
      <c r="M242" s="179">
        <v>0.2248229000088299</v>
      </c>
      <c r="N242" s="184">
        <v>3945.4470000000001</v>
      </c>
      <c r="O242" s="352">
        <v>434952</v>
      </c>
      <c r="P242" s="184" t="s">
        <v>1450</v>
      </c>
      <c r="Q242" s="182">
        <v>0.13799982526807555</v>
      </c>
      <c r="R242" s="148" t="s">
        <v>588</v>
      </c>
      <c r="S242" s="148">
        <v>12</v>
      </c>
      <c r="T242">
        <v>0</v>
      </c>
    </row>
    <row r="243" spans="1:20" x14ac:dyDescent="0.3">
      <c r="A243" s="148" t="s">
        <v>832</v>
      </c>
      <c r="B243" s="148">
        <v>13</v>
      </c>
      <c r="C243" t="s">
        <v>220</v>
      </c>
      <c r="D243" t="s">
        <v>223</v>
      </c>
      <c r="E243" t="s">
        <v>600</v>
      </c>
      <c r="F243" t="s">
        <v>12</v>
      </c>
      <c r="G243" t="s">
        <v>427</v>
      </c>
      <c r="H243" s="148" t="s">
        <v>435</v>
      </c>
      <c r="I243" s="189">
        <v>8489.2393248000008</v>
      </c>
      <c r="J243" s="184">
        <v>0</v>
      </c>
      <c r="K243" s="179">
        <v>74.14</v>
      </c>
      <c r="L243" s="345">
        <v>0</v>
      </c>
      <c r="M243" s="179" t="s">
        <v>2166</v>
      </c>
      <c r="N243" s="184">
        <v>2482.0160000000001</v>
      </c>
      <c r="O243" s="352">
        <v>0</v>
      </c>
      <c r="P243" s="184" t="s">
        <v>1450</v>
      </c>
      <c r="Q243" s="182" t="s">
        <v>2166</v>
      </c>
      <c r="R243" s="148" t="s">
        <v>588</v>
      </c>
      <c r="S243" s="148">
        <v>12</v>
      </c>
      <c r="T243">
        <v>0</v>
      </c>
    </row>
    <row r="244" spans="1:20" x14ac:dyDescent="0.3">
      <c r="A244" s="148" t="s">
        <v>832</v>
      </c>
      <c r="B244" s="148">
        <v>13</v>
      </c>
      <c r="C244" t="s">
        <v>220</v>
      </c>
      <c r="D244" t="s">
        <v>223</v>
      </c>
      <c r="E244" t="s">
        <v>600</v>
      </c>
      <c r="F244" t="s">
        <v>12</v>
      </c>
      <c r="G244" t="s">
        <v>427</v>
      </c>
      <c r="H244" s="148" t="s">
        <v>436</v>
      </c>
      <c r="I244" s="189">
        <v>37739.066894100004</v>
      </c>
      <c r="J244" s="184">
        <v>120342.50000000001</v>
      </c>
      <c r="K244" s="179">
        <v>74.14</v>
      </c>
      <c r="L244" s="345">
        <v>8922.1929500000006</v>
      </c>
      <c r="M244" s="179">
        <v>0.31359716554085215</v>
      </c>
      <c r="N244" s="184">
        <v>11033.847</v>
      </c>
      <c r="O244" s="352">
        <v>872046</v>
      </c>
      <c r="P244" s="184" t="s">
        <v>1450</v>
      </c>
      <c r="Q244" s="182">
        <v>0.13800017430273176</v>
      </c>
      <c r="R244" s="148" t="s">
        <v>588</v>
      </c>
      <c r="S244" s="148">
        <v>12</v>
      </c>
      <c r="T244">
        <v>0</v>
      </c>
    </row>
    <row r="245" spans="1:20" x14ac:dyDescent="0.3">
      <c r="A245" s="148" t="s">
        <v>832</v>
      </c>
      <c r="B245" s="148">
        <v>13</v>
      </c>
      <c r="C245" t="s">
        <v>220</v>
      </c>
      <c r="D245" t="s">
        <v>223</v>
      </c>
      <c r="E245" t="s">
        <v>600</v>
      </c>
      <c r="F245" t="s">
        <v>12</v>
      </c>
      <c r="G245" t="s">
        <v>552</v>
      </c>
      <c r="H245" s="148" t="s">
        <v>435</v>
      </c>
      <c r="I245" s="189">
        <v>162799.38467520001</v>
      </c>
      <c r="J245" s="184">
        <v>0</v>
      </c>
      <c r="K245" s="179">
        <v>74</v>
      </c>
      <c r="L245" s="345">
        <v>0</v>
      </c>
      <c r="M245" s="179" t="s">
        <v>2166</v>
      </c>
      <c r="N245" s="184">
        <v>47597.984000000004</v>
      </c>
      <c r="O245" s="352">
        <v>0</v>
      </c>
      <c r="P245" s="184" t="s">
        <v>1450</v>
      </c>
      <c r="Q245" s="182" t="s">
        <v>2166</v>
      </c>
      <c r="R245" s="148" t="s">
        <v>588</v>
      </c>
      <c r="S245" s="148">
        <v>12</v>
      </c>
      <c r="T245">
        <v>0</v>
      </c>
    </row>
    <row r="246" spans="1:20" x14ac:dyDescent="0.3">
      <c r="A246" s="148" t="s">
        <v>832</v>
      </c>
      <c r="B246" s="148">
        <v>13</v>
      </c>
      <c r="C246" t="s">
        <v>220</v>
      </c>
      <c r="D246" t="s">
        <v>223</v>
      </c>
      <c r="E246" t="s">
        <v>600</v>
      </c>
      <c r="F246" t="s">
        <v>12</v>
      </c>
      <c r="G246" t="s">
        <v>552</v>
      </c>
      <c r="H246" s="148" t="s">
        <v>436</v>
      </c>
      <c r="I246" s="189">
        <v>774920.7928059001</v>
      </c>
      <c r="J246" s="184">
        <v>2292310</v>
      </c>
      <c r="K246" s="179">
        <v>74</v>
      </c>
      <c r="L246" s="345">
        <v>169630.94</v>
      </c>
      <c r="M246" s="179">
        <v>0.33805235452704918</v>
      </c>
      <c r="N246" s="184">
        <v>226565.15300000002</v>
      </c>
      <c r="O246" s="352">
        <v>19255404</v>
      </c>
      <c r="P246" s="184" t="s">
        <v>1450</v>
      </c>
      <c r="Q246" s="182">
        <v>0.11904761904761904</v>
      </c>
      <c r="R246" s="148" t="s">
        <v>588</v>
      </c>
      <c r="S246" s="148">
        <v>12</v>
      </c>
      <c r="T246">
        <v>0</v>
      </c>
    </row>
    <row r="247" spans="1:20" x14ac:dyDescent="0.3">
      <c r="A247" s="148" t="s">
        <v>840</v>
      </c>
      <c r="B247" s="148">
        <v>32</v>
      </c>
      <c r="C247" t="s">
        <v>229</v>
      </c>
      <c r="D247" t="s">
        <v>230</v>
      </c>
      <c r="E247" t="s">
        <v>600</v>
      </c>
      <c r="F247" t="s">
        <v>12</v>
      </c>
      <c r="G247" t="s">
        <v>434</v>
      </c>
      <c r="H247" s="148" t="s">
        <v>431</v>
      </c>
      <c r="I247" s="189">
        <v>1159.4817000000003</v>
      </c>
      <c r="J247" s="184">
        <v>17181</v>
      </c>
      <c r="K247" s="179">
        <v>52.91</v>
      </c>
      <c r="L247" s="345">
        <v>909.04670999999996</v>
      </c>
      <c r="M247" s="179">
        <v>6.7486275536930346E-2</v>
      </c>
      <c r="N247" s="184">
        <v>339.00000000000006</v>
      </c>
      <c r="O247" s="352">
        <v>17165</v>
      </c>
      <c r="P247" s="184" t="s">
        <v>1061</v>
      </c>
      <c r="Q247" s="182">
        <v>1.000932129332945</v>
      </c>
      <c r="R247" s="148" t="s">
        <v>588</v>
      </c>
      <c r="S247" s="148">
        <v>12</v>
      </c>
      <c r="T247">
        <v>0</v>
      </c>
    </row>
    <row r="248" spans="1:20" x14ac:dyDescent="0.3">
      <c r="A248" s="148" t="s">
        <v>842</v>
      </c>
      <c r="B248" s="148">
        <v>32</v>
      </c>
      <c r="C248" t="s">
        <v>229</v>
      </c>
      <c r="D248" t="s">
        <v>231</v>
      </c>
      <c r="E248" t="s">
        <v>600</v>
      </c>
      <c r="F248" t="s">
        <v>12</v>
      </c>
      <c r="G248" t="s">
        <v>429</v>
      </c>
      <c r="H248" s="148" t="s">
        <v>430</v>
      </c>
      <c r="I248" s="189">
        <v>1613372.6115000001</v>
      </c>
      <c r="J248" s="184">
        <v>0</v>
      </c>
      <c r="K248" s="179">
        <v>0</v>
      </c>
      <c r="L248" s="345">
        <v>0</v>
      </c>
      <c r="M248" s="179" t="s">
        <v>2166</v>
      </c>
      <c r="N248" s="184">
        <v>471705</v>
      </c>
      <c r="O248" s="352">
        <v>0</v>
      </c>
      <c r="P248" s="184" t="s">
        <v>505</v>
      </c>
      <c r="Q248" s="182" t="s">
        <v>2166</v>
      </c>
      <c r="R248" s="148" t="s">
        <v>588</v>
      </c>
      <c r="S248" s="148">
        <v>12</v>
      </c>
      <c r="T248">
        <v>0</v>
      </c>
    </row>
    <row r="249" spans="1:20" x14ac:dyDescent="0.3">
      <c r="A249" s="148" t="s">
        <v>843</v>
      </c>
      <c r="B249" s="148">
        <v>32</v>
      </c>
      <c r="C249" t="s">
        <v>229</v>
      </c>
      <c r="D249" t="s">
        <v>232</v>
      </c>
      <c r="E249" t="s">
        <v>600</v>
      </c>
      <c r="F249" t="s">
        <v>12</v>
      </c>
      <c r="G249" t="s">
        <v>434</v>
      </c>
      <c r="H249" s="148" t="s">
        <v>435</v>
      </c>
      <c r="I249" s="189">
        <v>459609.6531</v>
      </c>
      <c r="J249" s="184">
        <v>127292</v>
      </c>
      <c r="K249" s="179">
        <v>52.91</v>
      </c>
      <c r="L249" s="345">
        <v>6735.0197199999993</v>
      </c>
      <c r="M249" s="179">
        <v>3.610671944034189</v>
      </c>
      <c r="N249" s="184">
        <v>134377</v>
      </c>
      <c r="O249" s="352">
        <v>127159</v>
      </c>
      <c r="P249" s="184" t="s">
        <v>1061</v>
      </c>
      <c r="Q249" s="182">
        <v>1.0010459346172902</v>
      </c>
      <c r="R249" s="148" t="s">
        <v>588</v>
      </c>
      <c r="S249" s="148">
        <v>12</v>
      </c>
      <c r="T249">
        <v>0</v>
      </c>
    </row>
    <row r="250" spans="1:20" x14ac:dyDescent="0.3">
      <c r="A250" s="148" t="s">
        <v>843</v>
      </c>
      <c r="B250" s="148">
        <v>32</v>
      </c>
      <c r="C250" t="s">
        <v>229</v>
      </c>
      <c r="D250" t="s">
        <v>232</v>
      </c>
      <c r="E250" t="s">
        <v>600</v>
      </c>
      <c r="F250" t="s">
        <v>12</v>
      </c>
      <c r="G250" t="s">
        <v>434</v>
      </c>
      <c r="H250" s="148" t="s">
        <v>436</v>
      </c>
      <c r="I250" s="189">
        <v>891487.51380000007</v>
      </c>
      <c r="J250" s="184">
        <v>3428884</v>
      </c>
      <c r="K250" s="179">
        <v>52.91</v>
      </c>
      <c r="L250" s="345">
        <v>181422.25244000001</v>
      </c>
      <c r="M250" s="179">
        <v>0.25999348878527245</v>
      </c>
      <c r="N250" s="184">
        <v>260646</v>
      </c>
      <c r="O250" s="352">
        <v>3424645</v>
      </c>
      <c r="P250" s="184" t="s">
        <v>1061</v>
      </c>
      <c r="Q250" s="182">
        <v>1.0012377925303206</v>
      </c>
      <c r="R250" s="148" t="s">
        <v>588</v>
      </c>
      <c r="S250" s="148">
        <v>12</v>
      </c>
      <c r="T250">
        <v>0</v>
      </c>
    </row>
    <row r="251" spans="1:20" x14ac:dyDescent="0.3">
      <c r="A251" s="148" t="s">
        <v>844</v>
      </c>
      <c r="B251" s="148">
        <v>32</v>
      </c>
      <c r="C251" t="s">
        <v>229</v>
      </c>
      <c r="D251" t="s">
        <v>233</v>
      </c>
      <c r="E251" t="s">
        <v>600</v>
      </c>
      <c r="F251" t="s">
        <v>12</v>
      </c>
      <c r="G251" t="s">
        <v>427</v>
      </c>
      <c r="H251" s="148" t="s">
        <v>428</v>
      </c>
      <c r="I251" s="189">
        <v>246.26160000000004</v>
      </c>
      <c r="J251" s="184">
        <v>719.09999999999991</v>
      </c>
      <c r="K251" s="179">
        <v>74.14</v>
      </c>
      <c r="L251" s="345">
        <v>53.314073999999991</v>
      </c>
      <c r="M251" s="179">
        <v>0.34245807259073852</v>
      </c>
      <c r="N251" s="184">
        <v>72.000000000000014</v>
      </c>
      <c r="O251" s="352">
        <v>5208</v>
      </c>
      <c r="P251" s="184" t="s">
        <v>1450</v>
      </c>
      <c r="Q251" s="182">
        <v>0.13807603686635944</v>
      </c>
      <c r="R251" s="148" t="s">
        <v>588</v>
      </c>
      <c r="S251" s="148">
        <v>12</v>
      </c>
      <c r="T251">
        <v>0</v>
      </c>
    </row>
    <row r="252" spans="1:20" x14ac:dyDescent="0.3">
      <c r="A252" s="148" t="s">
        <v>845</v>
      </c>
      <c r="B252" s="148">
        <v>32</v>
      </c>
      <c r="C252" t="s">
        <v>229</v>
      </c>
      <c r="D252" t="s">
        <v>846</v>
      </c>
      <c r="E252" t="s">
        <v>600</v>
      </c>
      <c r="F252" t="s">
        <v>12</v>
      </c>
      <c r="G252" t="s">
        <v>434</v>
      </c>
      <c r="H252" s="148" t="s">
        <v>431</v>
      </c>
      <c r="I252" s="189">
        <v>140529.86610000001</v>
      </c>
      <c r="J252" s="184">
        <v>548004</v>
      </c>
      <c r="K252" s="179">
        <v>52.91</v>
      </c>
      <c r="L252" s="345">
        <v>28994.891639999998</v>
      </c>
      <c r="M252" s="179">
        <v>0.25643948967525787</v>
      </c>
      <c r="N252" s="184">
        <v>41087</v>
      </c>
      <c r="O252" s="352">
        <v>547456</v>
      </c>
      <c r="P252" s="184" t="s">
        <v>1061</v>
      </c>
      <c r="Q252" s="182">
        <v>1.001000993687164</v>
      </c>
      <c r="R252" s="148" t="s">
        <v>588</v>
      </c>
      <c r="S252" s="148">
        <v>12</v>
      </c>
      <c r="T252">
        <v>0</v>
      </c>
    </row>
    <row r="253" spans="1:20" x14ac:dyDescent="0.3">
      <c r="A253" s="148" t="s">
        <v>908</v>
      </c>
      <c r="B253" s="148">
        <v>18</v>
      </c>
      <c r="C253" t="s">
        <v>909</v>
      </c>
      <c r="D253" t="s">
        <v>910</v>
      </c>
      <c r="E253" t="s">
        <v>600</v>
      </c>
      <c r="F253" t="s">
        <v>12</v>
      </c>
      <c r="G253" t="s">
        <v>434</v>
      </c>
      <c r="H253" s="148" t="s">
        <v>428</v>
      </c>
      <c r="I253" s="189">
        <v>1631431.7955000002</v>
      </c>
      <c r="J253" s="184">
        <v>4880452</v>
      </c>
      <c r="K253" s="179">
        <v>52.91</v>
      </c>
      <c r="L253" s="345">
        <v>258224.71531999999</v>
      </c>
      <c r="M253" s="179">
        <v>0.33427883226799487</v>
      </c>
      <c r="N253" s="184">
        <v>476985.00000000006</v>
      </c>
      <c r="O253" s="352">
        <v>4895137</v>
      </c>
      <c r="P253" s="184" t="s">
        <v>1061</v>
      </c>
      <c r="Q253" s="182">
        <v>0.99700008396087791</v>
      </c>
      <c r="R253" s="148" t="s">
        <v>588</v>
      </c>
      <c r="S253" s="148">
        <v>12</v>
      </c>
      <c r="T253">
        <v>0</v>
      </c>
    </row>
    <row r="254" spans="1:20" x14ac:dyDescent="0.3">
      <c r="A254" s="148" t="s">
        <v>783</v>
      </c>
      <c r="B254" s="148">
        <v>108</v>
      </c>
      <c r="C254" t="s">
        <v>784</v>
      </c>
      <c r="D254" t="s">
        <v>341</v>
      </c>
      <c r="E254" t="s">
        <v>600</v>
      </c>
      <c r="F254" t="s">
        <v>12</v>
      </c>
      <c r="G254" t="s">
        <v>427</v>
      </c>
      <c r="H254" s="148" t="s">
        <v>428</v>
      </c>
      <c r="I254" s="189">
        <v>1320.2358000000002</v>
      </c>
      <c r="J254" s="184">
        <v>3906.6</v>
      </c>
      <c r="K254" s="179">
        <v>74.14</v>
      </c>
      <c r="L254" s="345">
        <v>289.63532400000003</v>
      </c>
      <c r="M254" s="179">
        <v>0.3379500844724313</v>
      </c>
      <c r="N254" s="184">
        <v>386</v>
      </c>
      <c r="O254" s="352">
        <v>28308</v>
      </c>
      <c r="P254" s="184" t="s">
        <v>1450</v>
      </c>
      <c r="Q254" s="182">
        <v>0.13800339126748623</v>
      </c>
      <c r="R254" s="148" t="s">
        <v>588</v>
      </c>
      <c r="S254" s="148">
        <v>12</v>
      </c>
      <c r="T254">
        <v>0</v>
      </c>
    </row>
    <row r="255" spans="1:20" x14ac:dyDescent="0.3">
      <c r="A255" s="148" t="s">
        <v>1017</v>
      </c>
      <c r="B255" s="148">
        <v>0</v>
      </c>
      <c r="C255" t="s">
        <v>1018</v>
      </c>
      <c r="D255" t="s">
        <v>1019</v>
      </c>
      <c r="E255" t="s">
        <v>600</v>
      </c>
      <c r="F255" t="s">
        <v>12</v>
      </c>
      <c r="G255" t="s">
        <v>434</v>
      </c>
      <c r="H255" s="148" t="s">
        <v>431</v>
      </c>
      <c r="I255" s="189">
        <v>240450.50003910001</v>
      </c>
      <c r="J255" s="184">
        <v>864447</v>
      </c>
      <c r="K255" s="179">
        <v>52.91</v>
      </c>
      <c r="L255" s="345">
        <v>45737.890769999998</v>
      </c>
      <c r="M255" s="179">
        <v>0.27815528313372595</v>
      </c>
      <c r="N255" s="184">
        <v>70300.997000000003</v>
      </c>
      <c r="O255" s="352">
        <v>932522</v>
      </c>
      <c r="P255" s="184" t="s">
        <v>1061</v>
      </c>
      <c r="Q255" s="182">
        <v>0.92699904130948119</v>
      </c>
      <c r="R255" s="148" t="s">
        <v>588</v>
      </c>
      <c r="S255" s="148">
        <v>12</v>
      </c>
      <c r="T255">
        <v>0</v>
      </c>
    </row>
    <row r="256" spans="1:20" x14ac:dyDescent="0.3">
      <c r="A256" s="148" t="s">
        <v>1041</v>
      </c>
      <c r="B256" s="148">
        <v>452</v>
      </c>
      <c r="C256" t="s">
        <v>1042</v>
      </c>
      <c r="D256" t="s">
        <v>1043</v>
      </c>
      <c r="E256" t="s">
        <v>600</v>
      </c>
      <c r="F256" t="s">
        <v>12</v>
      </c>
      <c r="G256" t="s">
        <v>427</v>
      </c>
      <c r="H256" s="148" t="s">
        <v>428</v>
      </c>
      <c r="I256" s="189">
        <v>0</v>
      </c>
      <c r="J256" s="184">
        <v>0</v>
      </c>
      <c r="K256" s="179">
        <v>74.14</v>
      </c>
      <c r="L256" s="345">
        <v>0</v>
      </c>
      <c r="M256" s="179" t="s">
        <v>2166</v>
      </c>
      <c r="N256" s="184">
        <v>0</v>
      </c>
      <c r="O256" s="352">
        <v>0</v>
      </c>
      <c r="P256" s="184" t="s">
        <v>1450</v>
      </c>
      <c r="Q256" s="182" t="s">
        <v>2166</v>
      </c>
      <c r="R256" s="148" t="s">
        <v>588</v>
      </c>
      <c r="S256" s="148">
        <v>12</v>
      </c>
      <c r="T256">
        <v>0</v>
      </c>
    </row>
    <row r="257" spans="1:20" x14ac:dyDescent="0.3">
      <c r="A257" s="148" t="s">
        <v>1041</v>
      </c>
      <c r="B257" s="148">
        <v>452</v>
      </c>
      <c r="C257" t="s">
        <v>1042</v>
      </c>
      <c r="D257" t="s">
        <v>1043</v>
      </c>
      <c r="E257" t="s">
        <v>600</v>
      </c>
      <c r="F257" t="s">
        <v>12</v>
      </c>
      <c r="G257" t="s">
        <v>427</v>
      </c>
      <c r="H257" s="148" t="s">
        <v>438</v>
      </c>
      <c r="I257" s="189">
        <v>18435.714566100003</v>
      </c>
      <c r="J257" s="184">
        <v>38421.699999999997</v>
      </c>
      <c r="K257" s="179">
        <v>74.14</v>
      </c>
      <c r="L257" s="345">
        <v>2848.5848379999998</v>
      </c>
      <c r="M257" s="179">
        <v>0.47982558205649423</v>
      </c>
      <c r="N257" s="184">
        <v>5390.0870000000004</v>
      </c>
      <c r="O257" s="352">
        <v>278418</v>
      </c>
      <c r="P257" s="184" t="s">
        <v>1450</v>
      </c>
      <c r="Q257" s="182">
        <v>0.13800005746754879</v>
      </c>
      <c r="R257" s="148" t="s">
        <v>588</v>
      </c>
      <c r="S257" s="148">
        <v>12</v>
      </c>
      <c r="T257">
        <v>0</v>
      </c>
    </row>
    <row r="258" spans="1:20" x14ac:dyDescent="0.3">
      <c r="A258" s="148" t="s">
        <v>1041</v>
      </c>
      <c r="B258" s="148">
        <v>452</v>
      </c>
      <c r="C258" t="s">
        <v>1042</v>
      </c>
      <c r="D258" t="s">
        <v>1043</v>
      </c>
      <c r="E258" t="s">
        <v>600</v>
      </c>
      <c r="F258" t="s">
        <v>12</v>
      </c>
      <c r="G258" t="s">
        <v>434</v>
      </c>
      <c r="H258" s="148" t="s">
        <v>438</v>
      </c>
      <c r="I258" s="189">
        <v>0</v>
      </c>
      <c r="J258" s="184">
        <v>0</v>
      </c>
      <c r="K258" s="179">
        <v>52.91</v>
      </c>
      <c r="L258" s="345">
        <v>0</v>
      </c>
      <c r="M258" s="179" t="s">
        <v>2166</v>
      </c>
      <c r="N258" s="184">
        <v>0</v>
      </c>
      <c r="O258" s="352">
        <v>0</v>
      </c>
      <c r="P258" s="184" t="s">
        <v>1061</v>
      </c>
      <c r="Q258" s="182" t="s">
        <v>2166</v>
      </c>
      <c r="R258" s="148" t="s">
        <v>588</v>
      </c>
      <c r="S258" s="148">
        <v>12</v>
      </c>
      <c r="T258">
        <v>0</v>
      </c>
    </row>
    <row r="259" spans="1:20" x14ac:dyDescent="0.3">
      <c r="A259" s="148" t="s">
        <v>1041</v>
      </c>
      <c r="B259" s="148">
        <v>452</v>
      </c>
      <c r="C259" t="s">
        <v>1042</v>
      </c>
      <c r="D259" t="s">
        <v>1043</v>
      </c>
      <c r="E259" t="s">
        <v>600</v>
      </c>
      <c r="F259" t="s">
        <v>12</v>
      </c>
      <c r="G259" t="s">
        <v>437</v>
      </c>
      <c r="H259" s="148" t="s">
        <v>438</v>
      </c>
      <c r="I259" s="189">
        <v>142341.2638206</v>
      </c>
      <c r="J259" s="184">
        <v>281507</v>
      </c>
      <c r="K259" s="179">
        <v>97.13</v>
      </c>
      <c r="L259" s="345">
        <v>27342.77491</v>
      </c>
      <c r="M259" s="179">
        <v>0.50564022855772683</v>
      </c>
      <c r="N259" s="184">
        <v>41616.601999999999</v>
      </c>
      <c r="O259" s="352">
        <v>18521</v>
      </c>
      <c r="P259" s="184" t="s">
        <v>1062</v>
      </c>
      <c r="Q259" s="182">
        <v>15.199341288267371</v>
      </c>
      <c r="R259" s="148" t="s">
        <v>588</v>
      </c>
      <c r="S259" s="148">
        <v>12</v>
      </c>
      <c r="T259">
        <v>0</v>
      </c>
    </row>
    <row r="260" spans="1:20" x14ac:dyDescent="0.3">
      <c r="A260" s="148" t="s">
        <v>1026</v>
      </c>
      <c r="B260" s="148">
        <v>0</v>
      </c>
      <c r="C260" t="s">
        <v>1027</v>
      </c>
      <c r="D260" t="s">
        <v>1028</v>
      </c>
      <c r="E260" t="s">
        <v>600</v>
      </c>
      <c r="F260" t="s">
        <v>12</v>
      </c>
      <c r="G260" t="s">
        <v>427</v>
      </c>
      <c r="H260" s="148" t="s">
        <v>428</v>
      </c>
      <c r="I260" s="189">
        <v>807.19080000000008</v>
      </c>
      <c r="J260" s="184">
        <v>2828.3</v>
      </c>
      <c r="K260" s="179">
        <v>74.14</v>
      </c>
      <c r="L260" s="345">
        <v>209.69016200000002</v>
      </c>
      <c r="M260" s="179">
        <v>0.28539787151292295</v>
      </c>
      <c r="N260" s="184">
        <v>236</v>
      </c>
      <c r="O260" s="352">
        <v>20496</v>
      </c>
      <c r="P260" s="184" t="s">
        <v>1450</v>
      </c>
      <c r="Q260" s="182">
        <v>0.13799277907884466</v>
      </c>
      <c r="R260" s="148" t="s">
        <v>588</v>
      </c>
      <c r="S260" s="148">
        <v>12</v>
      </c>
      <c r="T260">
        <v>0</v>
      </c>
    </row>
    <row r="261" spans="1:20" x14ac:dyDescent="0.3">
      <c r="A261" s="148" t="s">
        <v>1026</v>
      </c>
      <c r="B261" s="148">
        <v>0</v>
      </c>
      <c r="C261" t="s">
        <v>1027</v>
      </c>
      <c r="D261" t="s">
        <v>1028</v>
      </c>
      <c r="E261" t="s">
        <v>600</v>
      </c>
      <c r="F261" t="s">
        <v>12</v>
      </c>
      <c r="G261" t="s">
        <v>437</v>
      </c>
      <c r="H261" s="148" t="s">
        <v>438</v>
      </c>
      <c r="I261" s="189">
        <v>230138.3058</v>
      </c>
      <c r="J261" s="184">
        <v>383466</v>
      </c>
      <c r="K261" s="179">
        <v>97.13</v>
      </c>
      <c r="L261" s="345">
        <v>37246.052579999996</v>
      </c>
      <c r="M261" s="179">
        <v>0.60015309258187166</v>
      </c>
      <c r="N261" s="184">
        <v>67286</v>
      </c>
      <c r="O261" s="352">
        <v>25309</v>
      </c>
      <c r="P261" s="184" t="s">
        <v>1062</v>
      </c>
      <c r="Q261" s="182">
        <v>15.151369078193529</v>
      </c>
      <c r="R261" s="148" t="s">
        <v>588</v>
      </c>
      <c r="S261" s="148">
        <v>12</v>
      </c>
      <c r="T261">
        <v>0</v>
      </c>
    </row>
    <row r="262" spans="1:20" x14ac:dyDescent="0.3">
      <c r="A262" s="148" t="s">
        <v>1301</v>
      </c>
      <c r="B262" s="148">
        <v>0</v>
      </c>
      <c r="C262" t="s">
        <v>1302</v>
      </c>
      <c r="D262" t="s">
        <v>1303</v>
      </c>
      <c r="E262" t="s">
        <v>600</v>
      </c>
      <c r="F262" t="s">
        <v>12</v>
      </c>
      <c r="G262" t="s">
        <v>434</v>
      </c>
      <c r="H262" s="148" t="s">
        <v>428</v>
      </c>
      <c r="I262" s="189">
        <v>0</v>
      </c>
      <c r="J262" s="184">
        <v>0</v>
      </c>
      <c r="K262" s="179">
        <v>52.91</v>
      </c>
      <c r="L262" s="345">
        <v>0</v>
      </c>
      <c r="M262" s="179" t="s">
        <v>2166</v>
      </c>
      <c r="N262" s="184">
        <v>0</v>
      </c>
      <c r="O262" s="352" t="s">
        <v>2166</v>
      </c>
      <c r="P262" s="184" t="s">
        <v>1061</v>
      </c>
      <c r="Q262" s="182" t="s">
        <v>2166</v>
      </c>
      <c r="R262" s="148">
        <v>0</v>
      </c>
      <c r="S262" s="148">
        <v>0</v>
      </c>
      <c r="T262">
        <v>0</v>
      </c>
    </row>
    <row r="263" spans="1:20" x14ac:dyDescent="0.3">
      <c r="A263" s="148" t="s">
        <v>1301</v>
      </c>
      <c r="B263" s="148">
        <v>0</v>
      </c>
      <c r="C263" t="s">
        <v>1302</v>
      </c>
      <c r="D263" t="s">
        <v>1303</v>
      </c>
      <c r="E263" t="s">
        <v>600</v>
      </c>
      <c r="F263" t="s">
        <v>12</v>
      </c>
      <c r="G263" t="s">
        <v>434</v>
      </c>
      <c r="H263" s="148" t="s">
        <v>431</v>
      </c>
      <c r="I263" s="189">
        <v>0</v>
      </c>
      <c r="J263" s="184">
        <v>0</v>
      </c>
      <c r="K263" s="179">
        <v>52.91</v>
      </c>
      <c r="L263" s="345">
        <v>0</v>
      </c>
      <c r="M263" s="179" t="s">
        <v>2166</v>
      </c>
      <c r="N263" s="184">
        <v>0</v>
      </c>
      <c r="O263" s="352" t="s">
        <v>2166</v>
      </c>
      <c r="P263" s="184" t="s">
        <v>1061</v>
      </c>
      <c r="Q263" s="182" t="s">
        <v>2166</v>
      </c>
      <c r="R263" s="148">
        <v>0</v>
      </c>
      <c r="S263" s="148">
        <v>0</v>
      </c>
      <c r="T263">
        <v>0</v>
      </c>
    </row>
    <row r="264" spans="1:20" x14ac:dyDescent="0.3">
      <c r="A264" s="148" t="s">
        <v>741</v>
      </c>
      <c r="B264" s="148" t="e">
        <v>#N/A</v>
      </c>
      <c r="C264" t="s">
        <v>1830</v>
      </c>
      <c r="D264" t="s">
        <v>156</v>
      </c>
      <c r="E264" t="s">
        <v>600</v>
      </c>
      <c r="F264" t="s">
        <v>12</v>
      </c>
      <c r="G264" t="s">
        <v>434</v>
      </c>
      <c r="I264" s="189">
        <v>0</v>
      </c>
      <c r="J264" s="184">
        <v>0</v>
      </c>
      <c r="K264" s="179">
        <v>52.91</v>
      </c>
      <c r="L264" s="345">
        <v>0</v>
      </c>
      <c r="M264" s="179" t="s">
        <v>2166</v>
      </c>
      <c r="N264" s="184">
        <v>0</v>
      </c>
      <c r="O264" s="352" t="s">
        <v>2166</v>
      </c>
      <c r="P264" s="184" t="s">
        <v>1061</v>
      </c>
      <c r="Q264" s="182" t="s">
        <v>2166</v>
      </c>
      <c r="R264" s="148">
        <v>0</v>
      </c>
      <c r="S264" s="148">
        <v>0</v>
      </c>
      <c r="T264">
        <v>0</v>
      </c>
    </row>
    <row r="265" spans="1:20" x14ac:dyDescent="0.3">
      <c r="A265" s="148" t="s">
        <v>744</v>
      </c>
      <c r="B265" s="148" t="e">
        <v>#N/A</v>
      </c>
      <c r="C265" t="s">
        <v>1830</v>
      </c>
      <c r="D265" t="s">
        <v>158</v>
      </c>
      <c r="E265" t="s">
        <v>600</v>
      </c>
      <c r="F265" t="s">
        <v>12</v>
      </c>
      <c r="G265" t="s">
        <v>427</v>
      </c>
      <c r="H265" s="148" t="s">
        <v>428</v>
      </c>
      <c r="I265" s="189">
        <v>0</v>
      </c>
      <c r="J265" s="184">
        <v>0</v>
      </c>
      <c r="K265" s="179">
        <v>74.14</v>
      </c>
      <c r="L265" s="345">
        <v>0</v>
      </c>
      <c r="M265" s="179" t="s">
        <v>2166</v>
      </c>
      <c r="N265" s="184">
        <v>0</v>
      </c>
      <c r="O265" s="352" t="s">
        <v>2166</v>
      </c>
      <c r="P265" s="184" t="s">
        <v>1450</v>
      </c>
      <c r="Q265" s="182" t="s">
        <v>2166</v>
      </c>
      <c r="R265" s="148">
        <v>0</v>
      </c>
      <c r="S265" s="148">
        <v>0</v>
      </c>
      <c r="T265">
        <v>0</v>
      </c>
    </row>
    <row r="266" spans="1:20" x14ac:dyDescent="0.3">
      <c r="A266" s="148" t="s">
        <v>744</v>
      </c>
      <c r="B266" s="148" t="e">
        <v>#N/A</v>
      </c>
      <c r="C266" t="s">
        <v>1830</v>
      </c>
      <c r="D266" t="s">
        <v>158</v>
      </c>
      <c r="E266" t="s">
        <v>600</v>
      </c>
      <c r="F266" t="s">
        <v>12</v>
      </c>
      <c r="G266" t="s">
        <v>427</v>
      </c>
      <c r="H266" s="148" t="s">
        <v>431</v>
      </c>
      <c r="I266" s="189">
        <v>0</v>
      </c>
      <c r="J266" s="184">
        <v>0</v>
      </c>
      <c r="K266" s="179">
        <v>74.14</v>
      </c>
      <c r="L266" s="345">
        <v>0</v>
      </c>
      <c r="M266" s="179" t="s">
        <v>2166</v>
      </c>
      <c r="N266" s="184">
        <v>0</v>
      </c>
      <c r="O266" s="352" t="s">
        <v>2166</v>
      </c>
      <c r="P266" s="184" t="s">
        <v>1450</v>
      </c>
      <c r="Q266" s="182" t="s">
        <v>2166</v>
      </c>
      <c r="R266" s="148">
        <v>0</v>
      </c>
      <c r="S266" s="148">
        <v>0</v>
      </c>
      <c r="T266">
        <v>0</v>
      </c>
    </row>
    <row r="267" spans="1:20" x14ac:dyDescent="0.3">
      <c r="A267" s="148" t="s">
        <v>744</v>
      </c>
      <c r="B267" s="148">
        <v>121</v>
      </c>
      <c r="C267" t="s">
        <v>2036</v>
      </c>
      <c r="D267" t="s">
        <v>158</v>
      </c>
      <c r="E267" t="s">
        <v>600</v>
      </c>
      <c r="F267" t="s">
        <v>12</v>
      </c>
      <c r="G267" t="s">
        <v>427</v>
      </c>
      <c r="H267" s="148" t="s">
        <v>436</v>
      </c>
      <c r="I267" s="189">
        <v>2213.9978133000004</v>
      </c>
      <c r="J267" s="184">
        <v>8838.9</v>
      </c>
      <c r="K267" s="179">
        <v>74.14</v>
      </c>
      <c r="L267" s="345">
        <v>655.31604600000003</v>
      </c>
      <c r="M267" s="179">
        <v>0.25048341007365177</v>
      </c>
      <c r="N267" s="184">
        <v>647.31100000000015</v>
      </c>
      <c r="O267" s="352">
        <v>64050</v>
      </c>
      <c r="P267" s="184" t="s">
        <v>1450</v>
      </c>
      <c r="Q267" s="182">
        <v>0.13799999999999998</v>
      </c>
      <c r="R267" s="148" t="s">
        <v>588</v>
      </c>
      <c r="S267" s="148">
        <v>12</v>
      </c>
      <c r="T267">
        <v>0</v>
      </c>
    </row>
    <row r="268" spans="1:20" x14ac:dyDescent="0.3">
      <c r="A268" s="148" t="s">
        <v>744</v>
      </c>
      <c r="B268" s="148">
        <v>121</v>
      </c>
      <c r="C268" t="s">
        <v>2036</v>
      </c>
      <c r="D268" t="s">
        <v>158</v>
      </c>
      <c r="E268" t="s">
        <v>600</v>
      </c>
      <c r="F268" t="s">
        <v>12</v>
      </c>
      <c r="G268" t="s">
        <v>427</v>
      </c>
      <c r="H268" s="148" t="s">
        <v>435</v>
      </c>
      <c r="I268" s="189">
        <v>644.5897379999999</v>
      </c>
      <c r="J268" s="184">
        <v>0</v>
      </c>
      <c r="K268" s="179">
        <v>74.14</v>
      </c>
      <c r="L268" s="345">
        <v>0</v>
      </c>
      <c r="M268" s="179" t="s">
        <v>2166</v>
      </c>
      <c r="N268" s="184">
        <v>188.45999999999995</v>
      </c>
      <c r="O268" s="352">
        <v>0</v>
      </c>
      <c r="P268" s="184" t="s">
        <v>1450</v>
      </c>
      <c r="Q268" s="182" t="s">
        <v>2166</v>
      </c>
      <c r="R268" s="148" t="s">
        <v>588</v>
      </c>
      <c r="S268" s="148">
        <v>12</v>
      </c>
      <c r="T268">
        <v>0</v>
      </c>
    </row>
    <row r="269" spans="1:20" x14ac:dyDescent="0.3">
      <c r="A269" s="148" t="s">
        <v>744</v>
      </c>
      <c r="B269" s="148" t="e">
        <v>#N/A</v>
      </c>
      <c r="C269" t="s">
        <v>1830</v>
      </c>
      <c r="D269" t="s">
        <v>158</v>
      </c>
      <c r="E269" t="s">
        <v>600</v>
      </c>
      <c r="F269" t="s">
        <v>12</v>
      </c>
      <c r="G269" t="s">
        <v>434</v>
      </c>
      <c r="I269" s="189">
        <v>0</v>
      </c>
      <c r="J269" s="184">
        <v>0</v>
      </c>
      <c r="K269" s="179">
        <v>52.91</v>
      </c>
      <c r="L269" s="345">
        <v>0</v>
      </c>
      <c r="M269" s="179" t="s">
        <v>2166</v>
      </c>
      <c r="N269" s="184">
        <v>0</v>
      </c>
      <c r="O269" s="352" t="s">
        <v>2166</v>
      </c>
      <c r="P269" s="184" t="s">
        <v>1061</v>
      </c>
      <c r="Q269" s="182" t="s">
        <v>2166</v>
      </c>
      <c r="R269" s="148">
        <v>0</v>
      </c>
      <c r="S269" s="148">
        <v>0</v>
      </c>
      <c r="T269">
        <v>0</v>
      </c>
    </row>
    <row r="270" spans="1:20" x14ac:dyDescent="0.3">
      <c r="A270" s="148" t="s">
        <v>753</v>
      </c>
      <c r="B270" s="148">
        <v>520</v>
      </c>
      <c r="C270" t="s">
        <v>754</v>
      </c>
      <c r="D270" t="s">
        <v>167</v>
      </c>
      <c r="E270" t="s">
        <v>600</v>
      </c>
      <c r="F270" t="s">
        <v>12</v>
      </c>
      <c r="G270" t="s">
        <v>427</v>
      </c>
      <c r="H270" s="148" t="s">
        <v>438</v>
      </c>
      <c r="I270" s="189">
        <v>0</v>
      </c>
      <c r="J270" s="184">
        <v>0</v>
      </c>
      <c r="K270" s="179">
        <v>74.14</v>
      </c>
      <c r="L270" s="345">
        <v>0</v>
      </c>
      <c r="M270" s="179" t="s">
        <v>2166</v>
      </c>
      <c r="N270" s="184">
        <v>0</v>
      </c>
      <c r="O270" s="352">
        <v>0</v>
      </c>
      <c r="P270" s="184" t="s">
        <v>1450</v>
      </c>
      <c r="Q270" s="182" t="s">
        <v>2166</v>
      </c>
      <c r="R270" s="148" t="s">
        <v>588</v>
      </c>
      <c r="S270" s="148">
        <v>12</v>
      </c>
      <c r="T270">
        <v>0</v>
      </c>
    </row>
    <row r="271" spans="1:20" x14ac:dyDescent="0.3">
      <c r="A271" s="148" t="s">
        <v>753</v>
      </c>
      <c r="B271" s="148">
        <v>520</v>
      </c>
      <c r="C271" t="s">
        <v>754</v>
      </c>
      <c r="D271" t="s">
        <v>167</v>
      </c>
      <c r="E271" t="s">
        <v>600</v>
      </c>
      <c r="F271" t="s">
        <v>12</v>
      </c>
      <c r="G271" t="s">
        <v>1451</v>
      </c>
      <c r="H271" s="148" t="s">
        <v>438</v>
      </c>
      <c r="I271" s="189">
        <v>0</v>
      </c>
      <c r="J271" s="184">
        <v>0</v>
      </c>
      <c r="K271" s="179">
        <v>93.8</v>
      </c>
      <c r="L271" s="345">
        <v>0</v>
      </c>
      <c r="M271" s="179" t="s">
        <v>2166</v>
      </c>
      <c r="N271" s="184">
        <v>0</v>
      </c>
      <c r="O271" s="352">
        <v>0</v>
      </c>
      <c r="P271" s="184" t="b">
        <v>0</v>
      </c>
      <c r="Q271" s="182" t="s">
        <v>2166</v>
      </c>
      <c r="R271" s="148" t="s">
        <v>588</v>
      </c>
      <c r="S271" s="148">
        <v>12</v>
      </c>
      <c r="T271">
        <v>0</v>
      </c>
    </row>
    <row r="272" spans="1:20" x14ac:dyDescent="0.3">
      <c r="A272" s="148" t="s">
        <v>777</v>
      </c>
      <c r="B272" s="148">
        <v>8</v>
      </c>
      <c r="C272" t="s">
        <v>189</v>
      </c>
      <c r="D272" t="s">
        <v>190</v>
      </c>
      <c r="E272" t="s">
        <v>600</v>
      </c>
      <c r="F272" t="s">
        <v>12</v>
      </c>
      <c r="G272" t="s">
        <v>434</v>
      </c>
      <c r="H272" s="148" t="s">
        <v>435</v>
      </c>
      <c r="I272" s="189">
        <v>151669.78320000001</v>
      </c>
      <c r="J272" s="184">
        <v>0</v>
      </c>
      <c r="K272" s="179">
        <v>52.91</v>
      </c>
      <c r="L272" s="345">
        <v>0</v>
      </c>
      <c r="M272" s="179" t="s">
        <v>2166</v>
      </c>
      <c r="N272" s="184">
        <v>44344</v>
      </c>
      <c r="O272" s="352">
        <v>0</v>
      </c>
      <c r="P272" s="184" t="s">
        <v>1061</v>
      </c>
      <c r="Q272" s="182" t="s">
        <v>2166</v>
      </c>
      <c r="R272" s="148" t="s">
        <v>588</v>
      </c>
      <c r="S272" s="148">
        <v>12</v>
      </c>
      <c r="T272">
        <v>0</v>
      </c>
    </row>
    <row r="273" spans="1:20" x14ac:dyDescent="0.3">
      <c r="A273" s="148" t="s">
        <v>777</v>
      </c>
      <c r="B273" s="148">
        <v>8</v>
      </c>
      <c r="C273" t="s">
        <v>189</v>
      </c>
      <c r="D273" t="s">
        <v>190</v>
      </c>
      <c r="E273" t="s">
        <v>600</v>
      </c>
      <c r="F273" t="s">
        <v>12</v>
      </c>
      <c r="G273" t="s">
        <v>434</v>
      </c>
      <c r="H273" s="148" t="s">
        <v>436</v>
      </c>
      <c r="I273" s="189">
        <v>494144.42220000003</v>
      </c>
      <c r="J273" s="184">
        <v>1784501</v>
      </c>
      <c r="K273" s="179">
        <v>52.91</v>
      </c>
      <c r="L273" s="345">
        <v>94417.947910000003</v>
      </c>
      <c r="M273" s="179">
        <v>0.2769090194962065</v>
      </c>
      <c r="N273" s="184">
        <v>144474</v>
      </c>
      <c r="O273" s="352">
        <v>1784501</v>
      </c>
      <c r="P273" s="184" t="s">
        <v>1061</v>
      </c>
      <c r="Q273" s="182">
        <v>1</v>
      </c>
      <c r="R273" s="148" t="s">
        <v>588</v>
      </c>
      <c r="S273" s="148">
        <v>12</v>
      </c>
      <c r="T273">
        <v>0</v>
      </c>
    </row>
    <row r="274" spans="1:20" x14ac:dyDescent="0.3">
      <c r="A274" s="148" t="s">
        <v>779</v>
      </c>
      <c r="B274" s="148">
        <v>8</v>
      </c>
      <c r="C274" t="s">
        <v>189</v>
      </c>
      <c r="D274" t="s">
        <v>192</v>
      </c>
      <c r="E274" t="s">
        <v>600</v>
      </c>
      <c r="F274" t="s">
        <v>12</v>
      </c>
      <c r="G274" t="s">
        <v>427</v>
      </c>
      <c r="H274" s="148" t="s">
        <v>428</v>
      </c>
      <c r="I274" s="189">
        <v>0</v>
      </c>
      <c r="J274" s="184">
        <v>0</v>
      </c>
      <c r="K274" s="179">
        <v>74.14</v>
      </c>
      <c r="L274" s="345">
        <v>0</v>
      </c>
      <c r="M274" s="179" t="s">
        <v>2166</v>
      </c>
      <c r="N274" s="184">
        <v>0</v>
      </c>
      <c r="O274" s="352" t="s">
        <v>2166</v>
      </c>
      <c r="P274" s="184" t="s">
        <v>1450</v>
      </c>
      <c r="Q274" s="182" t="s">
        <v>2166</v>
      </c>
      <c r="R274" s="148">
        <v>0</v>
      </c>
      <c r="S274" s="148">
        <v>0</v>
      </c>
      <c r="T274">
        <v>0</v>
      </c>
    </row>
    <row r="275" spans="1:20" x14ac:dyDescent="0.3">
      <c r="A275" s="148" t="s">
        <v>779</v>
      </c>
      <c r="B275" s="148">
        <v>8</v>
      </c>
      <c r="C275" t="s">
        <v>189</v>
      </c>
      <c r="D275" t="s">
        <v>192</v>
      </c>
      <c r="E275" t="s">
        <v>600</v>
      </c>
      <c r="F275" t="s">
        <v>12</v>
      </c>
      <c r="G275" t="s">
        <v>434</v>
      </c>
      <c r="H275" s="148" t="s">
        <v>431</v>
      </c>
      <c r="I275" s="189">
        <v>2989.3422</v>
      </c>
      <c r="J275" s="184">
        <v>17774</v>
      </c>
      <c r="K275" s="179">
        <v>52.91</v>
      </c>
      <c r="L275" s="345">
        <v>940.42233999999996</v>
      </c>
      <c r="M275" s="179">
        <v>0.16818623832564419</v>
      </c>
      <c r="N275" s="184">
        <v>874</v>
      </c>
      <c r="O275" s="352">
        <v>17774</v>
      </c>
      <c r="P275" s="184" t="s">
        <v>1061</v>
      </c>
      <c r="Q275" s="182">
        <v>1</v>
      </c>
      <c r="R275" s="148" t="s">
        <v>588</v>
      </c>
      <c r="S275" s="148">
        <v>12</v>
      </c>
      <c r="T275">
        <v>0</v>
      </c>
    </row>
    <row r="276" spans="1:20" x14ac:dyDescent="0.3">
      <c r="A276" s="148" t="s">
        <v>779</v>
      </c>
      <c r="B276" s="148">
        <v>8</v>
      </c>
      <c r="C276" t="s">
        <v>189</v>
      </c>
      <c r="D276" t="s">
        <v>192</v>
      </c>
      <c r="E276" t="s">
        <v>600</v>
      </c>
      <c r="F276" t="s">
        <v>12</v>
      </c>
      <c r="G276" t="s">
        <v>434</v>
      </c>
      <c r="I276" s="189">
        <v>0</v>
      </c>
      <c r="J276" s="184">
        <v>0</v>
      </c>
      <c r="K276" s="179">
        <v>52.91</v>
      </c>
      <c r="L276" s="345">
        <v>0</v>
      </c>
      <c r="M276" s="179" t="s">
        <v>2166</v>
      </c>
      <c r="N276" s="184">
        <v>0</v>
      </c>
      <c r="O276" s="352" t="s">
        <v>2166</v>
      </c>
      <c r="P276" s="184" t="s">
        <v>1061</v>
      </c>
      <c r="Q276" s="182" t="s">
        <v>2166</v>
      </c>
      <c r="R276" s="148">
        <v>0</v>
      </c>
      <c r="S276" s="148">
        <v>0</v>
      </c>
      <c r="T276">
        <v>0</v>
      </c>
    </row>
    <row r="277" spans="1:20" x14ac:dyDescent="0.3">
      <c r="A277" s="148" t="s">
        <v>805</v>
      </c>
      <c r="B277" s="148" t="e">
        <v>#N/A</v>
      </c>
      <c r="C277" t="s">
        <v>1306</v>
      </c>
      <c r="D277" t="s">
        <v>807</v>
      </c>
      <c r="E277" t="s">
        <v>600</v>
      </c>
      <c r="F277" t="s">
        <v>12</v>
      </c>
      <c r="G277" t="s">
        <v>1452</v>
      </c>
      <c r="H277" s="148" t="s">
        <v>438</v>
      </c>
      <c r="I277" s="189">
        <v>0</v>
      </c>
      <c r="J277" s="184">
        <v>0</v>
      </c>
      <c r="K277" s="179">
        <v>93.24</v>
      </c>
      <c r="L277" s="345">
        <v>0</v>
      </c>
      <c r="M277" s="179" t="s">
        <v>2166</v>
      </c>
      <c r="N277" s="184">
        <v>0</v>
      </c>
      <c r="O277" s="352" t="s">
        <v>2166</v>
      </c>
      <c r="P277" s="184" t="b">
        <v>0</v>
      </c>
      <c r="Q277" s="182" t="s">
        <v>2166</v>
      </c>
      <c r="R277" s="148">
        <v>0</v>
      </c>
      <c r="S277" s="148">
        <v>0</v>
      </c>
      <c r="T277">
        <v>0</v>
      </c>
    </row>
    <row r="278" spans="1:20" x14ac:dyDescent="0.3">
      <c r="A278" s="148" t="s">
        <v>830</v>
      </c>
      <c r="B278" s="148">
        <v>13</v>
      </c>
      <c r="C278" t="s">
        <v>220</v>
      </c>
      <c r="D278" t="s">
        <v>79</v>
      </c>
      <c r="E278" t="s">
        <v>600</v>
      </c>
      <c r="F278" t="s">
        <v>12</v>
      </c>
      <c r="G278" t="s">
        <v>1453</v>
      </c>
      <c r="I278" s="189">
        <v>0</v>
      </c>
      <c r="J278" s="184">
        <v>0</v>
      </c>
      <c r="K278" s="179">
        <v>75.093333333333305</v>
      </c>
      <c r="L278" s="345">
        <v>0</v>
      </c>
      <c r="M278" s="179" t="s">
        <v>2166</v>
      </c>
      <c r="N278" s="184">
        <v>0</v>
      </c>
      <c r="O278" s="352" t="s">
        <v>2166</v>
      </c>
      <c r="P278" s="184" t="b">
        <v>0</v>
      </c>
      <c r="Q278" s="182" t="s">
        <v>2166</v>
      </c>
      <c r="R278" s="148">
        <v>0</v>
      </c>
      <c r="S278" s="148">
        <v>0</v>
      </c>
      <c r="T278">
        <v>0</v>
      </c>
    </row>
    <row r="279" spans="1:20" x14ac:dyDescent="0.3">
      <c r="A279" s="148" t="s">
        <v>830</v>
      </c>
      <c r="B279" s="148">
        <v>13</v>
      </c>
      <c r="C279" t="s">
        <v>220</v>
      </c>
      <c r="D279" t="s">
        <v>79</v>
      </c>
      <c r="E279" t="s">
        <v>600</v>
      </c>
      <c r="F279" t="s">
        <v>12</v>
      </c>
      <c r="G279" t="s">
        <v>1453</v>
      </c>
      <c r="H279" s="148" t="s">
        <v>428</v>
      </c>
      <c r="I279" s="189">
        <v>0</v>
      </c>
      <c r="J279" s="184">
        <v>0</v>
      </c>
      <c r="K279" s="179">
        <v>75.093333333333305</v>
      </c>
      <c r="L279" s="345">
        <v>0</v>
      </c>
      <c r="M279" s="179" t="s">
        <v>2166</v>
      </c>
      <c r="N279" s="184">
        <v>0</v>
      </c>
      <c r="O279" s="352" t="s">
        <v>2166</v>
      </c>
      <c r="P279" s="184" t="b">
        <v>0</v>
      </c>
      <c r="Q279" s="182" t="s">
        <v>2166</v>
      </c>
      <c r="R279" s="148">
        <v>0</v>
      </c>
      <c r="S279" s="148">
        <v>0</v>
      </c>
      <c r="T279">
        <v>0</v>
      </c>
    </row>
    <row r="280" spans="1:20" x14ac:dyDescent="0.3">
      <c r="A280" s="148" t="s">
        <v>830</v>
      </c>
      <c r="B280" s="148">
        <v>13</v>
      </c>
      <c r="C280" t="s">
        <v>220</v>
      </c>
      <c r="D280" t="s">
        <v>79</v>
      </c>
      <c r="E280" t="s">
        <v>600</v>
      </c>
      <c r="F280" t="s">
        <v>12</v>
      </c>
      <c r="G280" t="s">
        <v>1453</v>
      </c>
      <c r="H280" s="148" t="s">
        <v>431</v>
      </c>
      <c r="I280" s="189">
        <v>0</v>
      </c>
      <c r="J280" s="184">
        <v>0</v>
      </c>
      <c r="K280" s="179">
        <v>75.093333333333305</v>
      </c>
      <c r="L280" s="345">
        <v>0</v>
      </c>
      <c r="M280" s="179" t="s">
        <v>2166</v>
      </c>
      <c r="N280" s="184">
        <v>0</v>
      </c>
      <c r="O280" s="352">
        <v>0</v>
      </c>
      <c r="P280" s="184" t="b">
        <v>0</v>
      </c>
      <c r="Q280" s="182" t="s">
        <v>2166</v>
      </c>
      <c r="R280" s="148" t="s">
        <v>588</v>
      </c>
      <c r="S280" s="148">
        <v>12</v>
      </c>
      <c r="T280">
        <v>0</v>
      </c>
    </row>
    <row r="281" spans="1:20" x14ac:dyDescent="0.3">
      <c r="A281" s="148" t="s">
        <v>831</v>
      </c>
      <c r="B281" s="148">
        <v>13</v>
      </c>
      <c r="C281" t="s">
        <v>220</v>
      </c>
      <c r="D281" t="s">
        <v>222</v>
      </c>
      <c r="E281" t="s">
        <v>600</v>
      </c>
      <c r="F281" t="s">
        <v>12</v>
      </c>
      <c r="G281" t="s">
        <v>427</v>
      </c>
      <c r="H281" s="148" t="s">
        <v>428</v>
      </c>
      <c r="I281" s="189">
        <v>0</v>
      </c>
      <c r="J281" s="184">
        <v>620.20000000000005</v>
      </c>
      <c r="K281" s="179">
        <v>74.14</v>
      </c>
      <c r="L281" s="345">
        <v>45.981628000000008</v>
      </c>
      <c r="M281" s="179">
        <v>0</v>
      </c>
      <c r="N281" s="184">
        <v>0</v>
      </c>
      <c r="O281" s="352">
        <v>4494</v>
      </c>
      <c r="P281" s="184" t="s">
        <v>1450</v>
      </c>
      <c r="Q281" s="182">
        <v>0.13800623052959501</v>
      </c>
      <c r="R281" s="148" t="s">
        <v>588</v>
      </c>
      <c r="S281" s="148">
        <v>12</v>
      </c>
      <c r="T281">
        <v>0</v>
      </c>
    </row>
    <row r="282" spans="1:20" x14ac:dyDescent="0.3">
      <c r="A282" s="148" t="s">
        <v>831</v>
      </c>
      <c r="B282" s="148">
        <v>13</v>
      </c>
      <c r="C282" t="s">
        <v>220</v>
      </c>
      <c r="D282" t="s">
        <v>222</v>
      </c>
      <c r="E282" t="s">
        <v>600</v>
      </c>
      <c r="F282" t="s">
        <v>12</v>
      </c>
      <c r="G282" t="s">
        <v>437</v>
      </c>
      <c r="H282" s="148" t="s">
        <v>438</v>
      </c>
      <c r="I282" s="189">
        <v>0</v>
      </c>
      <c r="J282" s="184">
        <v>0</v>
      </c>
      <c r="K282" s="179">
        <v>97.13</v>
      </c>
      <c r="L282" s="345">
        <v>0</v>
      </c>
      <c r="M282" s="179" t="s">
        <v>2166</v>
      </c>
      <c r="N282" s="184">
        <v>0</v>
      </c>
      <c r="O282" s="352">
        <v>0</v>
      </c>
      <c r="P282" s="184" t="s">
        <v>1062</v>
      </c>
      <c r="Q282" s="182" t="s">
        <v>2166</v>
      </c>
      <c r="R282" s="148" t="s">
        <v>588</v>
      </c>
      <c r="S282" s="148">
        <v>12</v>
      </c>
      <c r="T282">
        <v>0</v>
      </c>
    </row>
    <row r="283" spans="1:20" x14ac:dyDescent="0.3">
      <c r="A283" s="148" t="s">
        <v>832</v>
      </c>
      <c r="B283" s="148">
        <v>13</v>
      </c>
      <c r="C283" t="s">
        <v>220</v>
      </c>
      <c r="D283" t="s">
        <v>223</v>
      </c>
      <c r="E283" t="s">
        <v>600</v>
      </c>
      <c r="F283" t="s">
        <v>12</v>
      </c>
      <c r="G283" t="s">
        <v>427</v>
      </c>
      <c r="H283" s="148" t="s">
        <v>428</v>
      </c>
      <c r="I283" s="189">
        <v>0</v>
      </c>
      <c r="J283" s="184">
        <v>0</v>
      </c>
      <c r="K283" s="179">
        <v>74.14</v>
      </c>
      <c r="L283" s="345">
        <v>0</v>
      </c>
      <c r="M283" s="179" t="s">
        <v>2166</v>
      </c>
      <c r="N283" s="184">
        <v>0</v>
      </c>
      <c r="O283" s="352" t="s">
        <v>2166</v>
      </c>
      <c r="P283" s="184" t="s">
        <v>1450</v>
      </c>
      <c r="Q283" s="182" t="s">
        <v>2166</v>
      </c>
      <c r="R283" s="148">
        <v>0</v>
      </c>
      <c r="S283" s="148">
        <v>0</v>
      </c>
      <c r="T283">
        <v>0</v>
      </c>
    </row>
    <row r="284" spans="1:20" x14ac:dyDescent="0.3">
      <c r="A284" s="148" t="s">
        <v>832</v>
      </c>
      <c r="B284" s="148">
        <v>13</v>
      </c>
      <c r="C284" t="s">
        <v>220</v>
      </c>
      <c r="D284" t="s">
        <v>223</v>
      </c>
      <c r="E284" t="s">
        <v>600</v>
      </c>
      <c r="F284" t="s">
        <v>12</v>
      </c>
      <c r="G284" t="s">
        <v>1453</v>
      </c>
      <c r="I284" s="189">
        <v>0</v>
      </c>
      <c r="J284" s="184">
        <v>0</v>
      </c>
      <c r="K284" s="179">
        <v>75.093333333333305</v>
      </c>
      <c r="L284" s="345">
        <v>0</v>
      </c>
      <c r="M284" s="179" t="s">
        <v>2166</v>
      </c>
      <c r="N284" s="184">
        <v>0</v>
      </c>
      <c r="O284" s="352" t="s">
        <v>2166</v>
      </c>
      <c r="P284" s="184" t="b">
        <v>0</v>
      </c>
      <c r="Q284" s="182" t="s">
        <v>2166</v>
      </c>
      <c r="R284" s="148">
        <v>0</v>
      </c>
      <c r="S284" s="148">
        <v>0</v>
      </c>
      <c r="T284">
        <v>0</v>
      </c>
    </row>
    <row r="285" spans="1:20" x14ac:dyDescent="0.3">
      <c r="A285" s="148" t="s">
        <v>832</v>
      </c>
      <c r="B285" s="148">
        <v>13</v>
      </c>
      <c r="C285" t="s">
        <v>220</v>
      </c>
      <c r="D285" t="s">
        <v>223</v>
      </c>
      <c r="E285" t="s">
        <v>600</v>
      </c>
      <c r="F285" t="s">
        <v>12</v>
      </c>
      <c r="G285" t="s">
        <v>1453</v>
      </c>
      <c r="H285" s="148" t="s">
        <v>431</v>
      </c>
      <c r="I285" s="189">
        <v>165961.68802590002</v>
      </c>
      <c r="J285" s="184">
        <v>686207</v>
      </c>
      <c r="K285" s="179">
        <v>75.093333333333305</v>
      </c>
      <c r="L285" s="345">
        <v>51529.570986666651</v>
      </c>
      <c r="M285" s="179">
        <v>0.24185367975829453</v>
      </c>
      <c r="N285" s="184">
        <v>48522.553</v>
      </c>
      <c r="O285" s="352">
        <v>4884852</v>
      </c>
      <c r="P285" s="184" t="b">
        <v>0</v>
      </c>
      <c r="Q285" s="182">
        <v>0.1404765180193791</v>
      </c>
      <c r="R285" s="148" t="s">
        <v>588</v>
      </c>
      <c r="S285" s="148">
        <v>12</v>
      </c>
      <c r="T285">
        <v>0</v>
      </c>
    </row>
    <row r="286" spans="1:20" x14ac:dyDescent="0.3">
      <c r="A286" s="148" t="s">
        <v>832</v>
      </c>
      <c r="B286" s="148">
        <v>13</v>
      </c>
      <c r="C286" t="s">
        <v>220</v>
      </c>
      <c r="D286" t="s">
        <v>223</v>
      </c>
      <c r="E286" t="s">
        <v>600</v>
      </c>
      <c r="F286" t="s">
        <v>12</v>
      </c>
      <c r="G286" t="s">
        <v>439</v>
      </c>
      <c r="H286" s="148" t="s">
        <v>431</v>
      </c>
      <c r="I286" s="189">
        <v>0</v>
      </c>
      <c r="J286" s="184">
        <v>0</v>
      </c>
      <c r="K286" s="179">
        <v>72.233333333333306</v>
      </c>
      <c r="L286" s="345">
        <v>0</v>
      </c>
      <c r="M286" s="179" t="s">
        <v>2166</v>
      </c>
      <c r="N286" s="184">
        <v>0</v>
      </c>
      <c r="O286" s="352">
        <v>0</v>
      </c>
      <c r="P286" s="184" t="s">
        <v>1450</v>
      </c>
      <c r="Q286" s="182" t="s">
        <v>2166</v>
      </c>
      <c r="R286" s="148" t="s">
        <v>588</v>
      </c>
      <c r="S286" s="148">
        <v>12</v>
      </c>
      <c r="T286">
        <v>0</v>
      </c>
    </row>
    <row r="287" spans="1:20" x14ac:dyDescent="0.3">
      <c r="A287" s="148" t="s">
        <v>832</v>
      </c>
      <c r="B287" s="148">
        <v>13</v>
      </c>
      <c r="C287" t="s">
        <v>220</v>
      </c>
      <c r="D287" t="s">
        <v>223</v>
      </c>
      <c r="E287" t="s">
        <v>600</v>
      </c>
      <c r="F287" t="s">
        <v>12</v>
      </c>
      <c r="G287" t="s">
        <v>439</v>
      </c>
      <c r="H287" s="148" t="s">
        <v>436</v>
      </c>
      <c r="I287" s="189">
        <v>0</v>
      </c>
      <c r="J287" s="184">
        <v>0</v>
      </c>
      <c r="K287" s="179">
        <v>72.233333333333306</v>
      </c>
      <c r="L287" s="345">
        <v>0</v>
      </c>
      <c r="M287" s="179" t="s">
        <v>2166</v>
      </c>
      <c r="N287" s="184">
        <v>0</v>
      </c>
      <c r="O287" s="352">
        <v>0</v>
      </c>
      <c r="P287" s="184" t="s">
        <v>1450</v>
      </c>
      <c r="Q287" s="182" t="s">
        <v>2166</v>
      </c>
      <c r="R287" s="148" t="s">
        <v>588</v>
      </c>
      <c r="S287" s="148">
        <v>12</v>
      </c>
      <c r="T287">
        <v>0</v>
      </c>
    </row>
    <row r="288" spans="1:20" x14ac:dyDescent="0.3">
      <c r="A288" s="148" t="s">
        <v>832</v>
      </c>
      <c r="B288" s="148">
        <v>13</v>
      </c>
      <c r="C288" t="s">
        <v>220</v>
      </c>
      <c r="D288" t="s">
        <v>223</v>
      </c>
      <c r="E288" t="s">
        <v>600</v>
      </c>
      <c r="F288" t="s">
        <v>12</v>
      </c>
      <c r="G288" t="s">
        <v>439</v>
      </c>
      <c r="H288" s="148" t="s">
        <v>435</v>
      </c>
      <c r="I288" s="189">
        <v>0</v>
      </c>
      <c r="J288" s="184">
        <v>0</v>
      </c>
      <c r="K288" s="179">
        <v>72.233333333333306</v>
      </c>
      <c r="L288" s="345">
        <v>0</v>
      </c>
      <c r="M288" s="179" t="s">
        <v>2166</v>
      </c>
      <c r="N288" s="184">
        <v>0</v>
      </c>
      <c r="O288" s="352" t="s">
        <v>2166</v>
      </c>
      <c r="P288" s="184" t="s">
        <v>1450</v>
      </c>
      <c r="Q288" s="182" t="s">
        <v>2166</v>
      </c>
      <c r="R288" s="148">
        <v>0</v>
      </c>
      <c r="S288" s="148">
        <v>0</v>
      </c>
      <c r="T288">
        <v>0</v>
      </c>
    </row>
    <row r="289" spans="1:20" x14ac:dyDescent="0.3">
      <c r="A289" s="148" t="s">
        <v>840</v>
      </c>
      <c r="B289" s="148">
        <v>32</v>
      </c>
      <c r="C289" t="s">
        <v>229</v>
      </c>
      <c r="D289" t="s">
        <v>230</v>
      </c>
      <c r="E289" t="s">
        <v>600</v>
      </c>
      <c r="F289" t="s">
        <v>12</v>
      </c>
      <c r="G289" t="s">
        <v>427</v>
      </c>
      <c r="H289" s="148" t="s">
        <v>428</v>
      </c>
      <c r="I289" s="189">
        <v>0</v>
      </c>
      <c r="J289" s="184">
        <v>0</v>
      </c>
      <c r="K289" s="179">
        <v>74.14</v>
      </c>
      <c r="L289" s="345">
        <v>0</v>
      </c>
      <c r="M289" s="179" t="s">
        <v>2166</v>
      </c>
      <c r="N289" s="184">
        <v>0</v>
      </c>
      <c r="O289" s="352" t="s">
        <v>2166</v>
      </c>
      <c r="P289" s="184" t="s">
        <v>1450</v>
      </c>
      <c r="Q289" s="182" t="s">
        <v>2166</v>
      </c>
      <c r="R289" s="148">
        <v>0</v>
      </c>
      <c r="S289" s="148">
        <v>0</v>
      </c>
      <c r="T289">
        <v>0</v>
      </c>
    </row>
    <row r="290" spans="1:20" x14ac:dyDescent="0.3">
      <c r="A290" s="148" t="s">
        <v>840</v>
      </c>
      <c r="B290" s="148">
        <v>32</v>
      </c>
      <c r="C290" t="s">
        <v>229</v>
      </c>
      <c r="D290" t="s">
        <v>230</v>
      </c>
      <c r="E290" t="s">
        <v>600</v>
      </c>
      <c r="F290" t="s">
        <v>12</v>
      </c>
      <c r="G290" t="s">
        <v>434</v>
      </c>
      <c r="H290" s="148" t="s">
        <v>428</v>
      </c>
      <c r="I290" s="189">
        <v>0</v>
      </c>
      <c r="J290" s="184">
        <v>0</v>
      </c>
      <c r="K290" s="179">
        <v>52.91</v>
      </c>
      <c r="L290" s="345">
        <v>0</v>
      </c>
      <c r="M290" s="179" t="s">
        <v>2166</v>
      </c>
      <c r="N290" s="184">
        <v>0</v>
      </c>
      <c r="O290" s="352" t="s">
        <v>2166</v>
      </c>
      <c r="P290" s="184" t="s">
        <v>1061</v>
      </c>
      <c r="Q290" s="182" t="s">
        <v>2166</v>
      </c>
      <c r="R290" s="148">
        <v>0</v>
      </c>
      <c r="S290" s="148">
        <v>0</v>
      </c>
      <c r="T290">
        <v>0</v>
      </c>
    </row>
    <row r="291" spans="1:20" x14ac:dyDescent="0.3">
      <c r="A291" s="148" t="s">
        <v>843</v>
      </c>
      <c r="B291" s="148">
        <v>32</v>
      </c>
      <c r="C291" t="s">
        <v>229</v>
      </c>
      <c r="D291" t="s">
        <v>232</v>
      </c>
      <c r="E291" t="s">
        <v>600</v>
      </c>
      <c r="F291" t="s">
        <v>12</v>
      </c>
      <c r="G291" t="s">
        <v>427</v>
      </c>
      <c r="H291" s="148" t="s">
        <v>428</v>
      </c>
      <c r="I291" s="189">
        <v>0</v>
      </c>
      <c r="J291" s="184">
        <v>0</v>
      </c>
      <c r="K291" s="179">
        <v>74.14</v>
      </c>
      <c r="L291" s="345">
        <v>0</v>
      </c>
      <c r="M291" s="179" t="s">
        <v>2166</v>
      </c>
      <c r="N291" s="184">
        <v>0</v>
      </c>
      <c r="O291" s="352" t="s">
        <v>2166</v>
      </c>
      <c r="P291" s="184" t="s">
        <v>1450</v>
      </c>
      <c r="Q291" s="182" t="s">
        <v>2166</v>
      </c>
      <c r="R291" s="148">
        <v>0</v>
      </c>
      <c r="S291" s="148">
        <v>0</v>
      </c>
      <c r="T291">
        <v>0</v>
      </c>
    </row>
    <row r="292" spans="1:20" x14ac:dyDescent="0.3">
      <c r="A292" s="148" t="s">
        <v>843</v>
      </c>
      <c r="B292" s="148">
        <v>32</v>
      </c>
      <c r="C292" t="s">
        <v>229</v>
      </c>
      <c r="D292" t="s">
        <v>232</v>
      </c>
      <c r="E292" t="s">
        <v>600</v>
      </c>
      <c r="F292" t="s">
        <v>12</v>
      </c>
      <c r="G292" t="s">
        <v>434</v>
      </c>
      <c r="I292" s="189">
        <v>0</v>
      </c>
      <c r="J292" s="184">
        <v>0</v>
      </c>
      <c r="K292" s="179">
        <v>52.91</v>
      </c>
      <c r="L292" s="345">
        <v>0</v>
      </c>
      <c r="M292" s="179" t="s">
        <v>2166</v>
      </c>
      <c r="N292" s="184">
        <v>0</v>
      </c>
      <c r="O292" s="352" t="s">
        <v>2166</v>
      </c>
      <c r="P292" s="184" t="s">
        <v>1061</v>
      </c>
      <c r="Q292" s="182" t="s">
        <v>2166</v>
      </c>
      <c r="R292" s="148">
        <v>0</v>
      </c>
      <c r="S292" s="148">
        <v>0</v>
      </c>
      <c r="T292">
        <v>0</v>
      </c>
    </row>
    <row r="293" spans="1:20" x14ac:dyDescent="0.3">
      <c r="A293" s="148" t="s">
        <v>843</v>
      </c>
      <c r="B293" s="148">
        <v>32</v>
      </c>
      <c r="C293" t="s">
        <v>229</v>
      </c>
      <c r="D293" t="s">
        <v>232</v>
      </c>
      <c r="E293" t="s">
        <v>600</v>
      </c>
      <c r="F293" t="s">
        <v>12</v>
      </c>
      <c r="G293" t="s">
        <v>434</v>
      </c>
      <c r="H293" s="148" t="s">
        <v>431</v>
      </c>
      <c r="I293" s="189">
        <v>0</v>
      </c>
      <c r="J293" s="184">
        <v>0</v>
      </c>
      <c r="K293" s="179">
        <v>52.91</v>
      </c>
      <c r="L293" s="345">
        <v>0</v>
      </c>
      <c r="M293" s="179" t="s">
        <v>2166</v>
      </c>
      <c r="N293" s="184">
        <v>0</v>
      </c>
      <c r="O293" s="352" t="s">
        <v>2166</v>
      </c>
      <c r="P293" s="184" t="s">
        <v>1061</v>
      </c>
      <c r="Q293" s="182" t="s">
        <v>2166</v>
      </c>
      <c r="R293" s="148">
        <v>0</v>
      </c>
      <c r="S293" s="148">
        <v>0</v>
      </c>
      <c r="T293">
        <v>0</v>
      </c>
    </row>
    <row r="294" spans="1:20" x14ac:dyDescent="0.3">
      <c r="A294" s="148" t="s">
        <v>845</v>
      </c>
      <c r="B294" s="148" t="e">
        <v>#N/A</v>
      </c>
      <c r="C294" t="s">
        <v>1310</v>
      </c>
      <c r="D294" t="s">
        <v>846</v>
      </c>
      <c r="E294" t="s">
        <v>600</v>
      </c>
      <c r="F294" t="s">
        <v>12</v>
      </c>
      <c r="G294" t="s">
        <v>427</v>
      </c>
      <c r="H294" s="148" t="s">
        <v>428</v>
      </c>
      <c r="I294" s="189">
        <v>0</v>
      </c>
      <c r="J294" s="184">
        <v>0</v>
      </c>
      <c r="K294" s="179">
        <v>74.14</v>
      </c>
      <c r="L294" s="345">
        <v>0</v>
      </c>
      <c r="M294" s="179" t="s">
        <v>2166</v>
      </c>
      <c r="N294" s="184">
        <v>0</v>
      </c>
      <c r="O294" s="352" t="s">
        <v>2166</v>
      </c>
      <c r="P294" s="184" t="s">
        <v>1450</v>
      </c>
      <c r="Q294" s="182" t="s">
        <v>2166</v>
      </c>
      <c r="R294" s="148">
        <v>0</v>
      </c>
      <c r="S294" s="148">
        <v>0</v>
      </c>
      <c r="T294">
        <v>0</v>
      </c>
    </row>
    <row r="295" spans="1:20" x14ac:dyDescent="0.3">
      <c r="A295" s="148" t="s">
        <v>845</v>
      </c>
      <c r="B295" s="148" t="e">
        <v>#N/A</v>
      </c>
      <c r="C295" t="s">
        <v>1310</v>
      </c>
      <c r="D295" t="s">
        <v>846</v>
      </c>
      <c r="E295" t="s">
        <v>600</v>
      </c>
      <c r="F295" t="s">
        <v>12</v>
      </c>
      <c r="G295" t="s">
        <v>434</v>
      </c>
      <c r="I295" s="189">
        <v>0</v>
      </c>
      <c r="J295" s="184">
        <v>0</v>
      </c>
      <c r="K295" s="179">
        <v>52.91</v>
      </c>
      <c r="L295" s="345">
        <v>0</v>
      </c>
      <c r="M295" s="179" t="s">
        <v>2166</v>
      </c>
      <c r="N295" s="184">
        <v>0</v>
      </c>
      <c r="O295" s="352" t="s">
        <v>2166</v>
      </c>
      <c r="P295" s="184" t="s">
        <v>1061</v>
      </c>
      <c r="Q295" s="182" t="s">
        <v>2166</v>
      </c>
      <c r="R295" s="148">
        <v>0</v>
      </c>
      <c r="S295" s="148">
        <v>0</v>
      </c>
      <c r="T295">
        <v>0</v>
      </c>
    </row>
    <row r="296" spans="1:20" x14ac:dyDescent="0.3">
      <c r="A296" s="148" t="s">
        <v>908</v>
      </c>
      <c r="B296" s="148">
        <v>18</v>
      </c>
      <c r="C296" t="s">
        <v>909</v>
      </c>
      <c r="D296" t="s">
        <v>910</v>
      </c>
      <c r="E296" t="s">
        <v>600</v>
      </c>
      <c r="F296" t="s">
        <v>12</v>
      </c>
      <c r="G296" t="s">
        <v>427</v>
      </c>
      <c r="H296" s="148" t="s">
        <v>428</v>
      </c>
      <c r="I296" s="189">
        <v>0</v>
      </c>
      <c r="J296" s="184">
        <v>0</v>
      </c>
      <c r="K296" s="179">
        <v>74.14</v>
      </c>
      <c r="L296" s="345">
        <v>0</v>
      </c>
      <c r="M296" s="179" t="s">
        <v>2166</v>
      </c>
      <c r="N296" s="184">
        <v>0</v>
      </c>
      <c r="O296" s="352">
        <v>0</v>
      </c>
      <c r="P296" s="184" t="s">
        <v>1450</v>
      </c>
      <c r="Q296" s="182" t="s">
        <v>2166</v>
      </c>
      <c r="R296" s="148" t="s">
        <v>588</v>
      </c>
      <c r="S296" s="148">
        <v>12</v>
      </c>
      <c r="T296">
        <v>0</v>
      </c>
    </row>
    <row r="297" spans="1:20" x14ac:dyDescent="0.3">
      <c r="A297" s="148" t="s">
        <v>1017</v>
      </c>
      <c r="B297" s="148">
        <v>0</v>
      </c>
      <c r="C297" t="s">
        <v>1018</v>
      </c>
      <c r="D297" t="s">
        <v>1019</v>
      </c>
      <c r="E297" t="s">
        <v>600</v>
      </c>
      <c r="F297" t="s">
        <v>12</v>
      </c>
      <c r="G297" t="s">
        <v>427</v>
      </c>
      <c r="H297" s="148" t="s">
        <v>431</v>
      </c>
      <c r="I297" s="189">
        <v>533.91909090000001</v>
      </c>
      <c r="J297" s="184">
        <v>2023</v>
      </c>
      <c r="K297" s="179">
        <v>74.14</v>
      </c>
      <c r="L297" s="345">
        <v>149.98522</v>
      </c>
      <c r="M297" s="179">
        <v>0.26392441468116662</v>
      </c>
      <c r="N297" s="184">
        <v>156.10300000000001</v>
      </c>
      <c r="O297" s="352">
        <v>14658</v>
      </c>
      <c r="P297" s="184" t="s">
        <v>1450</v>
      </c>
      <c r="Q297" s="182">
        <v>0.13801337153772683</v>
      </c>
      <c r="R297" s="148" t="s">
        <v>588</v>
      </c>
      <c r="S297" s="148">
        <v>12</v>
      </c>
      <c r="T297">
        <v>0</v>
      </c>
    </row>
    <row r="298" spans="1:20" x14ac:dyDescent="0.3">
      <c r="A298" s="148" t="s">
        <v>1017</v>
      </c>
      <c r="B298" s="148">
        <v>0</v>
      </c>
      <c r="C298" t="s">
        <v>1018</v>
      </c>
      <c r="D298" t="s">
        <v>1019</v>
      </c>
      <c r="E298" t="s">
        <v>600</v>
      </c>
      <c r="F298" t="s">
        <v>12</v>
      </c>
      <c r="G298" t="s">
        <v>439</v>
      </c>
      <c r="H298" s="148" t="s">
        <v>431</v>
      </c>
      <c r="I298" s="189">
        <v>0</v>
      </c>
      <c r="J298" s="184">
        <v>0</v>
      </c>
      <c r="K298" s="179">
        <v>72.233333333333306</v>
      </c>
      <c r="L298" s="345">
        <v>0</v>
      </c>
      <c r="M298" s="179" t="s">
        <v>2166</v>
      </c>
      <c r="N298" s="184">
        <v>0</v>
      </c>
      <c r="O298" s="352">
        <v>0</v>
      </c>
      <c r="P298" s="184" t="s">
        <v>1450</v>
      </c>
      <c r="Q298" s="182" t="s">
        <v>2166</v>
      </c>
      <c r="R298" s="148" t="s">
        <v>588</v>
      </c>
      <c r="S298" s="148">
        <v>12</v>
      </c>
      <c r="T298">
        <v>0</v>
      </c>
    </row>
    <row r="299" spans="1:20" x14ac:dyDescent="0.3">
      <c r="A299" s="148" t="s">
        <v>1017</v>
      </c>
      <c r="B299" s="148" t="e">
        <v>#N/A</v>
      </c>
      <c r="C299" t="s">
        <v>1322</v>
      </c>
      <c r="D299" t="s">
        <v>1019</v>
      </c>
      <c r="E299" t="s">
        <v>600</v>
      </c>
      <c r="F299" t="s">
        <v>12</v>
      </c>
      <c r="G299" t="s">
        <v>552</v>
      </c>
      <c r="H299" s="148" t="s">
        <v>431</v>
      </c>
      <c r="I299" s="189">
        <v>0</v>
      </c>
      <c r="J299" s="184">
        <v>0</v>
      </c>
      <c r="K299" s="179">
        <v>74</v>
      </c>
      <c r="L299" s="345">
        <v>0</v>
      </c>
      <c r="M299" s="179" t="s">
        <v>2166</v>
      </c>
      <c r="N299" s="184">
        <v>0</v>
      </c>
      <c r="O299" s="352" t="s">
        <v>2166</v>
      </c>
      <c r="P299" s="184" t="s">
        <v>1450</v>
      </c>
      <c r="Q299" s="182" t="s">
        <v>2166</v>
      </c>
      <c r="R299" s="148">
        <v>0</v>
      </c>
      <c r="S299" s="148">
        <v>0</v>
      </c>
      <c r="T299">
        <v>0</v>
      </c>
    </row>
    <row r="300" spans="1:20" x14ac:dyDescent="0.3">
      <c r="A300" s="148" t="s">
        <v>1017</v>
      </c>
      <c r="B300" s="148" t="e">
        <v>#N/A</v>
      </c>
      <c r="C300" t="s">
        <v>1322</v>
      </c>
      <c r="D300" t="s">
        <v>1019</v>
      </c>
      <c r="E300" t="s">
        <v>600</v>
      </c>
      <c r="F300" t="s">
        <v>12</v>
      </c>
      <c r="G300" t="s">
        <v>434</v>
      </c>
      <c r="I300" s="189">
        <v>0</v>
      </c>
      <c r="J300" s="184">
        <v>0</v>
      </c>
      <c r="K300" s="179">
        <v>52.91</v>
      </c>
      <c r="L300" s="345">
        <v>0</v>
      </c>
      <c r="M300" s="179" t="s">
        <v>2166</v>
      </c>
      <c r="N300" s="184">
        <v>0</v>
      </c>
      <c r="O300" s="352" t="s">
        <v>2166</v>
      </c>
      <c r="P300" s="184" t="s">
        <v>1061</v>
      </c>
      <c r="Q300" s="182" t="s">
        <v>2166</v>
      </c>
      <c r="R300" s="148">
        <v>0</v>
      </c>
      <c r="S300" s="148">
        <v>0</v>
      </c>
      <c r="T300">
        <v>0</v>
      </c>
    </row>
    <row r="301" spans="1:20" x14ac:dyDescent="0.3">
      <c r="A301" s="148" t="s">
        <v>1017</v>
      </c>
      <c r="B301" s="148" t="e">
        <v>#N/A</v>
      </c>
      <c r="C301" t="s">
        <v>1322</v>
      </c>
      <c r="D301" t="s">
        <v>1019</v>
      </c>
      <c r="E301" t="s">
        <v>600</v>
      </c>
      <c r="F301" t="s">
        <v>12</v>
      </c>
      <c r="G301" t="s">
        <v>1455</v>
      </c>
      <c r="H301" s="148" t="s">
        <v>431</v>
      </c>
      <c r="I301" s="189">
        <v>0</v>
      </c>
      <c r="J301" s="184">
        <v>0</v>
      </c>
      <c r="K301" s="179">
        <v>52.07</v>
      </c>
      <c r="L301" s="345">
        <v>0</v>
      </c>
      <c r="M301" s="179" t="s">
        <v>2166</v>
      </c>
      <c r="N301" s="184">
        <v>0</v>
      </c>
      <c r="O301" s="352" t="s">
        <v>2166</v>
      </c>
      <c r="P301" s="184" t="b">
        <v>0</v>
      </c>
      <c r="Q301" s="182" t="s">
        <v>2166</v>
      </c>
      <c r="R301" s="148">
        <v>0</v>
      </c>
      <c r="S301" s="148">
        <v>0</v>
      </c>
      <c r="T301">
        <v>0</v>
      </c>
    </row>
    <row r="302" spans="1:20" x14ac:dyDescent="0.3">
      <c r="A302" s="148" t="s">
        <v>1041</v>
      </c>
      <c r="B302" s="148">
        <v>452</v>
      </c>
      <c r="C302" t="s">
        <v>1042</v>
      </c>
      <c r="D302" t="s">
        <v>1043</v>
      </c>
      <c r="E302" t="s">
        <v>600</v>
      </c>
      <c r="F302" t="s">
        <v>12</v>
      </c>
      <c r="G302" t="s">
        <v>1451</v>
      </c>
      <c r="H302" s="148" t="s">
        <v>438</v>
      </c>
      <c r="I302" s="189">
        <v>0</v>
      </c>
      <c r="J302" s="184">
        <v>0</v>
      </c>
      <c r="K302" s="179">
        <v>93.8</v>
      </c>
      <c r="L302" s="345">
        <v>0</v>
      </c>
      <c r="M302" s="179" t="s">
        <v>2166</v>
      </c>
      <c r="N302" s="184">
        <v>0</v>
      </c>
      <c r="O302" s="352">
        <v>0</v>
      </c>
      <c r="P302" s="184" t="b">
        <v>0</v>
      </c>
      <c r="Q302" s="182" t="s">
        <v>2166</v>
      </c>
      <c r="R302" s="148" t="s">
        <v>588</v>
      </c>
      <c r="S302" s="148">
        <v>12</v>
      </c>
      <c r="T302">
        <v>0</v>
      </c>
    </row>
    <row r="303" spans="1:20" x14ac:dyDescent="0.3">
      <c r="A303" s="148" t="s">
        <v>1026</v>
      </c>
      <c r="B303" s="148" t="e">
        <v>#N/A</v>
      </c>
      <c r="C303" t="s">
        <v>1323</v>
      </c>
      <c r="D303" t="s">
        <v>1028</v>
      </c>
      <c r="E303" t="s">
        <v>600</v>
      </c>
      <c r="F303" t="s">
        <v>12</v>
      </c>
      <c r="G303" t="s">
        <v>552</v>
      </c>
      <c r="I303" s="189">
        <v>0</v>
      </c>
      <c r="J303" s="184">
        <v>0</v>
      </c>
      <c r="K303" s="179">
        <v>74</v>
      </c>
      <c r="L303" s="345">
        <v>0</v>
      </c>
      <c r="M303" s="179" t="s">
        <v>2166</v>
      </c>
      <c r="N303" s="184">
        <v>0</v>
      </c>
      <c r="O303" s="352" t="s">
        <v>2166</v>
      </c>
      <c r="P303" s="184" t="s">
        <v>1450</v>
      </c>
      <c r="Q303" s="182" t="s">
        <v>2166</v>
      </c>
      <c r="R303" s="148">
        <v>0</v>
      </c>
      <c r="S303" s="148">
        <v>0</v>
      </c>
      <c r="T303">
        <v>0</v>
      </c>
    </row>
    <row r="304" spans="1:20" x14ac:dyDescent="0.3">
      <c r="A304" s="148" t="s">
        <v>1026</v>
      </c>
      <c r="B304" s="148" t="e">
        <v>#N/A</v>
      </c>
      <c r="C304" t="s">
        <v>1323</v>
      </c>
      <c r="D304" t="s">
        <v>1028</v>
      </c>
      <c r="E304" t="s">
        <v>600</v>
      </c>
      <c r="F304" t="s">
        <v>12</v>
      </c>
      <c r="G304" t="s">
        <v>552</v>
      </c>
      <c r="H304" s="148" t="s">
        <v>438</v>
      </c>
      <c r="I304" s="189">
        <v>0</v>
      </c>
      <c r="J304" s="184">
        <v>0</v>
      </c>
      <c r="K304" s="179">
        <v>74</v>
      </c>
      <c r="L304" s="345">
        <v>0</v>
      </c>
      <c r="M304" s="179" t="s">
        <v>2166</v>
      </c>
      <c r="N304" s="184">
        <v>0</v>
      </c>
      <c r="O304" s="352" t="s">
        <v>2166</v>
      </c>
      <c r="P304" s="184" t="s">
        <v>1450</v>
      </c>
      <c r="Q304" s="182" t="s">
        <v>2166</v>
      </c>
      <c r="R304" s="148">
        <v>0</v>
      </c>
      <c r="S304" s="148">
        <v>0</v>
      </c>
      <c r="T304">
        <v>0</v>
      </c>
    </row>
    <row r="305" spans="1:20" x14ac:dyDescent="0.3">
      <c r="A305" s="148" t="s">
        <v>1026</v>
      </c>
      <c r="B305" s="148" t="e">
        <v>#N/A</v>
      </c>
      <c r="C305" t="s">
        <v>1323</v>
      </c>
      <c r="D305" t="s">
        <v>1028</v>
      </c>
      <c r="E305" t="s">
        <v>600</v>
      </c>
      <c r="F305" t="s">
        <v>12</v>
      </c>
      <c r="G305" t="s">
        <v>1451</v>
      </c>
      <c r="H305" s="148" t="s">
        <v>438</v>
      </c>
      <c r="I305" s="189">
        <v>0</v>
      </c>
      <c r="J305" s="184">
        <v>0</v>
      </c>
      <c r="K305" s="179">
        <v>93.8</v>
      </c>
      <c r="L305" s="345">
        <v>0</v>
      </c>
      <c r="M305" s="179" t="s">
        <v>2166</v>
      </c>
      <c r="N305" s="184">
        <v>0</v>
      </c>
      <c r="O305" s="352" t="s">
        <v>2166</v>
      </c>
      <c r="P305" s="184" t="b">
        <v>0</v>
      </c>
      <c r="Q305" s="182" t="s">
        <v>2166</v>
      </c>
      <c r="R305" s="148">
        <v>0</v>
      </c>
      <c r="S305" s="148">
        <v>0</v>
      </c>
      <c r="T305">
        <v>0</v>
      </c>
    </row>
    <row r="306" spans="1:20" x14ac:dyDescent="0.3">
      <c r="A306" s="148" t="s">
        <v>1026</v>
      </c>
      <c r="B306" s="148" t="e">
        <v>#N/A</v>
      </c>
      <c r="C306" t="s">
        <v>1323</v>
      </c>
      <c r="D306" t="s">
        <v>1028</v>
      </c>
      <c r="E306" t="s">
        <v>600</v>
      </c>
      <c r="F306" t="s">
        <v>12</v>
      </c>
      <c r="G306" t="s">
        <v>1451</v>
      </c>
      <c r="I306" s="189">
        <v>0</v>
      </c>
      <c r="J306" s="184">
        <v>0</v>
      </c>
      <c r="K306" s="179">
        <v>93.8</v>
      </c>
      <c r="L306" s="345">
        <v>0</v>
      </c>
      <c r="M306" s="179" t="s">
        <v>2166</v>
      </c>
      <c r="N306" s="184">
        <v>0</v>
      </c>
      <c r="O306" s="352" t="s">
        <v>2166</v>
      </c>
      <c r="P306" s="184" t="b">
        <v>0</v>
      </c>
      <c r="Q306" s="182" t="s">
        <v>2166</v>
      </c>
      <c r="R306" s="148">
        <v>0</v>
      </c>
      <c r="S306" s="148">
        <v>0</v>
      </c>
      <c r="T306">
        <v>0</v>
      </c>
    </row>
    <row r="307" spans="1:20" x14ac:dyDescent="0.3">
      <c r="A307" s="148" t="s">
        <v>1428</v>
      </c>
      <c r="B307" s="148">
        <v>13</v>
      </c>
      <c r="C307" t="s">
        <v>220</v>
      </c>
      <c r="D307" t="s">
        <v>1869</v>
      </c>
      <c r="E307" t="s">
        <v>600</v>
      </c>
      <c r="F307" t="s">
        <v>12</v>
      </c>
      <c r="G307" t="s">
        <v>427</v>
      </c>
      <c r="H307" s="148" t="s">
        <v>431</v>
      </c>
      <c r="I307" s="189">
        <v>0</v>
      </c>
      <c r="J307" s="184">
        <v>0</v>
      </c>
      <c r="K307" s="179">
        <v>74.14</v>
      </c>
      <c r="L307" s="345">
        <v>0</v>
      </c>
      <c r="M307" s="179" t="s">
        <v>2166</v>
      </c>
      <c r="N307" s="184">
        <v>0</v>
      </c>
      <c r="O307" s="352" t="s">
        <v>2166</v>
      </c>
      <c r="P307" s="184" t="s">
        <v>1450</v>
      </c>
      <c r="Q307" s="182" t="s">
        <v>2166</v>
      </c>
      <c r="R307" s="148">
        <v>0</v>
      </c>
      <c r="S307" s="148">
        <v>0</v>
      </c>
      <c r="T307">
        <v>0</v>
      </c>
    </row>
    <row r="308" spans="1:20" x14ac:dyDescent="0.3">
      <c r="A308" s="148" t="s">
        <v>585</v>
      </c>
      <c r="B308" s="148">
        <v>1</v>
      </c>
      <c r="C308" t="s">
        <v>69</v>
      </c>
      <c r="D308" t="s">
        <v>586</v>
      </c>
      <c r="E308" t="s">
        <v>587</v>
      </c>
      <c r="F308" t="s">
        <v>13</v>
      </c>
      <c r="G308" t="s">
        <v>429</v>
      </c>
      <c r="H308" s="148" t="s">
        <v>430</v>
      </c>
      <c r="I308" s="189">
        <v>290455.29629999999</v>
      </c>
      <c r="J308" s="184">
        <v>0</v>
      </c>
      <c r="K308" s="179">
        <v>0</v>
      </c>
      <c r="L308" s="345">
        <v>0</v>
      </c>
      <c r="M308" s="179" t="s">
        <v>2166</v>
      </c>
      <c r="N308" s="184">
        <v>84920.999999999985</v>
      </c>
      <c r="O308" s="352">
        <v>0</v>
      </c>
      <c r="P308" s="184" t="s">
        <v>505</v>
      </c>
      <c r="Q308" s="182" t="s">
        <v>2166</v>
      </c>
      <c r="R308" s="148" t="s">
        <v>588</v>
      </c>
      <c r="S308" s="148">
        <v>12</v>
      </c>
      <c r="T308" t="s">
        <v>589</v>
      </c>
    </row>
    <row r="309" spans="1:20" x14ac:dyDescent="0.3">
      <c r="A309" s="148" t="s">
        <v>590</v>
      </c>
      <c r="B309" s="148">
        <v>1</v>
      </c>
      <c r="C309" t="s">
        <v>69</v>
      </c>
      <c r="D309" t="s">
        <v>74</v>
      </c>
      <c r="E309" t="s">
        <v>587</v>
      </c>
      <c r="F309" t="s">
        <v>13</v>
      </c>
      <c r="G309" t="s">
        <v>427</v>
      </c>
      <c r="H309" s="148" t="s">
        <v>428</v>
      </c>
      <c r="I309" s="189">
        <v>660.11790000000008</v>
      </c>
      <c r="J309" s="184">
        <v>2051.8000000000002</v>
      </c>
      <c r="K309" s="179">
        <v>74.14</v>
      </c>
      <c r="L309" s="345">
        <v>152.12045200000003</v>
      </c>
      <c r="M309" s="179">
        <v>0.32172624037430547</v>
      </c>
      <c r="N309" s="184">
        <v>193</v>
      </c>
      <c r="O309" s="352">
        <v>14868</v>
      </c>
      <c r="P309" s="184" t="s">
        <v>1450</v>
      </c>
      <c r="Q309" s="182">
        <v>0.13800107613666937</v>
      </c>
      <c r="R309" s="148" t="s">
        <v>588</v>
      </c>
      <c r="S309" s="148">
        <v>12</v>
      </c>
      <c r="T309" t="s">
        <v>589</v>
      </c>
    </row>
    <row r="310" spans="1:20" x14ac:dyDescent="0.3">
      <c r="A310" s="148" t="s">
        <v>590</v>
      </c>
      <c r="B310" s="148">
        <v>1</v>
      </c>
      <c r="C310" t="s">
        <v>69</v>
      </c>
      <c r="D310" t="s">
        <v>74</v>
      </c>
      <c r="E310" t="s">
        <v>587</v>
      </c>
      <c r="F310" t="s">
        <v>13</v>
      </c>
      <c r="G310" t="s">
        <v>427</v>
      </c>
      <c r="H310" s="148" t="s">
        <v>431</v>
      </c>
      <c r="I310" s="189">
        <v>342.03000000000003</v>
      </c>
      <c r="J310" s="184">
        <v>2150.4</v>
      </c>
      <c r="K310" s="179">
        <v>74.14</v>
      </c>
      <c r="L310" s="345">
        <v>159.43065600000003</v>
      </c>
      <c r="M310" s="179">
        <v>0.15905412946428571</v>
      </c>
      <c r="N310" s="184">
        <v>100</v>
      </c>
      <c r="O310" s="352">
        <v>15582</v>
      </c>
      <c r="P310" s="184" t="s">
        <v>1450</v>
      </c>
      <c r="Q310" s="182">
        <v>0.13800539083557953</v>
      </c>
      <c r="R310" s="148" t="s">
        <v>588</v>
      </c>
      <c r="S310" s="148">
        <v>12</v>
      </c>
      <c r="T310" t="s">
        <v>589</v>
      </c>
    </row>
    <row r="311" spans="1:20" x14ac:dyDescent="0.3">
      <c r="A311" s="148" t="s">
        <v>591</v>
      </c>
      <c r="B311" s="148">
        <v>1</v>
      </c>
      <c r="C311" t="s">
        <v>69</v>
      </c>
      <c r="D311" t="s">
        <v>75</v>
      </c>
      <c r="E311" t="s">
        <v>587</v>
      </c>
      <c r="F311" t="s">
        <v>13</v>
      </c>
      <c r="G311" t="s">
        <v>429</v>
      </c>
      <c r="H311" s="148" t="s">
        <v>430</v>
      </c>
      <c r="I311" s="189">
        <v>106918.57800000001</v>
      </c>
      <c r="J311" s="184">
        <v>0</v>
      </c>
      <c r="K311" s="179">
        <v>0</v>
      </c>
      <c r="L311" s="345">
        <v>0</v>
      </c>
      <c r="M311" s="179" t="s">
        <v>2166</v>
      </c>
      <c r="N311" s="184">
        <v>31260</v>
      </c>
      <c r="O311" s="352">
        <v>0</v>
      </c>
      <c r="P311" s="184" t="s">
        <v>505</v>
      </c>
      <c r="Q311" s="182" t="s">
        <v>2166</v>
      </c>
      <c r="R311" s="148" t="s">
        <v>588</v>
      </c>
      <c r="S311" s="148">
        <v>12</v>
      </c>
      <c r="T311" t="s">
        <v>589</v>
      </c>
    </row>
    <row r="312" spans="1:20" x14ac:dyDescent="0.3">
      <c r="A312" s="148" t="s">
        <v>592</v>
      </c>
      <c r="B312" s="148">
        <v>1</v>
      </c>
      <c r="C312" t="s">
        <v>69</v>
      </c>
      <c r="D312" t="s">
        <v>76</v>
      </c>
      <c r="E312" t="s">
        <v>587</v>
      </c>
      <c r="F312" t="s">
        <v>13</v>
      </c>
      <c r="G312" t="s">
        <v>429</v>
      </c>
      <c r="H312" s="148" t="s">
        <v>430</v>
      </c>
      <c r="I312" s="189">
        <v>950922.06689999998</v>
      </c>
      <c r="J312" s="184">
        <v>0</v>
      </c>
      <c r="K312" s="179">
        <v>0</v>
      </c>
      <c r="L312" s="345">
        <v>0</v>
      </c>
      <c r="M312" s="179" t="s">
        <v>2166</v>
      </c>
      <c r="N312" s="184">
        <v>278023</v>
      </c>
      <c r="O312" s="352">
        <v>0</v>
      </c>
      <c r="P312" s="184" t="s">
        <v>505</v>
      </c>
      <c r="Q312" s="182" t="s">
        <v>2166</v>
      </c>
      <c r="R312" s="148" t="s">
        <v>588</v>
      </c>
      <c r="S312" s="148">
        <v>12</v>
      </c>
      <c r="T312" t="s">
        <v>589</v>
      </c>
    </row>
    <row r="313" spans="1:20" x14ac:dyDescent="0.3">
      <c r="A313" s="148" t="s">
        <v>813</v>
      </c>
      <c r="B313" s="148">
        <v>701</v>
      </c>
      <c r="C313" t="s">
        <v>208</v>
      </c>
      <c r="D313" t="s">
        <v>209</v>
      </c>
      <c r="E313" t="s">
        <v>814</v>
      </c>
      <c r="F313" t="s">
        <v>13</v>
      </c>
      <c r="G313" t="s">
        <v>427</v>
      </c>
      <c r="H313" s="148" t="s">
        <v>428</v>
      </c>
      <c r="I313" s="189">
        <v>1078.2153719999999</v>
      </c>
      <c r="J313" s="184">
        <v>3617.8</v>
      </c>
      <c r="K313" s="179">
        <v>74.14</v>
      </c>
      <c r="L313" s="345">
        <v>268.22369200000003</v>
      </c>
      <c r="M313" s="179">
        <v>0.29803067389020949</v>
      </c>
      <c r="N313" s="184">
        <v>315.23999999999995</v>
      </c>
      <c r="O313" s="352">
        <v>26215</v>
      </c>
      <c r="P313" s="184" t="s">
        <v>1450</v>
      </c>
      <c r="Q313" s="182">
        <v>0.13800495899294299</v>
      </c>
      <c r="R313" s="148" t="s">
        <v>551</v>
      </c>
      <c r="S313" s="148">
        <v>12</v>
      </c>
      <c r="T313" t="s">
        <v>209</v>
      </c>
    </row>
    <row r="314" spans="1:20" x14ac:dyDescent="0.3">
      <c r="A314" s="148" t="s">
        <v>601</v>
      </c>
      <c r="B314" s="148">
        <v>2</v>
      </c>
      <c r="C314" t="s">
        <v>80</v>
      </c>
      <c r="D314" t="s">
        <v>83</v>
      </c>
      <c r="E314" t="s">
        <v>602</v>
      </c>
      <c r="F314" t="s">
        <v>13</v>
      </c>
      <c r="G314" t="s">
        <v>429</v>
      </c>
      <c r="H314" s="148" t="s">
        <v>430</v>
      </c>
      <c r="I314" s="189">
        <v>7011.8373195000004</v>
      </c>
      <c r="J314" s="184">
        <v>0</v>
      </c>
      <c r="K314" s="179">
        <v>0</v>
      </c>
      <c r="L314" s="345">
        <v>0</v>
      </c>
      <c r="M314" s="179" t="s">
        <v>2166</v>
      </c>
      <c r="N314" s="184">
        <v>2050.0650000000001</v>
      </c>
      <c r="O314" s="352">
        <v>0</v>
      </c>
      <c r="P314" s="184" t="s">
        <v>505</v>
      </c>
      <c r="Q314" s="182" t="s">
        <v>2166</v>
      </c>
      <c r="R314" s="148" t="s">
        <v>588</v>
      </c>
      <c r="S314" s="148">
        <v>1</v>
      </c>
      <c r="T314" t="s">
        <v>603</v>
      </c>
    </row>
    <row r="315" spans="1:20" x14ac:dyDescent="0.3">
      <c r="A315" s="148" t="s">
        <v>604</v>
      </c>
      <c r="B315" s="148">
        <v>2</v>
      </c>
      <c r="C315" t="s">
        <v>80</v>
      </c>
      <c r="D315" t="s">
        <v>605</v>
      </c>
      <c r="E315" t="s">
        <v>606</v>
      </c>
      <c r="F315" t="s">
        <v>13</v>
      </c>
      <c r="G315" t="s">
        <v>429</v>
      </c>
      <c r="H315" s="148" t="s">
        <v>430</v>
      </c>
      <c r="I315" s="189">
        <v>53667.927300000003</v>
      </c>
      <c r="J315" s="184">
        <v>0</v>
      </c>
      <c r="K315" s="179">
        <v>0</v>
      </c>
      <c r="L315" s="345">
        <v>0</v>
      </c>
      <c r="M315" s="179" t="s">
        <v>2166</v>
      </c>
      <c r="N315" s="184">
        <v>15691</v>
      </c>
      <c r="O315" s="352">
        <v>0</v>
      </c>
      <c r="P315" s="184" t="s">
        <v>505</v>
      </c>
      <c r="Q315" s="182" t="s">
        <v>2166</v>
      </c>
      <c r="R315" s="148" t="s">
        <v>588</v>
      </c>
      <c r="S315" s="148">
        <v>12</v>
      </c>
      <c r="T315" t="s">
        <v>607</v>
      </c>
    </row>
    <row r="316" spans="1:20" x14ac:dyDescent="0.3">
      <c r="A316" s="148" t="s">
        <v>854</v>
      </c>
      <c r="B316" s="148">
        <v>240</v>
      </c>
      <c r="C316" t="s">
        <v>240</v>
      </c>
      <c r="D316" t="s">
        <v>241</v>
      </c>
      <c r="E316" t="s">
        <v>855</v>
      </c>
      <c r="F316" t="s">
        <v>13</v>
      </c>
      <c r="G316" t="s">
        <v>427</v>
      </c>
      <c r="H316" s="148" t="s">
        <v>428</v>
      </c>
      <c r="I316" s="189">
        <v>6179.7091122000002</v>
      </c>
      <c r="J316" s="184">
        <v>17605.2</v>
      </c>
      <c r="K316" s="179">
        <v>74.14</v>
      </c>
      <c r="L316" s="345">
        <v>1305.2495280000001</v>
      </c>
      <c r="M316" s="179">
        <v>0.35101612661031967</v>
      </c>
      <c r="N316" s="184">
        <v>1806.7739999999999</v>
      </c>
      <c r="O316" s="352">
        <v>127574</v>
      </c>
      <c r="P316" s="184" t="s">
        <v>1450</v>
      </c>
      <c r="Q316" s="182">
        <v>0.13799990593694642</v>
      </c>
      <c r="R316" s="148" t="s">
        <v>551</v>
      </c>
      <c r="S316" s="148">
        <v>12</v>
      </c>
      <c r="T316" t="s">
        <v>241</v>
      </c>
    </row>
    <row r="317" spans="1:20" x14ac:dyDescent="0.3">
      <c r="A317" s="148" t="s">
        <v>856</v>
      </c>
      <c r="B317" s="148">
        <v>240</v>
      </c>
      <c r="C317" t="s">
        <v>240</v>
      </c>
      <c r="D317" t="s">
        <v>243</v>
      </c>
      <c r="E317" t="s">
        <v>857</v>
      </c>
      <c r="F317" t="s">
        <v>13</v>
      </c>
      <c r="G317" t="s">
        <v>429</v>
      </c>
      <c r="H317" s="148" t="s">
        <v>430</v>
      </c>
      <c r="I317" s="189">
        <v>2162.0229345000002</v>
      </c>
      <c r="J317" s="184">
        <v>0</v>
      </c>
      <c r="K317" s="179">
        <v>0</v>
      </c>
      <c r="L317" s="345">
        <v>0</v>
      </c>
      <c r="M317" s="179" t="s">
        <v>2166</v>
      </c>
      <c r="N317" s="184">
        <v>632.11500000000001</v>
      </c>
      <c r="O317" s="352">
        <v>0</v>
      </c>
      <c r="P317" s="184" t="s">
        <v>505</v>
      </c>
      <c r="Q317" s="182" t="s">
        <v>2166</v>
      </c>
      <c r="R317" s="148" t="s">
        <v>551</v>
      </c>
      <c r="S317" s="148">
        <v>5</v>
      </c>
      <c r="T317" t="s">
        <v>243</v>
      </c>
    </row>
    <row r="318" spans="1:20" x14ac:dyDescent="0.3">
      <c r="A318" s="148" t="s">
        <v>856</v>
      </c>
      <c r="B318" s="148">
        <v>240</v>
      </c>
      <c r="C318" t="s">
        <v>240</v>
      </c>
      <c r="D318" t="s">
        <v>243</v>
      </c>
      <c r="E318" t="s">
        <v>857</v>
      </c>
      <c r="F318" t="s">
        <v>13</v>
      </c>
      <c r="G318" t="s">
        <v>427</v>
      </c>
      <c r="H318" s="148" t="s">
        <v>428</v>
      </c>
      <c r="I318" s="189">
        <v>13976.1051066</v>
      </c>
      <c r="J318" s="184">
        <v>37490.599999999991</v>
      </c>
      <c r="K318" s="179">
        <v>74.14</v>
      </c>
      <c r="L318" s="345">
        <v>2779.5530839999992</v>
      </c>
      <c r="M318" s="179">
        <v>0.37278958209791263</v>
      </c>
      <c r="N318" s="184">
        <v>4086.2219999999998</v>
      </c>
      <c r="O318" s="352">
        <v>271671</v>
      </c>
      <c r="P318" s="184" t="s">
        <v>1450</v>
      </c>
      <c r="Q318" s="182">
        <v>0.13800000736184573</v>
      </c>
      <c r="R318" s="148" t="s">
        <v>551</v>
      </c>
      <c r="S318" s="148">
        <v>12</v>
      </c>
      <c r="T318" t="s">
        <v>243</v>
      </c>
    </row>
    <row r="319" spans="1:20" x14ac:dyDescent="0.3">
      <c r="A319" s="148" t="s">
        <v>858</v>
      </c>
      <c r="B319" s="148">
        <v>240</v>
      </c>
      <c r="C319" t="s">
        <v>240</v>
      </c>
      <c r="D319" t="s">
        <v>244</v>
      </c>
      <c r="E319" t="s">
        <v>859</v>
      </c>
      <c r="F319" t="s">
        <v>13</v>
      </c>
      <c r="G319" t="s">
        <v>427</v>
      </c>
      <c r="H319" s="148" t="s">
        <v>428</v>
      </c>
      <c r="I319" s="189">
        <v>8068.238018099999</v>
      </c>
      <c r="J319" s="184">
        <v>23889.1</v>
      </c>
      <c r="K319" s="179">
        <v>74.14</v>
      </c>
      <c r="L319" s="345">
        <v>1771.1378739999998</v>
      </c>
      <c r="M319" s="179">
        <v>0.3377372114520848</v>
      </c>
      <c r="N319" s="184">
        <v>2358.9269999999997</v>
      </c>
      <c r="O319" s="352">
        <v>173108</v>
      </c>
      <c r="P319" s="184" t="s">
        <v>1450</v>
      </c>
      <c r="Q319" s="182">
        <v>0.13800113224114424</v>
      </c>
      <c r="R319" s="148" t="s">
        <v>551</v>
      </c>
      <c r="S319" s="148">
        <v>12</v>
      </c>
      <c r="T319" t="s">
        <v>244</v>
      </c>
    </row>
    <row r="320" spans="1:20" x14ac:dyDescent="0.3">
      <c r="A320" s="148" t="s">
        <v>860</v>
      </c>
      <c r="B320" s="148">
        <v>240</v>
      </c>
      <c r="C320" t="s">
        <v>240</v>
      </c>
      <c r="D320" t="s">
        <v>242</v>
      </c>
      <c r="E320" t="s">
        <v>606</v>
      </c>
      <c r="F320" t="s">
        <v>13</v>
      </c>
      <c r="G320" t="s">
        <v>429</v>
      </c>
      <c r="H320" s="148" t="s">
        <v>430</v>
      </c>
      <c r="I320" s="189">
        <v>3904.4092620000001</v>
      </c>
      <c r="J320" s="184">
        <v>0</v>
      </c>
      <c r="K320" s="179">
        <v>0</v>
      </c>
      <c r="L320" s="345">
        <v>0</v>
      </c>
      <c r="M320" s="179" t="s">
        <v>2166</v>
      </c>
      <c r="N320" s="184">
        <v>1141.54</v>
      </c>
      <c r="O320" s="352">
        <v>0</v>
      </c>
      <c r="P320" s="184" t="s">
        <v>505</v>
      </c>
      <c r="Q320" s="182" t="s">
        <v>2166</v>
      </c>
      <c r="R320" s="148" t="s">
        <v>551</v>
      </c>
      <c r="S320" s="148">
        <v>12</v>
      </c>
      <c r="T320" t="s">
        <v>607</v>
      </c>
    </row>
    <row r="321" spans="1:20" x14ac:dyDescent="0.3">
      <c r="A321" s="148" t="s">
        <v>608</v>
      </c>
      <c r="B321" s="148">
        <v>2</v>
      </c>
      <c r="C321" t="s">
        <v>80</v>
      </c>
      <c r="D321" t="s">
        <v>609</v>
      </c>
      <c r="E321" t="s">
        <v>606</v>
      </c>
      <c r="F321" t="s">
        <v>13</v>
      </c>
      <c r="G321" t="s">
        <v>429</v>
      </c>
      <c r="H321" s="148" t="s">
        <v>430</v>
      </c>
      <c r="I321" s="189">
        <v>29544.5514</v>
      </c>
      <c r="J321" s="184">
        <v>0</v>
      </c>
      <c r="K321" s="179">
        <v>0</v>
      </c>
      <c r="L321" s="345">
        <v>0</v>
      </c>
      <c r="M321" s="179" t="s">
        <v>2166</v>
      </c>
      <c r="N321" s="184">
        <v>8638</v>
      </c>
      <c r="O321" s="352">
        <v>0</v>
      </c>
      <c r="P321" s="184" t="s">
        <v>505</v>
      </c>
      <c r="Q321" s="182" t="s">
        <v>2166</v>
      </c>
      <c r="R321" s="148" t="s">
        <v>588</v>
      </c>
      <c r="S321" s="148">
        <v>12</v>
      </c>
      <c r="T321" t="s">
        <v>607</v>
      </c>
    </row>
    <row r="322" spans="1:20" x14ac:dyDescent="0.3">
      <c r="A322" s="148" t="s">
        <v>863</v>
      </c>
      <c r="B322" s="148">
        <v>103</v>
      </c>
      <c r="C322" t="s">
        <v>247</v>
      </c>
      <c r="D322" t="s">
        <v>248</v>
      </c>
      <c r="E322" t="s">
        <v>864</v>
      </c>
      <c r="F322" t="s">
        <v>13</v>
      </c>
      <c r="G322" t="s">
        <v>429</v>
      </c>
      <c r="H322" s="148" t="s">
        <v>430</v>
      </c>
      <c r="I322" s="189">
        <v>157265.39399999997</v>
      </c>
      <c r="J322" s="184">
        <v>0</v>
      </c>
      <c r="K322" s="179">
        <v>0</v>
      </c>
      <c r="L322" s="345">
        <v>0</v>
      </c>
      <c r="M322" s="179" t="s">
        <v>2166</v>
      </c>
      <c r="N322" s="184">
        <v>45979.999999999993</v>
      </c>
      <c r="O322" s="352">
        <v>0</v>
      </c>
      <c r="P322" s="184" t="s">
        <v>505</v>
      </c>
      <c r="Q322" s="182" t="s">
        <v>2166</v>
      </c>
      <c r="R322" s="148" t="s">
        <v>588</v>
      </c>
      <c r="S322" s="148">
        <v>12</v>
      </c>
      <c r="T322" t="s">
        <v>969</v>
      </c>
    </row>
    <row r="323" spans="1:20" x14ac:dyDescent="0.3">
      <c r="A323" s="148" t="s">
        <v>865</v>
      </c>
      <c r="B323" s="148">
        <v>103</v>
      </c>
      <c r="C323" t="s">
        <v>247</v>
      </c>
      <c r="D323" t="s">
        <v>249</v>
      </c>
      <c r="E323" t="s">
        <v>864</v>
      </c>
      <c r="F323" t="s">
        <v>13</v>
      </c>
      <c r="G323" t="s">
        <v>429</v>
      </c>
      <c r="H323" s="148" t="s">
        <v>430</v>
      </c>
      <c r="I323" s="189">
        <v>79121.799899999998</v>
      </c>
      <c r="J323" s="184">
        <v>0</v>
      </c>
      <c r="K323" s="179">
        <v>0</v>
      </c>
      <c r="L323" s="345">
        <v>0</v>
      </c>
      <c r="M323" s="179" t="s">
        <v>2166</v>
      </c>
      <c r="N323" s="184">
        <v>23133</v>
      </c>
      <c r="O323" s="352">
        <v>0</v>
      </c>
      <c r="P323" s="184" t="s">
        <v>505</v>
      </c>
      <c r="Q323" s="182" t="s">
        <v>2166</v>
      </c>
      <c r="R323" s="148" t="s">
        <v>588</v>
      </c>
      <c r="S323" s="148">
        <v>12</v>
      </c>
      <c r="T323" t="s">
        <v>969</v>
      </c>
    </row>
    <row r="324" spans="1:20" x14ac:dyDescent="0.3">
      <c r="A324" s="148" t="s">
        <v>866</v>
      </c>
      <c r="B324" s="148">
        <v>103</v>
      </c>
      <c r="C324" t="s">
        <v>247</v>
      </c>
      <c r="D324" t="s">
        <v>252</v>
      </c>
      <c r="E324" t="s">
        <v>864</v>
      </c>
      <c r="F324" t="s">
        <v>13</v>
      </c>
      <c r="G324" t="s">
        <v>427</v>
      </c>
      <c r="H324" s="148" t="s">
        <v>428</v>
      </c>
      <c r="I324" s="189">
        <v>-3310.8504000000007</v>
      </c>
      <c r="J324" s="184">
        <v>9401.0999999999985</v>
      </c>
      <c r="K324" s="179">
        <v>74.14</v>
      </c>
      <c r="L324" s="345">
        <v>696.99755399999992</v>
      </c>
      <c r="M324" s="179">
        <v>-0.35217691546733904</v>
      </c>
      <c r="N324" s="184">
        <v>-968.00000000000011</v>
      </c>
      <c r="O324" s="352">
        <v>68124</v>
      </c>
      <c r="P324" s="184" t="s">
        <v>1450</v>
      </c>
      <c r="Q324" s="182">
        <v>0.13799982385062531</v>
      </c>
      <c r="R324" s="148" t="s">
        <v>588</v>
      </c>
      <c r="S324" s="148">
        <v>12</v>
      </c>
      <c r="T324" t="s">
        <v>969</v>
      </c>
    </row>
    <row r="325" spans="1:20" x14ac:dyDescent="0.3">
      <c r="A325" s="148" t="s">
        <v>867</v>
      </c>
      <c r="B325" s="148">
        <v>103</v>
      </c>
      <c r="C325" t="s">
        <v>247</v>
      </c>
      <c r="D325" t="s">
        <v>250</v>
      </c>
      <c r="E325" t="s">
        <v>864</v>
      </c>
      <c r="F325" t="s">
        <v>13</v>
      </c>
      <c r="G325" t="s">
        <v>429</v>
      </c>
      <c r="H325" s="148" t="s">
        <v>430</v>
      </c>
      <c r="I325" s="189">
        <v>46540.022100000009</v>
      </c>
      <c r="J325" s="184">
        <v>0</v>
      </c>
      <c r="K325" s="179">
        <v>0</v>
      </c>
      <c r="L325" s="345">
        <v>0</v>
      </c>
      <c r="M325" s="179" t="s">
        <v>2166</v>
      </c>
      <c r="N325" s="184">
        <v>13607.000000000002</v>
      </c>
      <c r="O325" s="352">
        <v>0</v>
      </c>
      <c r="P325" s="184" t="s">
        <v>505</v>
      </c>
      <c r="Q325" s="182" t="s">
        <v>2166</v>
      </c>
      <c r="R325" s="148" t="s">
        <v>588</v>
      </c>
      <c r="S325" s="148">
        <v>12</v>
      </c>
      <c r="T325" t="s">
        <v>969</v>
      </c>
    </row>
    <row r="326" spans="1:20" x14ac:dyDescent="0.3">
      <c r="A326" s="148" t="s">
        <v>989</v>
      </c>
      <c r="B326" s="148">
        <v>103</v>
      </c>
      <c r="C326" t="s">
        <v>247</v>
      </c>
      <c r="D326" t="s">
        <v>251</v>
      </c>
      <c r="E326" t="s">
        <v>864</v>
      </c>
      <c r="F326" t="s">
        <v>13</v>
      </c>
      <c r="G326" t="s">
        <v>429</v>
      </c>
      <c r="H326" s="148" t="s">
        <v>430</v>
      </c>
      <c r="I326" s="189">
        <v>208942.70670000001</v>
      </c>
      <c r="J326" s="184">
        <v>0</v>
      </c>
      <c r="K326" s="179">
        <v>0</v>
      </c>
      <c r="L326" s="345">
        <v>0</v>
      </c>
      <c r="M326" s="179" t="s">
        <v>2166</v>
      </c>
      <c r="N326" s="184">
        <v>61089</v>
      </c>
      <c r="O326" s="352">
        <v>0</v>
      </c>
      <c r="P326" s="184" t="s">
        <v>505</v>
      </c>
      <c r="Q326" s="182" t="s">
        <v>2166</v>
      </c>
      <c r="R326" s="148" t="s">
        <v>588</v>
      </c>
      <c r="S326" s="148">
        <v>12</v>
      </c>
      <c r="T326" t="s">
        <v>969</v>
      </c>
    </row>
    <row r="327" spans="1:20" x14ac:dyDescent="0.3">
      <c r="A327" s="148" t="s">
        <v>868</v>
      </c>
      <c r="B327" s="148">
        <v>103</v>
      </c>
      <c r="C327" t="s">
        <v>247</v>
      </c>
      <c r="D327" t="s">
        <v>869</v>
      </c>
      <c r="E327" t="s">
        <v>864</v>
      </c>
      <c r="F327" t="s">
        <v>13</v>
      </c>
      <c r="G327" t="s">
        <v>429</v>
      </c>
      <c r="H327" s="148" t="s">
        <v>430</v>
      </c>
      <c r="I327" s="189">
        <v>29797.653600000001</v>
      </c>
      <c r="J327" s="184">
        <v>0</v>
      </c>
      <c r="K327" s="179">
        <v>0</v>
      </c>
      <c r="L327" s="345">
        <v>0</v>
      </c>
      <c r="M327" s="179" t="s">
        <v>2166</v>
      </c>
      <c r="N327" s="184">
        <v>8712</v>
      </c>
      <c r="O327" s="352">
        <v>0</v>
      </c>
      <c r="P327" s="184" t="s">
        <v>505</v>
      </c>
      <c r="Q327" s="182" t="s">
        <v>2166</v>
      </c>
      <c r="R327" s="148" t="s">
        <v>588</v>
      </c>
      <c r="S327" s="148">
        <v>12</v>
      </c>
      <c r="T327" t="s">
        <v>969</v>
      </c>
    </row>
    <row r="328" spans="1:20" x14ac:dyDescent="0.3">
      <c r="A328" s="148" t="s">
        <v>610</v>
      </c>
      <c r="B328" s="148">
        <v>2</v>
      </c>
      <c r="C328" t="s">
        <v>80</v>
      </c>
      <c r="D328" t="s">
        <v>97</v>
      </c>
      <c r="E328" t="s">
        <v>602</v>
      </c>
      <c r="F328" t="s">
        <v>13</v>
      </c>
      <c r="G328" t="s">
        <v>429</v>
      </c>
      <c r="H328" s="148" t="s">
        <v>430</v>
      </c>
      <c r="I328" s="189">
        <v>1951.3769184</v>
      </c>
      <c r="J328" s="184">
        <v>0</v>
      </c>
      <c r="K328" s="179">
        <v>0</v>
      </c>
      <c r="L328" s="345">
        <v>0</v>
      </c>
      <c r="M328" s="179" t="s">
        <v>2166</v>
      </c>
      <c r="N328" s="184">
        <v>570.52800000000002</v>
      </c>
      <c r="O328" s="352">
        <v>0</v>
      </c>
      <c r="P328" s="184" t="s">
        <v>505</v>
      </c>
      <c r="Q328" s="182" t="s">
        <v>2166</v>
      </c>
      <c r="R328" s="148" t="s">
        <v>588</v>
      </c>
      <c r="S328" s="148">
        <v>1</v>
      </c>
      <c r="T328" t="s">
        <v>603</v>
      </c>
    </row>
    <row r="329" spans="1:20" x14ac:dyDescent="0.3">
      <c r="A329" s="148" t="s">
        <v>913</v>
      </c>
      <c r="B329" s="148">
        <v>0</v>
      </c>
      <c r="C329" t="s">
        <v>276</v>
      </c>
      <c r="D329" t="s">
        <v>277</v>
      </c>
      <c r="E329" t="s">
        <v>914</v>
      </c>
      <c r="F329" t="s">
        <v>13</v>
      </c>
      <c r="G329" t="s">
        <v>427</v>
      </c>
      <c r="H329" s="148" t="s">
        <v>428</v>
      </c>
      <c r="I329" s="189">
        <v>4542.1584000000003</v>
      </c>
      <c r="J329" s="184">
        <v>18124.100000000002</v>
      </c>
      <c r="K329" s="179">
        <v>74.14</v>
      </c>
      <c r="L329" s="345">
        <v>1343.7207740000001</v>
      </c>
      <c r="M329" s="179">
        <v>0.2506142870542537</v>
      </c>
      <c r="N329" s="184">
        <v>1328</v>
      </c>
      <c r="O329" s="352">
        <v>131334</v>
      </c>
      <c r="P329" s="184" t="s">
        <v>1450</v>
      </c>
      <c r="Q329" s="182">
        <v>0.13800006091339639</v>
      </c>
      <c r="R329" s="148" t="s">
        <v>588</v>
      </c>
      <c r="S329" s="148">
        <v>12</v>
      </c>
      <c r="T329" t="s">
        <v>278</v>
      </c>
    </row>
    <row r="330" spans="1:20" x14ac:dyDescent="0.3">
      <c r="A330" s="148" t="s">
        <v>612</v>
      </c>
      <c r="B330" s="148">
        <v>2</v>
      </c>
      <c r="C330" t="s">
        <v>80</v>
      </c>
      <c r="D330" t="s">
        <v>84</v>
      </c>
      <c r="E330" t="s">
        <v>602</v>
      </c>
      <c r="F330" t="s">
        <v>13</v>
      </c>
      <c r="G330" t="s">
        <v>427</v>
      </c>
      <c r="H330" s="148" t="s">
        <v>428</v>
      </c>
      <c r="I330" s="189">
        <v>357.65051009999996</v>
      </c>
      <c r="J330" s="184">
        <v>1176.5999999999999</v>
      </c>
      <c r="K330" s="179">
        <v>74.14</v>
      </c>
      <c r="L330" s="345">
        <v>87.233123999999989</v>
      </c>
      <c r="M330" s="179">
        <v>0.30396949694033654</v>
      </c>
      <c r="N330" s="184">
        <v>104.56699999999999</v>
      </c>
      <c r="O330" s="352">
        <v>8526</v>
      </c>
      <c r="P330" s="184" t="s">
        <v>1450</v>
      </c>
      <c r="Q330" s="182">
        <v>0.13800140745953554</v>
      </c>
      <c r="R330" s="148" t="s">
        <v>588</v>
      </c>
      <c r="S330" s="148">
        <v>1</v>
      </c>
      <c r="T330" t="s">
        <v>603</v>
      </c>
    </row>
    <row r="331" spans="1:20" x14ac:dyDescent="0.3">
      <c r="A331" s="148" t="s">
        <v>915</v>
      </c>
      <c r="B331" s="148">
        <v>0</v>
      </c>
      <c r="C331" t="s">
        <v>276</v>
      </c>
      <c r="D331" t="s">
        <v>279</v>
      </c>
      <c r="E331" t="s">
        <v>914</v>
      </c>
      <c r="F331" t="s">
        <v>13</v>
      </c>
      <c r="G331" t="s">
        <v>429</v>
      </c>
      <c r="H331" s="148" t="s">
        <v>430</v>
      </c>
      <c r="I331" s="189">
        <v>18568.808700000005</v>
      </c>
      <c r="J331" s="184">
        <v>0</v>
      </c>
      <c r="K331" s="179">
        <v>0</v>
      </c>
      <c r="L331" s="345">
        <v>0</v>
      </c>
      <c r="M331" s="179" t="s">
        <v>2166</v>
      </c>
      <c r="N331" s="184">
        <v>5429.0000000000009</v>
      </c>
      <c r="O331" s="352">
        <v>0</v>
      </c>
      <c r="P331" s="184" t="s">
        <v>505</v>
      </c>
      <c r="Q331" s="182" t="s">
        <v>2166</v>
      </c>
      <c r="R331" s="148" t="s">
        <v>588</v>
      </c>
      <c r="S331" s="148">
        <v>12</v>
      </c>
      <c r="T331" t="s">
        <v>278</v>
      </c>
    </row>
    <row r="332" spans="1:20" x14ac:dyDescent="0.3">
      <c r="A332" s="148" t="s">
        <v>916</v>
      </c>
      <c r="B332" s="148">
        <v>0</v>
      </c>
      <c r="C332" t="s">
        <v>276</v>
      </c>
      <c r="D332" t="s">
        <v>280</v>
      </c>
      <c r="E332" t="s">
        <v>914</v>
      </c>
      <c r="F332" t="s">
        <v>13</v>
      </c>
      <c r="G332" t="s">
        <v>429</v>
      </c>
      <c r="H332" s="148" t="s">
        <v>430</v>
      </c>
      <c r="I332" s="189">
        <v>50319.453600000001</v>
      </c>
      <c r="J332" s="184">
        <v>0</v>
      </c>
      <c r="K332" s="179">
        <v>0</v>
      </c>
      <c r="L332" s="345">
        <v>0</v>
      </c>
      <c r="M332" s="179" t="s">
        <v>2166</v>
      </c>
      <c r="N332" s="184">
        <v>14712</v>
      </c>
      <c r="O332" s="352">
        <v>0</v>
      </c>
      <c r="P332" s="184" t="s">
        <v>505</v>
      </c>
      <c r="Q332" s="182" t="s">
        <v>2166</v>
      </c>
      <c r="R332" s="148" t="s">
        <v>588</v>
      </c>
      <c r="S332" s="148">
        <v>12</v>
      </c>
      <c r="T332" t="s">
        <v>278</v>
      </c>
    </row>
    <row r="333" spans="1:20" x14ac:dyDescent="0.3">
      <c r="A333" s="148" t="s">
        <v>613</v>
      </c>
      <c r="B333" s="148">
        <v>2</v>
      </c>
      <c r="C333" t="s">
        <v>80</v>
      </c>
      <c r="D333" t="s">
        <v>88</v>
      </c>
      <c r="E333" t="s">
        <v>602</v>
      </c>
      <c r="F333" t="s">
        <v>13</v>
      </c>
      <c r="G333" t="s">
        <v>427</v>
      </c>
      <c r="H333" s="148" t="s">
        <v>428</v>
      </c>
      <c r="I333" s="189">
        <v>292.0491561</v>
      </c>
      <c r="J333" s="184">
        <v>823</v>
      </c>
      <c r="K333" s="179">
        <v>74.14</v>
      </c>
      <c r="L333" s="345">
        <v>61.017220000000002</v>
      </c>
      <c r="M333" s="179">
        <v>0.35485924191980561</v>
      </c>
      <c r="N333" s="184">
        <v>85.387</v>
      </c>
      <c r="O333" s="352">
        <v>5964</v>
      </c>
      <c r="P333" s="184" t="s">
        <v>1450</v>
      </c>
      <c r="Q333" s="182">
        <v>0.13799463447350771</v>
      </c>
      <c r="R333" s="148" t="s">
        <v>588</v>
      </c>
      <c r="S333" s="148">
        <v>1</v>
      </c>
      <c r="T333" t="s">
        <v>603</v>
      </c>
    </row>
    <row r="334" spans="1:20" x14ac:dyDescent="0.3">
      <c r="A334" s="148" t="s">
        <v>614</v>
      </c>
      <c r="B334" s="148">
        <v>2</v>
      </c>
      <c r="C334" t="s">
        <v>80</v>
      </c>
      <c r="D334" t="s">
        <v>89</v>
      </c>
      <c r="E334" t="s">
        <v>606</v>
      </c>
      <c r="F334" t="s">
        <v>13</v>
      </c>
      <c r="G334" t="s">
        <v>427</v>
      </c>
      <c r="H334" s="148" t="s">
        <v>428</v>
      </c>
      <c r="I334" s="189">
        <v>449.63263799999993</v>
      </c>
      <c r="J334" s="184">
        <v>1372.5999999999997</v>
      </c>
      <c r="K334" s="179">
        <v>74.14</v>
      </c>
      <c r="L334" s="345">
        <v>101.76456399999998</v>
      </c>
      <c r="M334" s="179">
        <v>0.32757732624216818</v>
      </c>
      <c r="N334" s="184">
        <v>131.45999999999998</v>
      </c>
      <c r="O334" s="352">
        <v>9947</v>
      </c>
      <c r="P334" s="184" t="s">
        <v>1450</v>
      </c>
      <c r="Q334" s="182">
        <v>0.13799135417713881</v>
      </c>
      <c r="R334" s="148" t="s">
        <v>551</v>
      </c>
      <c r="S334" s="148">
        <v>12</v>
      </c>
      <c r="T334" t="s">
        <v>607</v>
      </c>
    </row>
    <row r="335" spans="1:20" x14ac:dyDescent="0.3">
      <c r="A335" s="148" t="s">
        <v>965</v>
      </c>
      <c r="B335" s="148">
        <v>24</v>
      </c>
      <c r="C335" t="s">
        <v>319</v>
      </c>
      <c r="D335" t="s">
        <v>320</v>
      </c>
      <c r="E335" t="s">
        <v>966</v>
      </c>
      <c r="F335" t="s">
        <v>13</v>
      </c>
      <c r="G335" t="s">
        <v>429</v>
      </c>
      <c r="H335" s="148" t="s">
        <v>430</v>
      </c>
      <c r="I335" s="189">
        <v>3861.5187000000001</v>
      </c>
      <c r="J335" s="184">
        <v>0</v>
      </c>
      <c r="K335" s="179">
        <v>0</v>
      </c>
      <c r="L335" s="345">
        <v>0</v>
      </c>
      <c r="M335" s="179" t="s">
        <v>2166</v>
      </c>
      <c r="N335" s="184">
        <v>1129</v>
      </c>
      <c r="O335" s="352">
        <v>0</v>
      </c>
      <c r="P335" s="184" t="s">
        <v>505</v>
      </c>
      <c r="Q335" s="182" t="s">
        <v>2166</v>
      </c>
      <c r="R335" s="148" t="s">
        <v>588</v>
      </c>
      <c r="S335" s="148">
        <v>12</v>
      </c>
      <c r="T335" t="s">
        <v>320</v>
      </c>
    </row>
    <row r="336" spans="1:20" x14ac:dyDescent="0.3">
      <c r="A336" s="148" t="s">
        <v>965</v>
      </c>
      <c r="B336" s="148">
        <v>24</v>
      </c>
      <c r="C336" t="s">
        <v>319</v>
      </c>
      <c r="D336" t="s">
        <v>320</v>
      </c>
      <c r="E336" t="s">
        <v>966</v>
      </c>
      <c r="F336" t="s">
        <v>13</v>
      </c>
      <c r="G336" t="s">
        <v>427</v>
      </c>
      <c r="H336" s="148" t="s">
        <v>428</v>
      </c>
      <c r="I336" s="189">
        <v>0</v>
      </c>
      <c r="J336" s="184">
        <v>0</v>
      </c>
      <c r="K336" s="179">
        <v>74.14</v>
      </c>
      <c r="L336" s="345">
        <v>0</v>
      </c>
      <c r="M336" s="179" t="s">
        <v>2166</v>
      </c>
      <c r="N336" s="184">
        <v>0</v>
      </c>
      <c r="O336" s="352">
        <v>0</v>
      </c>
      <c r="P336" s="184" t="s">
        <v>1450</v>
      </c>
      <c r="Q336" s="182" t="s">
        <v>2166</v>
      </c>
      <c r="R336" s="148" t="s">
        <v>588</v>
      </c>
      <c r="S336" s="148">
        <v>12</v>
      </c>
      <c r="T336" t="s">
        <v>320</v>
      </c>
    </row>
    <row r="337" spans="1:20" x14ac:dyDescent="0.3">
      <c r="A337" s="148" t="s">
        <v>967</v>
      </c>
      <c r="B337" s="148">
        <v>212</v>
      </c>
      <c r="C337" t="s">
        <v>968</v>
      </c>
      <c r="D337" t="s">
        <v>322</v>
      </c>
      <c r="E337" t="s">
        <v>864</v>
      </c>
      <c r="F337" t="s">
        <v>13</v>
      </c>
      <c r="G337" t="s">
        <v>429</v>
      </c>
      <c r="H337" s="148" t="s">
        <v>430</v>
      </c>
      <c r="I337" s="189">
        <v>43331.780700000003</v>
      </c>
      <c r="J337" s="184">
        <v>0</v>
      </c>
      <c r="K337" s="179">
        <v>0</v>
      </c>
      <c r="L337" s="345">
        <v>0</v>
      </c>
      <c r="M337" s="179" t="s">
        <v>2166</v>
      </c>
      <c r="N337" s="184">
        <v>12669</v>
      </c>
      <c r="O337" s="352">
        <v>0</v>
      </c>
      <c r="P337" s="184" t="s">
        <v>505</v>
      </c>
      <c r="Q337" s="182" t="s">
        <v>2166</v>
      </c>
      <c r="R337" s="148" t="s">
        <v>588</v>
      </c>
      <c r="S337" s="148">
        <v>12</v>
      </c>
      <c r="T337" t="s">
        <v>969</v>
      </c>
    </row>
    <row r="338" spans="1:20" x14ac:dyDescent="0.3">
      <c r="A338" s="148" t="s">
        <v>967</v>
      </c>
      <c r="B338" s="148">
        <v>212</v>
      </c>
      <c r="C338" t="s">
        <v>968</v>
      </c>
      <c r="D338" t="s">
        <v>322</v>
      </c>
      <c r="E338" t="s">
        <v>864</v>
      </c>
      <c r="F338" t="s">
        <v>13</v>
      </c>
      <c r="G338" t="s">
        <v>427</v>
      </c>
      <c r="H338" s="148" t="s">
        <v>428</v>
      </c>
      <c r="I338" s="189">
        <v>2758.6087619999998</v>
      </c>
      <c r="J338" s="184">
        <v>8555.0000000000018</v>
      </c>
      <c r="K338" s="179">
        <v>74.14</v>
      </c>
      <c r="L338" s="345">
        <v>634.26770000000022</v>
      </c>
      <c r="M338" s="179">
        <v>0.32245572904734066</v>
      </c>
      <c r="N338" s="184">
        <v>806.54</v>
      </c>
      <c r="O338" s="352">
        <v>61992</v>
      </c>
      <c r="P338" s="184" t="s">
        <v>1450</v>
      </c>
      <c r="Q338" s="182">
        <v>0.13800167763582399</v>
      </c>
      <c r="R338" s="148" t="s">
        <v>588</v>
      </c>
      <c r="S338" s="148">
        <v>12</v>
      </c>
      <c r="T338" t="s">
        <v>969</v>
      </c>
    </row>
    <row r="339" spans="1:20" x14ac:dyDescent="0.3">
      <c r="A339" s="148" t="s">
        <v>615</v>
      </c>
      <c r="B339" s="148">
        <v>2</v>
      </c>
      <c r="C339" t="s">
        <v>80</v>
      </c>
      <c r="D339" t="s">
        <v>92</v>
      </c>
      <c r="E339" t="s">
        <v>602</v>
      </c>
      <c r="F339" t="s">
        <v>13</v>
      </c>
      <c r="G339" t="s">
        <v>427</v>
      </c>
      <c r="H339" s="148" t="s">
        <v>428</v>
      </c>
      <c r="I339" s="189">
        <v>-3.1740384000000001</v>
      </c>
      <c r="J339" s="184">
        <v>23.2</v>
      </c>
      <c r="K339" s="179">
        <v>74.14</v>
      </c>
      <c r="L339" s="345">
        <v>1.720048</v>
      </c>
      <c r="M339" s="179">
        <v>-0.13681200000000002</v>
      </c>
      <c r="N339" s="184">
        <v>-0.92800000000000005</v>
      </c>
      <c r="O339" s="352">
        <v>168</v>
      </c>
      <c r="P339" s="184" t="s">
        <v>1450</v>
      </c>
      <c r="Q339" s="182">
        <v>0.1380952380952381</v>
      </c>
      <c r="R339" s="148" t="s">
        <v>588</v>
      </c>
      <c r="S339" s="148">
        <v>1</v>
      </c>
      <c r="T339" t="s">
        <v>603</v>
      </c>
    </row>
    <row r="340" spans="1:20" x14ac:dyDescent="0.3">
      <c r="A340" s="148" t="s">
        <v>616</v>
      </c>
      <c r="B340" s="148">
        <v>2</v>
      </c>
      <c r="C340" t="s">
        <v>80</v>
      </c>
      <c r="D340" t="s">
        <v>617</v>
      </c>
      <c r="E340" t="s">
        <v>602</v>
      </c>
      <c r="F340" t="s">
        <v>13</v>
      </c>
      <c r="G340" t="s">
        <v>427</v>
      </c>
      <c r="H340" s="148" t="s">
        <v>428</v>
      </c>
      <c r="I340" s="189">
        <v>0</v>
      </c>
      <c r="J340" s="184">
        <v>0</v>
      </c>
      <c r="K340" s="179">
        <v>74.14</v>
      </c>
      <c r="L340" s="345">
        <v>0</v>
      </c>
      <c r="M340" s="179" t="s">
        <v>2166</v>
      </c>
      <c r="N340" s="184">
        <v>0</v>
      </c>
      <c r="O340" s="352" t="s">
        <v>2166</v>
      </c>
      <c r="P340" s="184" t="s">
        <v>1450</v>
      </c>
      <c r="Q340" s="182" t="s">
        <v>2166</v>
      </c>
      <c r="R340" s="148">
        <v>0</v>
      </c>
      <c r="S340" s="148">
        <v>0</v>
      </c>
      <c r="T340" t="s">
        <v>603</v>
      </c>
    </row>
    <row r="341" spans="1:20" x14ac:dyDescent="0.3">
      <c r="A341" s="148" t="s">
        <v>984</v>
      </c>
      <c r="B341" s="148">
        <v>100</v>
      </c>
      <c r="C341" t="s">
        <v>342</v>
      </c>
      <c r="D341" t="s">
        <v>985</v>
      </c>
      <c r="E341" t="s">
        <v>986</v>
      </c>
      <c r="F341" t="s">
        <v>13</v>
      </c>
      <c r="G341" t="s">
        <v>429</v>
      </c>
      <c r="H341" s="148" t="s">
        <v>430</v>
      </c>
      <c r="I341" s="189">
        <v>203511.2703</v>
      </c>
      <c r="J341" s="184">
        <v>0</v>
      </c>
      <c r="K341" s="179">
        <v>0</v>
      </c>
      <c r="L341" s="345">
        <v>0</v>
      </c>
      <c r="M341" s="179" t="s">
        <v>2166</v>
      </c>
      <c r="N341" s="184">
        <v>59501</v>
      </c>
      <c r="O341" s="352">
        <v>0</v>
      </c>
      <c r="P341" s="184" t="s">
        <v>505</v>
      </c>
      <c r="Q341" s="182" t="s">
        <v>2166</v>
      </c>
      <c r="R341" s="148" t="s">
        <v>588</v>
      </c>
      <c r="S341" s="148">
        <v>12</v>
      </c>
      <c r="T341" t="s">
        <v>343</v>
      </c>
    </row>
    <row r="342" spans="1:20" x14ac:dyDescent="0.3">
      <c r="A342" s="148" t="s">
        <v>987</v>
      </c>
      <c r="B342" s="148">
        <v>100</v>
      </c>
      <c r="C342" t="s">
        <v>342</v>
      </c>
      <c r="D342" t="s">
        <v>344</v>
      </c>
      <c r="E342" t="s">
        <v>986</v>
      </c>
      <c r="F342" t="s">
        <v>13</v>
      </c>
      <c r="G342" t="s">
        <v>429</v>
      </c>
      <c r="H342" s="148" t="s">
        <v>430</v>
      </c>
      <c r="I342" s="189">
        <v>169342.47330000001</v>
      </c>
      <c r="J342" s="184">
        <v>0</v>
      </c>
      <c r="K342" s="179">
        <v>0</v>
      </c>
      <c r="L342" s="345">
        <v>0</v>
      </c>
      <c r="M342" s="179" t="s">
        <v>2166</v>
      </c>
      <c r="N342" s="184">
        <v>49511</v>
      </c>
      <c r="O342" s="352">
        <v>0</v>
      </c>
      <c r="P342" s="184" t="s">
        <v>505</v>
      </c>
      <c r="Q342" s="182" t="s">
        <v>2166</v>
      </c>
      <c r="R342" s="148" t="s">
        <v>588</v>
      </c>
      <c r="S342" s="148">
        <v>12</v>
      </c>
      <c r="T342" t="s">
        <v>343</v>
      </c>
    </row>
    <row r="343" spans="1:20" x14ac:dyDescent="0.3">
      <c r="A343" s="148" t="s">
        <v>988</v>
      </c>
      <c r="B343" s="148">
        <v>100</v>
      </c>
      <c r="C343" t="s">
        <v>342</v>
      </c>
      <c r="D343" t="s">
        <v>345</v>
      </c>
      <c r="E343" t="s">
        <v>986</v>
      </c>
      <c r="F343" t="s">
        <v>13</v>
      </c>
      <c r="G343" t="s">
        <v>427</v>
      </c>
      <c r="H343" s="148" t="s">
        <v>428</v>
      </c>
      <c r="I343" s="189">
        <v>-923.48099999999999</v>
      </c>
      <c r="J343" s="184">
        <v>9505.5000000000018</v>
      </c>
      <c r="K343" s="179">
        <v>74.14</v>
      </c>
      <c r="L343" s="345">
        <v>704.73777000000018</v>
      </c>
      <c r="M343" s="179">
        <v>-9.7152280258797519E-2</v>
      </c>
      <c r="N343" s="184">
        <v>-270</v>
      </c>
      <c r="O343" s="352">
        <v>68880</v>
      </c>
      <c r="P343" s="184" t="s">
        <v>1450</v>
      </c>
      <c r="Q343" s="182">
        <v>0.13800087108013939</v>
      </c>
      <c r="R343" s="148" t="s">
        <v>588</v>
      </c>
      <c r="S343" s="148">
        <v>12</v>
      </c>
      <c r="T343" t="s">
        <v>343</v>
      </c>
    </row>
    <row r="344" spans="1:20" x14ac:dyDescent="0.3">
      <c r="A344" s="148" t="s">
        <v>990</v>
      </c>
      <c r="B344" s="148">
        <v>0</v>
      </c>
      <c r="C344" t="s">
        <v>346</v>
      </c>
      <c r="D344" t="s">
        <v>991</v>
      </c>
      <c r="E344" t="s">
        <v>864</v>
      </c>
      <c r="F344" t="s">
        <v>13</v>
      </c>
      <c r="G344" t="s">
        <v>429</v>
      </c>
      <c r="H344" s="148" t="s">
        <v>430</v>
      </c>
      <c r="I344" s="189">
        <v>0</v>
      </c>
      <c r="J344" s="184">
        <v>0</v>
      </c>
      <c r="K344" s="179">
        <v>0</v>
      </c>
      <c r="L344" s="345">
        <v>0</v>
      </c>
      <c r="M344" s="179" t="s">
        <v>2166</v>
      </c>
      <c r="N344" s="184">
        <v>0</v>
      </c>
      <c r="O344" s="352" t="s">
        <v>2166</v>
      </c>
      <c r="P344" s="184" t="s">
        <v>505</v>
      </c>
      <c r="Q344" s="182" t="s">
        <v>2166</v>
      </c>
      <c r="R344" s="148">
        <v>0</v>
      </c>
      <c r="S344" s="148">
        <v>0</v>
      </c>
      <c r="T344" t="s">
        <v>969</v>
      </c>
    </row>
    <row r="345" spans="1:20" x14ac:dyDescent="0.3">
      <c r="A345" s="148" t="s">
        <v>1015</v>
      </c>
      <c r="B345" s="148">
        <v>363</v>
      </c>
      <c r="C345" t="s">
        <v>363</v>
      </c>
      <c r="D345" t="s">
        <v>364</v>
      </c>
      <c r="E345" t="s">
        <v>1016</v>
      </c>
      <c r="F345" t="s">
        <v>13</v>
      </c>
      <c r="G345" t="s">
        <v>427</v>
      </c>
      <c r="H345" s="148" t="s">
        <v>428</v>
      </c>
      <c r="I345" s="189">
        <v>1392.9753201000001</v>
      </c>
      <c r="J345" s="184">
        <v>4321.3999999999996</v>
      </c>
      <c r="K345" s="179">
        <v>74.14</v>
      </c>
      <c r="L345" s="345">
        <v>320.38859599999995</v>
      </c>
      <c r="M345" s="179">
        <v>0.32234352758365348</v>
      </c>
      <c r="N345" s="184">
        <v>407.267</v>
      </c>
      <c r="O345" s="352">
        <v>31315</v>
      </c>
      <c r="P345" s="184" t="s">
        <v>1450</v>
      </c>
      <c r="Q345" s="182">
        <v>0.13799776464952898</v>
      </c>
      <c r="R345" s="148" t="s">
        <v>551</v>
      </c>
      <c r="S345" s="148">
        <v>12</v>
      </c>
      <c r="T345" t="s">
        <v>364</v>
      </c>
    </row>
    <row r="346" spans="1:20" x14ac:dyDescent="0.3">
      <c r="A346" s="148" t="s">
        <v>621</v>
      </c>
      <c r="B346" s="148">
        <v>2</v>
      </c>
      <c r="C346" t="s">
        <v>80</v>
      </c>
      <c r="D346" t="s">
        <v>95</v>
      </c>
      <c r="E346" t="s">
        <v>606</v>
      </c>
      <c r="F346" t="s">
        <v>13</v>
      </c>
      <c r="G346" t="s">
        <v>429</v>
      </c>
      <c r="H346" s="148" t="s">
        <v>430</v>
      </c>
      <c r="I346" s="189">
        <v>8817.5333999999984</v>
      </c>
      <c r="J346" s="184">
        <v>0</v>
      </c>
      <c r="K346" s="179">
        <v>0</v>
      </c>
      <c r="L346" s="345">
        <v>0</v>
      </c>
      <c r="M346" s="179" t="s">
        <v>2166</v>
      </c>
      <c r="N346" s="184">
        <v>2577.9999999999995</v>
      </c>
      <c r="O346" s="352">
        <v>0</v>
      </c>
      <c r="P346" s="184" t="s">
        <v>505</v>
      </c>
      <c r="Q346" s="182" t="s">
        <v>2166</v>
      </c>
      <c r="R346" s="148" t="s">
        <v>588</v>
      </c>
      <c r="S346" s="148">
        <v>12</v>
      </c>
      <c r="T346" t="s">
        <v>607</v>
      </c>
    </row>
    <row r="347" spans="1:20" x14ac:dyDescent="0.3">
      <c r="A347" s="148" t="s">
        <v>621</v>
      </c>
      <c r="B347" s="148">
        <v>2</v>
      </c>
      <c r="C347" t="s">
        <v>80</v>
      </c>
      <c r="D347" t="s">
        <v>95</v>
      </c>
      <c r="E347" t="s">
        <v>606</v>
      </c>
      <c r="F347" t="s">
        <v>13</v>
      </c>
      <c r="G347" t="s">
        <v>427</v>
      </c>
      <c r="H347" s="148" t="s">
        <v>428</v>
      </c>
      <c r="I347" s="189">
        <v>588.42841199999998</v>
      </c>
      <c r="J347" s="184">
        <v>1715.8999999999999</v>
      </c>
      <c r="K347" s="179">
        <v>74.14</v>
      </c>
      <c r="L347" s="345">
        <v>127.21682599999998</v>
      </c>
      <c r="M347" s="179">
        <v>0.34292698408998196</v>
      </c>
      <c r="N347" s="184">
        <v>172.04</v>
      </c>
      <c r="O347" s="352">
        <v>12434</v>
      </c>
      <c r="P347" s="184" t="s">
        <v>1450</v>
      </c>
      <c r="Q347" s="182">
        <v>0.13800064339713689</v>
      </c>
      <c r="R347" s="148" t="s">
        <v>551</v>
      </c>
      <c r="S347" s="148">
        <v>12</v>
      </c>
      <c r="T347" t="s">
        <v>607</v>
      </c>
    </row>
    <row r="348" spans="1:20" x14ac:dyDescent="0.3">
      <c r="A348" s="148" t="s">
        <v>1051</v>
      </c>
      <c r="B348" s="148">
        <v>111</v>
      </c>
      <c r="C348" t="s">
        <v>382</v>
      </c>
      <c r="D348" t="s">
        <v>383</v>
      </c>
      <c r="E348" t="s">
        <v>864</v>
      </c>
      <c r="F348" t="s">
        <v>13</v>
      </c>
      <c r="G348" t="s">
        <v>427</v>
      </c>
      <c r="H348" s="148" t="s">
        <v>428</v>
      </c>
      <c r="I348" s="189">
        <v>2100.0642000000003</v>
      </c>
      <c r="J348" s="184">
        <v>8624.4</v>
      </c>
      <c r="K348" s="179">
        <v>74.14</v>
      </c>
      <c r="L348" s="345">
        <v>639.41301599999997</v>
      </c>
      <c r="M348" s="179">
        <v>0.24350264366216784</v>
      </c>
      <c r="N348" s="184">
        <v>614</v>
      </c>
      <c r="O348" s="352">
        <v>62496</v>
      </c>
      <c r="P348" s="184" t="s">
        <v>1450</v>
      </c>
      <c r="Q348" s="182">
        <v>0.13799923195084485</v>
      </c>
      <c r="R348" s="148" t="s">
        <v>588</v>
      </c>
      <c r="S348" s="148">
        <v>12</v>
      </c>
      <c r="T348" t="s">
        <v>969</v>
      </c>
    </row>
    <row r="349" spans="1:20" x14ac:dyDescent="0.3">
      <c r="A349" s="148" t="s">
        <v>624</v>
      </c>
      <c r="B349" s="148">
        <v>2</v>
      </c>
      <c r="C349" t="s">
        <v>80</v>
      </c>
      <c r="D349" t="s">
        <v>99</v>
      </c>
      <c r="E349" t="s">
        <v>602</v>
      </c>
      <c r="F349" t="s">
        <v>13</v>
      </c>
      <c r="G349" t="s">
        <v>427</v>
      </c>
      <c r="H349" s="148" t="s">
        <v>428</v>
      </c>
      <c r="I349" s="189">
        <v>64.903612800000005</v>
      </c>
      <c r="J349" s="184">
        <v>266.60000000000002</v>
      </c>
      <c r="K349" s="179">
        <v>74.14</v>
      </c>
      <c r="L349" s="345">
        <v>19.765724000000002</v>
      </c>
      <c r="M349" s="179">
        <v>0.24344941035258813</v>
      </c>
      <c r="N349" s="184">
        <v>18.975999999999999</v>
      </c>
      <c r="O349" s="352">
        <v>1932</v>
      </c>
      <c r="P349" s="184" t="s">
        <v>1450</v>
      </c>
      <c r="Q349" s="182">
        <v>0.13799171842650104</v>
      </c>
      <c r="R349" s="148" t="s">
        <v>588</v>
      </c>
      <c r="S349" s="148">
        <v>1</v>
      </c>
      <c r="T349" t="s">
        <v>603</v>
      </c>
    </row>
    <row r="350" spans="1:20" x14ac:dyDescent="0.3">
      <c r="A350" s="148" t="s">
        <v>835</v>
      </c>
      <c r="B350" s="148">
        <v>2</v>
      </c>
      <c r="C350" t="s">
        <v>80</v>
      </c>
      <c r="D350" t="s">
        <v>226</v>
      </c>
      <c r="E350" t="s">
        <v>836</v>
      </c>
      <c r="F350" t="s">
        <v>13</v>
      </c>
      <c r="G350" t="s">
        <v>429</v>
      </c>
      <c r="H350" s="148" t="s">
        <v>430</v>
      </c>
      <c r="I350" s="189">
        <v>7237.3274376000008</v>
      </c>
      <c r="J350" s="184">
        <v>0</v>
      </c>
      <c r="K350" s="179">
        <v>0</v>
      </c>
      <c r="L350" s="345">
        <v>0</v>
      </c>
      <c r="M350" s="179" t="s">
        <v>2166</v>
      </c>
      <c r="N350" s="184">
        <v>2115.9920000000002</v>
      </c>
      <c r="O350" s="352">
        <v>0</v>
      </c>
      <c r="P350" s="184" t="s">
        <v>505</v>
      </c>
      <c r="Q350" s="182" t="s">
        <v>2166</v>
      </c>
      <c r="R350" s="148" t="s">
        <v>551</v>
      </c>
      <c r="S350" s="148">
        <v>12</v>
      </c>
      <c r="T350" t="s">
        <v>226</v>
      </c>
    </row>
    <row r="351" spans="1:20" x14ac:dyDescent="0.3">
      <c r="A351" s="148" t="s">
        <v>835</v>
      </c>
      <c r="B351" s="148">
        <v>2</v>
      </c>
      <c r="C351" t="s">
        <v>80</v>
      </c>
      <c r="D351" t="s">
        <v>226</v>
      </c>
      <c r="E351" t="s">
        <v>836</v>
      </c>
      <c r="F351" t="s">
        <v>13</v>
      </c>
      <c r="G351" t="s">
        <v>427</v>
      </c>
      <c r="H351" s="148" t="s">
        <v>428</v>
      </c>
      <c r="I351" s="189">
        <v>113.83784489999998</v>
      </c>
      <c r="J351" s="184">
        <v>317.79999999999995</v>
      </c>
      <c r="K351" s="179">
        <v>74.14</v>
      </c>
      <c r="L351" s="345">
        <v>23.561691999999997</v>
      </c>
      <c r="M351" s="179">
        <v>0.35820593108873505</v>
      </c>
      <c r="N351" s="184">
        <v>33.282999999999994</v>
      </c>
      <c r="O351" s="352">
        <v>2303</v>
      </c>
      <c r="P351" s="184" t="s">
        <v>1450</v>
      </c>
      <c r="Q351" s="182">
        <v>0.13799392097264435</v>
      </c>
      <c r="R351" s="148" t="s">
        <v>551</v>
      </c>
      <c r="S351" s="148">
        <v>5</v>
      </c>
      <c r="T351" t="s">
        <v>226</v>
      </c>
    </row>
    <row r="352" spans="1:20" x14ac:dyDescent="0.3">
      <c r="A352" s="148" t="s">
        <v>639</v>
      </c>
      <c r="B352" s="148">
        <v>2</v>
      </c>
      <c r="C352" t="s">
        <v>80</v>
      </c>
      <c r="D352" t="s">
        <v>102</v>
      </c>
      <c r="E352" t="s">
        <v>640</v>
      </c>
      <c r="F352" t="s">
        <v>13</v>
      </c>
      <c r="G352" t="s">
        <v>427</v>
      </c>
      <c r="H352" s="148" t="s">
        <v>428</v>
      </c>
      <c r="I352" s="189">
        <v>1107.2776611000002</v>
      </c>
      <c r="J352" s="184">
        <v>3664.7</v>
      </c>
      <c r="K352" s="179">
        <v>74.14</v>
      </c>
      <c r="L352" s="345">
        <v>271.70085799999998</v>
      </c>
      <c r="M352" s="179">
        <v>0.30214687726144029</v>
      </c>
      <c r="N352" s="184">
        <v>323.73700000000002</v>
      </c>
      <c r="O352" s="352">
        <v>26555</v>
      </c>
      <c r="P352" s="184" t="s">
        <v>1450</v>
      </c>
      <c r="Q352" s="182">
        <v>0.13800414234607417</v>
      </c>
      <c r="R352" s="148" t="s">
        <v>551</v>
      </c>
      <c r="S352" s="148">
        <v>12</v>
      </c>
      <c r="T352" t="s">
        <v>102</v>
      </c>
    </row>
    <row r="353" spans="1:20" x14ac:dyDescent="0.3">
      <c r="A353" s="148" t="s">
        <v>593</v>
      </c>
      <c r="B353" s="148">
        <v>1</v>
      </c>
      <c r="C353" t="s">
        <v>69</v>
      </c>
      <c r="D353" t="s">
        <v>70</v>
      </c>
      <c r="E353" t="s">
        <v>587</v>
      </c>
      <c r="F353" t="s">
        <v>13</v>
      </c>
      <c r="G353" t="s">
        <v>429</v>
      </c>
      <c r="H353" s="148" t="s">
        <v>430</v>
      </c>
      <c r="I353" s="189">
        <v>92389.143599999996</v>
      </c>
      <c r="J353" s="184">
        <v>0</v>
      </c>
      <c r="K353" s="179">
        <v>0</v>
      </c>
      <c r="L353" s="345">
        <v>0</v>
      </c>
      <c r="M353" s="179" t="s">
        <v>2166</v>
      </c>
      <c r="N353" s="184">
        <v>27011.999999999996</v>
      </c>
      <c r="O353" s="352">
        <v>0</v>
      </c>
      <c r="P353" s="184" t="s">
        <v>505</v>
      </c>
      <c r="Q353" s="182" t="s">
        <v>2166</v>
      </c>
      <c r="R353" s="148" t="s">
        <v>588</v>
      </c>
      <c r="S353" s="148">
        <v>12</v>
      </c>
      <c r="T353" t="s">
        <v>589</v>
      </c>
    </row>
    <row r="354" spans="1:20" x14ac:dyDescent="0.3">
      <c r="A354" s="148" t="s">
        <v>594</v>
      </c>
      <c r="B354" s="148">
        <v>1</v>
      </c>
      <c r="C354" t="s">
        <v>69</v>
      </c>
      <c r="D354" t="s">
        <v>72</v>
      </c>
      <c r="E354" t="s">
        <v>587</v>
      </c>
      <c r="F354" t="s">
        <v>13</v>
      </c>
      <c r="G354" t="s">
        <v>427</v>
      </c>
      <c r="H354" s="148" t="s">
        <v>428</v>
      </c>
      <c r="I354" s="189">
        <v>-20.521799999999999</v>
      </c>
      <c r="J354" s="184">
        <v>243.6</v>
      </c>
      <c r="K354" s="179">
        <v>74.14</v>
      </c>
      <c r="L354" s="345">
        <v>18.060504000000002</v>
      </c>
      <c r="M354" s="179">
        <v>-8.4243842364532015E-2</v>
      </c>
      <c r="N354" s="184">
        <v>-6</v>
      </c>
      <c r="O354" s="352">
        <v>1764</v>
      </c>
      <c r="P354" s="184" t="s">
        <v>1450</v>
      </c>
      <c r="Q354" s="182">
        <v>0.1380952380952381</v>
      </c>
      <c r="R354" s="148" t="s">
        <v>588</v>
      </c>
      <c r="S354" s="148">
        <v>12</v>
      </c>
      <c r="T354" t="s">
        <v>589</v>
      </c>
    </row>
    <row r="355" spans="1:20" x14ac:dyDescent="0.3">
      <c r="A355" s="148" t="s">
        <v>594</v>
      </c>
      <c r="B355" s="148">
        <v>1</v>
      </c>
      <c r="C355" t="s">
        <v>69</v>
      </c>
      <c r="D355" t="s">
        <v>72</v>
      </c>
      <c r="E355" t="s">
        <v>587</v>
      </c>
      <c r="F355" t="s">
        <v>13</v>
      </c>
      <c r="G355" t="s">
        <v>427</v>
      </c>
      <c r="H355" s="148" t="s">
        <v>431</v>
      </c>
      <c r="I355" s="189">
        <v>-126.55110000000001</v>
      </c>
      <c r="J355" s="184">
        <v>2880.4</v>
      </c>
      <c r="K355" s="179">
        <v>74.14</v>
      </c>
      <c r="L355" s="345">
        <v>213.55285599999999</v>
      </c>
      <c r="M355" s="179">
        <v>-4.3935252048326622E-2</v>
      </c>
      <c r="N355" s="184">
        <v>-37</v>
      </c>
      <c r="O355" s="352">
        <v>20874</v>
      </c>
      <c r="P355" s="184" t="s">
        <v>1450</v>
      </c>
      <c r="Q355" s="182">
        <v>0.13798984382485388</v>
      </c>
      <c r="R355" s="148" t="s">
        <v>588</v>
      </c>
      <c r="S355" s="148">
        <v>12</v>
      </c>
      <c r="T355" t="s">
        <v>589</v>
      </c>
    </row>
    <row r="356" spans="1:20" x14ac:dyDescent="0.3">
      <c r="A356" s="148" t="s">
        <v>705</v>
      </c>
      <c r="B356" s="148">
        <v>53</v>
      </c>
      <c r="C356" t="s">
        <v>2034</v>
      </c>
      <c r="D356" t="s">
        <v>384</v>
      </c>
      <c r="E356" t="s">
        <v>706</v>
      </c>
      <c r="F356" t="s">
        <v>13</v>
      </c>
      <c r="G356" t="s">
        <v>427</v>
      </c>
      <c r="H356" s="148" t="s">
        <v>428</v>
      </c>
      <c r="I356" s="189">
        <v>20121.197362499999</v>
      </c>
      <c r="J356" s="184">
        <v>54456.800000000003</v>
      </c>
      <c r="K356" s="179">
        <v>74.14</v>
      </c>
      <c r="L356" s="345">
        <v>4037.4271520000002</v>
      </c>
      <c r="M356" s="179">
        <v>0.36948916136276827</v>
      </c>
      <c r="N356" s="184">
        <v>5882.875</v>
      </c>
      <c r="O356" s="352">
        <v>394615</v>
      </c>
      <c r="P356" s="184" t="s">
        <v>1450</v>
      </c>
      <c r="Q356" s="182">
        <v>0.13799982261191288</v>
      </c>
      <c r="R356" s="148" t="s">
        <v>551</v>
      </c>
      <c r="S356" s="148">
        <v>12</v>
      </c>
      <c r="T356" t="s">
        <v>384</v>
      </c>
    </row>
    <row r="357" spans="1:20" x14ac:dyDescent="0.3">
      <c r="A357" s="148" t="s">
        <v>595</v>
      </c>
      <c r="B357" s="148">
        <v>1</v>
      </c>
      <c r="C357" t="s">
        <v>69</v>
      </c>
      <c r="D357" t="s">
        <v>73</v>
      </c>
      <c r="E357" t="s">
        <v>587</v>
      </c>
      <c r="F357" t="s">
        <v>13</v>
      </c>
      <c r="G357" t="s">
        <v>429</v>
      </c>
      <c r="H357" s="148" t="s">
        <v>430</v>
      </c>
      <c r="I357" s="189">
        <v>22112.239499999996</v>
      </c>
      <c r="J357" s="184">
        <v>0</v>
      </c>
      <c r="K357" s="179">
        <v>0</v>
      </c>
      <c r="L357" s="345">
        <v>0</v>
      </c>
      <c r="M357" s="179" t="s">
        <v>2166</v>
      </c>
      <c r="N357" s="184">
        <v>6464.9999999999991</v>
      </c>
      <c r="O357" s="352">
        <v>0</v>
      </c>
      <c r="P357" s="184" t="s">
        <v>505</v>
      </c>
      <c r="Q357" s="182" t="s">
        <v>2166</v>
      </c>
      <c r="R357" s="148" t="s">
        <v>588</v>
      </c>
      <c r="S357" s="148">
        <v>12</v>
      </c>
      <c r="T357" t="s">
        <v>589</v>
      </c>
    </row>
    <row r="358" spans="1:20" x14ac:dyDescent="0.3">
      <c r="A358" s="148" t="s">
        <v>595</v>
      </c>
      <c r="B358" s="148">
        <v>1</v>
      </c>
      <c r="C358" t="s">
        <v>69</v>
      </c>
      <c r="D358" t="s">
        <v>73</v>
      </c>
      <c r="E358" t="s">
        <v>587</v>
      </c>
      <c r="F358" t="s">
        <v>13</v>
      </c>
      <c r="G358" t="s">
        <v>427</v>
      </c>
      <c r="H358" s="148" t="s">
        <v>428</v>
      </c>
      <c r="I358" s="189">
        <v>71.826300000000018</v>
      </c>
      <c r="J358" s="184">
        <v>289.99999999999994</v>
      </c>
      <c r="K358" s="179">
        <v>74.14</v>
      </c>
      <c r="L358" s="345">
        <v>21.500599999999995</v>
      </c>
      <c r="M358" s="179">
        <v>0.24767689655172426</v>
      </c>
      <c r="N358" s="184">
        <v>21.000000000000004</v>
      </c>
      <c r="O358" s="352">
        <v>2100</v>
      </c>
      <c r="P358" s="184" t="s">
        <v>1450</v>
      </c>
      <c r="Q358" s="182">
        <v>0.13809523809523808</v>
      </c>
      <c r="R358" s="148" t="s">
        <v>588</v>
      </c>
      <c r="S358" s="148">
        <v>12</v>
      </c>
      <c r="T358" t="s">
        <v>589</v>
      </c>
    </row>
    <row r="359" spans="1:20" x14ac:dyDescent="0.3">
      <c r="A359" s="148" t="s">
        <v>596</v>
      </c>
      <c r="B359" s="148">
        <v>1</v>
      </c>
      <c r="C359" t="s">
        <v>69</v>
      </c>
      <c r="D359" t="s">
        <v>597</v>
      </c>
      <c r="E359" t="s">
        <v>587</v>
      </c>
      <c r="F359" t="s">
        <v>13</v>
      </c>
      <c r="G359" t="s">
        <v>427</v>
      </c>
      <c r="H359" s="148" t="s">
        <v>431</v>
      </c>
      <c r="I359" s="189">
        <v>0</v>
      </c>
      <c r="J359" s="184">
        <v>0</v>
      </c>
      <c r="K359" s="179">
        <v>74.14</v>
      </c>
      <c r="L359" s="345">
        <v>0</v>
      </c>
      <c r="M359" s="179" t="s">
        <v>2166</v>
      </c>
      <c r="N359" s="184">
        <v>0</v>
      </c>
      <c r="O359" s="352" t="s">
        <v>2166</v>
      </c>
      <c r="P359" s="184" t="s">
        <v>1450</v>
      </c>
      <c r="Q359" s="182" t="s">
        <v>2166</v>
      </c>
      <c r="R359" s="148">
        <v>0</v>
      </c>
      <c r="S359" s="148">
        <v>0</v>
      </c>
      <c r="T359" t="s">
        <v>589</v>
      </c>
    </row>
    <row r="360" spans="1:20" x14ac:dyDescent="0.3">
      <c r="A360" s="148" t="s">
        <v>860</v>
      </c>
      <c r="B360" s="148">
        <v>240</v>
      </c>
      <c r="C360" t="s">
        <v>240</v>
      </c>
      <c r="D360" t="s">
        <v>242</v>
      </c>
      <c r="E360" t="s">
        <v>606</v>
      </c>
      <c r="F360" t="s">
        <v>13</v>
      </c>
      <c r="G360" t="s">
        <v>427</v>
      </c>
      <c r="H360" s="148" t="s">
        <v>428</v>
      </c>
      <c r="I360" s="189">
        <v>0</v>
      </c>
      <c r="J360" s="184">
        <v>0</v>
      </c>
      <c r="K360" s="179">
        <v>74.14</v>
      </c>
      <c r="L360" s="345">
        <v>0</v>
      </c>
      <c r="M360" s="179" t="s">
        <v>2166</v>
      </c>
      <c r="N360" s="184">
        <v>0</v>
      </c>
      <c r="O360" s="352" t="s">
        <v>2166</v>
      </c>
      <c r="P360" s="184" t="s">
        <v>1450</v>
      </c>
      <c r="Q360" s="182" t="s">
        <v>2166</v>
      </c>
      <c r="R360" s="148">
        <v>0</v>
      </c>
      <c r="S360" s="148">
        <v>0</v>
      </c>
      <c r="T360" t="s">
        <v>607</v>
      </c>
    </row>
    <row r="361" spans="1:20" x14ac:dyDescent="0.3">
      <c r="A361" s="148" t="s">
        <v>1420</v>
      </c>
      <c r="B361" s="148">
        <v>240</v>
      </c>
      <c r="C361" t="s">
        <v>240</v>
      </c>
      <c r="D361" t="s">
        <v>401</v>
      </c>
      <c r="E361" t="s">
        <v>606</v>
      </c>
      <c r="F361" t="s">
        <v>13</v>
      </c>
      <c r="G361" t="s">
        <v>429</v>
      </c>
      <c r="H361" s="148" t="s">
        <v>430</v>
      </c>
      <c r="I361" s="189">
        <v>0</v>
      </c>
      <c r="J361" s="184">
        <v>0</v>
      </c>
      <c r="K361" s="179">
        <v>0</v>
      </c>
      <c r="L361" s="345">
        <v>0</v>
      </c>
      <c r="M361" s="179" t="s">
        <v>2166</v>
      </c>
      <c r="N361" s="184">
        <v>0</v>
      </c>
      <c r="O361" s="352" t="s">
        <v>2166</v>
      </c>
      <c r="P361" s="184" t="s">
        <v>505</v>
      </c>
      <c r="Q361" s="182" t="s">
        <v>2166</v>
      </c>
      <c r="R361" s="148">
        <v>0</v>
      </c>
      <c r="S361" s="148">
        <v>0</v>
      </c>
      <c r="T361" t="s">
        <v>607</v>
      </c>
    </row>
    <row r="362" spans="1:20" x14ac:dyDescent="0.3">
      <c r="A362" s="148" t="s">
        <v>611</v>
      </c>
      <c r="B362" s="148">
        <v>2</v>
      </c>
      <c r="C362" t="s">
        <v>80</v>
      </c>
      <c r="D362" t="s">
        <v>101</v>
      </c>
      <c r="E362" t="s">
        <v>602</v>
      </c>
      <c r="F362" t="s">
        <v>13</v>
      </c>
      <c r="G362" t="s">
        <v>427</v>
      </c>
      <c r="H362" s="148" t="s">
        <v>428</v>
      </c>
      <c r="I362" s="189">
        <v>0</v>
      </c>
      <c r="J362" s="184">
        <v>0</v>
      </c>
      <c r="K362" s="179">
        <v>74.14</v>
      </c>
      <c r="L362" s="345">
        <v>0</v>
      </c>
      <c r="M362" s="179" t="s">
        <v>2166</v>
      </c>
      <c r="N362" s="184">
        <v>0</v>
      </c>
      <c r="O362" s="352">
        <v>0</v>
      </c>
      <c r="P362" s="184" t="s">
        <v>1450</v>
      </c>
      <c r="Q362" s="182" t="s">
        <v>2166</v>
      </c>
      <c r="R362" s="148" t="s">
        <v>588</v>
      </c>
      <c r="S362" s="148">
        <v>1</v>
      </c>
      <c r="T362" t="s">
        <v>603</v>
      </c>
    </row>
    <row r="363" spans="1:20" x14ac:dyDescent="0.3">
      <c r="A363" s="148" t="s">
        <v>614</v>
      </c>
      <c r="B363" s="148">
        <v>2</v>
      </c>
      <c r="C363" t="s">
        <v>80</v>
      </c>
      <c r="D363" t="s">
        <v>89</v>
      </c>
      <c r="E363" t="s">
        <v>606</v>
      </c>
      <c r="F363" t="s">
        <v>13</v>
      </c>
      <c r="G363" t="s">
        <v>429</v>
      </c>
      <c r="H363" s="148" t="s">
        <v>430</v>
      </c>
      <c r="I363" s="189">
        <v>0</v>
      </c>
      <c r="J363" s="184">
        <v>0</v>
      </c>
      <c r="K363" s="179">
        <v>0</v>
      </c>
      <c r="L363" s="345">
        <v>0</v>
      </c>
      <c r="M363" s="179" t="s">
        <v>2166</v>
      </c>
      <c r="N363" s="184">
        <v>0</v>
      </c>
      <c r="O363" s="352" t="s">
        <v>2166</v>
      </c>
      <c r="P363" s="184" t="s">
        <v>505</v>
      </c>
      <c r="Q363" s="182" t="s">
        <v>2166</v>
      </c>
      <c r="R363" s="148">
        <v>0</v>
      </c>
      <c r="S363" s="148">
        <v>0</v>
      </c>
      <c r="T363" t="s">
        <v>607</v>
      </c>
    </row>
    <row r="364" spans="1:20" x14ac:dyDescent="0.3">
      <c r="A364" s="148" t="s">
        <v>1354</v>
      </c>
      <c r="B364" s="148" t="e">
        <v>#N/A</v>
      </c>
      <c r="C364" t="s">
        <v>1355</v>
      </c>
      <c r="D364" t="s">
        <v>98</v>
      </c>
      <c r="E364" t="s">
        <v>602</v>
      </c>
      <c r="F364" t="s">
        <v>13</v>
      </c>
      <c r="G364" t="s">
        <v>427</v>
      </c>
      <c r="H364" s="148" t="s">
        <v>428</v>
      </c>
      <c r="I364" s="189">
        <v>0</v>
      </c>
      <c r="J364" s="184">
        <v>0</v>
      </c>
      <c r="K364" s="179">
        <v>74.14</v>
      </c>
      <c r="L364" s="345">
        <v>0</v>
      </c>
      <c r="M364" s="179" t="s">
        <v>2166</v>
      </c>
      <c r="N364" s="184">
        <v>0</v>
      </c>
      <c r="O364" s="352" t="s">
        <v>2166</v>
      </c>
      <c r="P364" s="184" t="s">
        <v>1450</v>
      </c>
      <c r="Q364" s="182" t="s">
        <v>2166</v>
      </c>
      <c r="R364" s="148">
        <v>0</v>
      </c>
      <c r="S364" s="148">
        <v>0</v>
      </c>
      <c r="T364" t="s">
        <v>603</v>
      </c>
    </row>
    <row r="365" spans="1:20" x14ac:dyDescent="0.3">
      <c r="A365" s="148" t="s">
        <v>1429</v>
      </c>
      <c r="B365" s="148" t="e">
        <v>#N/A</v>
      </c>
      <c r="C365" t="s">
        <v>1871</v>
      </c>
      <c r="D365" t="s">
        <v>1870</v>
      </c>
      <c r="E365" t="s">
        <v>986</v>
      </c>
      <c r="F365" t="s">
        <v>13</v>
      </c>
      <c r="G365" t="s">
        <v>429</v>
      </c>
      <c r="H365" s="148" t="s">
        <v>430</v>
      </c>
      <c r="I365" s="189">
        <v>0</v>
      </c>
      <c r="J365" s="184">
        <v>0</v>
      </c>
      <c r="K365" s="179">
        <v>0</v>
      </c>
      <c r="L365" s="345">
        <v>0</v>
      </c>
      <c r="M365" s="179" t="s">
        <v>2166</v>
      </c>
      <c r="N365" s="184">
        <v>0</v>
      </c>
      <c r="O365" s="352" t="s">
        <v>2166</v>
      </c>
      <c r="P365" s="184" t="s">
        <v>505</v>
      </c>
      <c r="Q365" s="182" t="s">
        <v>2166</v>
      </c>
      <c r="R365" s="148">
        <v>0</v>
      </c>
      <c r="S365" s="148">
        <v>0</v>
      </c>
      <c r="T365" t="s">
        <v>343</v>
      </c>
    </row>
    <row r="366" spans="1:20" x14ac:dyDescent="0.3">
      <c r="A366" s="148" t="s">
        <v>1331</v>
      </c>
      <c r="B366" s="148">
        <v>2</v>
      </c>
      <c r="C366" t="s">
        <v>80</v>
      </c>
      <c r="D366" t="s">
        <v>86</v>
      </c>
      <c r="E366" t="s">
        <v>602</v>
      </c>
      <c r="F366" t="s">
        <v>13</v>
      </c>
      <c r="G366" t="s">
        <v>427</v>
      </c>
      <c r="H366" s="148" t="s">
        <v>428</v>
      </c>
      <c r="I366" s="189">
        <v>29.132884092000001</v>
      </c>
      <c r="J366" s="184">
        <v>70.3</v>
      </c>
      <c r="K366" s="179">
        <v>74.14</v>
      </c>
      <c r="L366" s="345">
        <v>5.2120419999999994</v>
      </c>
      <c r="M366" s="179">
        <v>0.41440802406827881</v>
      </c>
      <c r="N366" s="184">
        <v>8.5176400000000001</v>
      </c>
      <c r="O366" s="352">
        <v>509</v>
      </c>
      <c r="P366" s="184" t="s">
        <v>1450</v>
      </c>
      <c r="Q366" s="182">
        <v>0.13811394891944989</v>
      </c>
      <c r="R366" s="148" t="s">
        <v>551</v>
      </c>
      <c r="S366" s="148">
        <v>3</v>
      </c>
      <c r="T366" t="s">
        <v>603</v>
      </c>
    </row>
    <row r="367" spans="1:20" x14ac:dyDescent="0.3">
      <c r="A367" s="148" t="s">
        <v>1332</v>
      </c>
      <c r="B367" s="148">
        <v>2</v>
      </c>
      <c r="C367" t="s">
        <v>80</v>
      </c>
      <c r="D367" t="s">
        <v>91</v>
      </c>
      <c r="E367" t="s">
        <v>602</v>
      </c>
      <c r="F367" t="s">
        <v>13</v>
      </c>
      <c r="G367" t="s">
        <v>427</v>
      </c>
      <c r="H367" s="148" t="s">
        <v>428</v>
      </c>
      <c r="I367" s="189">
        <v>0</v>
      </c>
      <c r="J367" s="184">
        <v>0</v>
      </c>
      <c r="K367" s="179">
        <v>74.14</v>
      </c>
      <c r="L367" s="345">
        <v>0</v>
      </c>
      <c r="M367" s="179" t="s">
        <v>2166</v>
      </c>
      <c r="N367" s="184">
        <v>0</v>
      </c>
      <c r="O367" s="352" t="s">
        <v>2166</v>
      </c>
      <c r="P367" s="184" t="s">
        <v>1450</v>
      </c>
      <c r="Q367" s="182" t="s">
        <v>2166</v>
      </c>
      <c r="R367" s="148">
        <v>0</v>
      </c>
      <c r="S367" s="148">
        <v>0</v>
      </c>
      <c r="T367" t="s">
        <v>603</v>
      </c>
    </row>
    <row r="368" spans="1:20" x14ac:dyDescent="0.3">
      <c r="A368" s="148" t="s">
        <v>1362</v>
      </c>
      <c r="B368" s="148">
        <v>2</v>
      </c>
      <c r="C368" t="s">
        <v>80</v>
      </c>
      <c r="D368" t="s">
        <v>93</v>
      </c>
      <c r="E368" t="s">
        <v>2143</v>
      </c>
      <c r="F368" t="s">
        <v>13</v>
      </c>
      <c r="G368" t="s">
        <v>427</v>
      </c>
      <c r="H368" s="148" t="s">
        <v>428</v>
      </c>
      <c r="I368" s="189">
        <v>106.38501119999999</v>
      </c>
      <c r="J368" s="184">
        <v>367.5</v>
      </c>
      <c r="K368" s="179">
        <v>74.14</v>
      </c>
      <c r="L368" s="345">
        <v>27.246449999999999</v>
      </c>
      <c r="M368" s="179">
        <v>0.2894830236734694</v>
      </c>
      <c r="N368" s="184">
        <v>31.103999999999999</v>
      </c>
      <c r="O368" s="352">
        <v>2663</v>
      </c>
      <c r="P368" s="184" t="s">
        <v>1450</v>
      </c>
      <c r="Q368" s="182">
        <v>0.13800225309800976</v>
      </c>
      <c r="R368" s="148" t="s">
        <v>551</v>
      </c>
      <c r="S368" s="148">
        <v>1</v>
      </c>
      <c r="T368" t="s">
        <v>93</v>
      </c>
    </row>
    <row r="369" spans="1:20" x14ac:dyDescent="0.3">
      <c r="A369" s="148" t="s">
        <v>1340</v>
      </c>
      <c r="B369" s="148">
        <v>169</v>
      </c>
      <c r="C369" t="s">
        <v>103</v>
      </c>
      <c r="D369" t="s">
        <v>110</v>
      </c>
      <c r="E369" t="s">
        <v>1341</v>
      </c>
      <c r="F369" t="s">
        <v>13</v>
      </c>
      <c r="G369" t="s">
        <v>427</v>
      </c>
      <c r="H369" s="148" t="s">
        <v>428</v>
      </c>
      <c r="I369" s="189">
        <v>1586.5027346999998</v>
      </c>
      <c r="J369" s="184">
        <v>5458.9</v>
      </c>
      <c r="K369" s="179">
        <v>74.14</v>
      </c>
      <c r="L369" s="345">
        <v>404.72284599999995</v>
      </c>
      <c r="M369" s="179">
        <v>0.29062681761893422</v>
      </c>
      <c r="N369" s="184">
        <v>463.84899999999993</v>
      </c>
      <c r="O369" s="352">
        <v>39557</v>
      </c>
      <c r="P369" s="184" t="s">
        <v>1450</v>
      </c>
      <c r="Q369" s="182">
        <v>0.13800085951917485</v>
      </c>
      <c r="R369" s="148" t="s">
        <v>551</v>
      </c>
      <c r="S369" s="148">
        <v>12</v>
      </c>
      <c r="T369" t="s">
        <v>110</v>
      </c>
    </row>
    <row r="370" spans="1:20" x14ac:dyDescent="0.3">
      <c r="A370" s="148" t="s">
        <v>747</v>
      </c>
      <c r="B370" s="148">
        <v>747</v>
      </c>
      <c r="C370" t="s">
        <v>161</v>
      </c>
      <c r="D370" t="s">
        <v>162</v>
      </c>
      <c r="E370" t="s">
        <v>748</v>
      </c>
      <c r="F370" t="s">
        <v>14</v>
      </c>
      <c r="G370" t="s">
        <v>427</v>
      </c>
      <c r="H370" s="148" t="s">
        <v>428</v>
      </c>
      <c r="I370" s="189">
        <v>1641.1167645519056</v>
      </c>
      <c r="J370" s="184">
        <v>5728.4</v>
      </c>
      <c r="K370" s="179">
        <v>74.14</v>
      </c>
      <c r="L370" s="345">
        <v>424.703576</v>
      </c>
      <c r="M370" s="179">
        <v>0.28648780890857928</v>
      </c>
      <c r="N370" s="184">
        <v>479.81661390869385</v>
      </c>
      <c r="O370" s="352">
        <v>41510</v>
      </c>
      <c r="P370" s="184" t="s">
        <v>1450</v>
      </c>
      <c r="Q370" s="182">
        <v>0.13800048181161165</v>
      </c>
      <c r="R370" s="148" t="s">
        <v>551</v>
      </c>
      <c r="S370" s="148">
        <v>12</v>
      </c>
      <c r="T370" t="s">
        <v>162</v>
      </c>
    </row>
    <row r="371" spans="1:20" x14ac:dyDescent="0.3">
      <c r="A371" s="148" t="s">
        <v>758</v>
      </c>
      <c r="B371" s="148">
        <v>420</v>
      </c>
      <c r="C371" t="s">
        <v>171</v>
      </c>
      <c r="D371" t="s">
        <v>172</v>
      </c>
      <c r="E371" t="s">
        <v>759</v>
      </c>
      <c r="F371" t="s">
        <v>14</v>
      </c>
      <c r="G371" t="s">
        <v>427</v>
      </c>
      <c r="H371" s="148" t="s">
        <v>428</v>
      </c>
      <c r="I371" s="189">
        <v>1021.9309152</v>
      </c>
      <c r="J371" s="184">
        <v>5090</v>
      </c>
      <c r="K371" s="179">
        <v>74.14</v>
      </c>
      <c r="L371" s="345">
        <v>377.37259999999998</v>
      </c>
      <c r="M371" s="179">
        <v>0.20077228196463653</v>
      </c>
      <c r="N371" s="184">
        <v>298.78399999999999</v>
      </c>
      <c r="O371" s="352">
        <v>36885</v>
      </c>
      <c r="P371" s="184" t="s">
        <v>1450</v>
      </c>
      <c r="Q371" s="182">
        <v>0.1379964755320591</v>
      </c>
      <c r="R371" s="148" t="s">
        <v>551</v>
      </c>
      <c r="S371" s="148">
        <v>12</v>
      </c>
      <c r="T371" t="s">
        <v>172</v>
      </c>
    </row>
    <row r="372" spans="1:20" x14ac:dyDescent="0.3">
      <c r="A372" s="148" t="s">
        <v>760</v>
      </c>
      <c r="B372" s="148">
        <v>767</v>
      </c>
      <c r="C372" t="s">
        <v>761</v>
      </c>
      <c r="D372" t="s">
        <v>174</v>
      </c>
      <c r="E372" t="s">
        <v>762</v>
      </c>
      <c r="F372" t="s">
        <v>14</v>
      </c>
      <c r="G372" t="s">
        <v>427</v>
      </c>
      <c r="H372" s="148" t="s">
        <v>428</v>
      </c>
      <c r="I372" s="189">
        <v>0</v>
      </c>
      <c r="J372" s="184">
        <v>0</v>
      </c>
      <c r="K372" s="179">
        <v>74.14</v>
      </c>
      <c r="L372" s="345">
        <v>0</v>
      </c>
      <c r="M372" s="179" t="s">
        <v>2166</v>
      </c>
      <c r="N372" s="184">
        <v>0</v>
      </c>
      <c r="O372" s="352" t="s">
        <v>2166</v>
      </c>
      <c r="P372" s="184" t="s">
        <v>1450</v>
      </c>
      <c r="Q372" s="182" t="s">
        <v>2166</v>
      </c>
      <c r="R372" s="148">
        <v>0</v>
      </c>
      <c r="S372" s="148">
        <v>0</v>
      </c>
      <c r="T372" t="s">
        <v>174</v>
      </c>
    </row>
    <row r="373" spans="1:20" x14ac:dyDescent="0.3">
      <c r="A373" s="148" t="s">
        <v>765</v>
      </c>
      <c r="B373" s="148">
        <v>682</v>
      </c>
      <c r="C373" t="s">
        <v>177</v>
      </c>
      <c r="D373" t="s">
        <v>178</v>
      </c>
      <c r="E373" t="s">
        <v>766</v>
      </c>
      <c r="F373" t="s">
        <v>14</v>
      </c>
      <c r="G373" t="s">
        <v>427</v>
      </c>
      <c r="H373" s="148" t="s">
        <v>428</v>
      </c>
      <c r="I373" s="189">
        <v>434.13867900000002</v>
      </c>
      <c r="J373" s="184">
        <v>1638.2</v>
      </c>
      <c r="K373" s="179">
        <v>74.14</v>
      </c>
      <c r="L373" s="345">
        <v>121.456148</v>
      </c>
      <c r="M373" s="179">
        <v>0.26500957087046761</v>
      </c>
      <c r="N373" s="184">
        <v>126.93</v>
      </c>
      <c r="O373" s="352">
        <v>11872</v>
      </c>
      <c r="P373" s="184" t="s">
        <v>1450</v>
      </c>
      <c r="Q373" s="182">
        <v>0.13798854447439354</v>
      </c>
      <c r="R373" s="148" t="s">
        <v>551</v>
      </c>
      <c r="S373" s="148">
        <v>5</v>
      </c>
      <c r="T373" t="s">
        <v>178</v>
      </c>
    </row>
    <row r="374" spans="1:20" x14ac:dyDescent="0.3">
      <c r="A374" s="148" t="s">
        <v>781</v>
      </c>
      <c r="B374" s="148">
        <v>256</v>
      </c>
      <c r="C374" t="s">
        <v>193</v>
      </c>
      <c r="D374" t="s">
        <v>194</v>
      </c>
      <c r="E374" t="s">
        <v>782</v>
      </c>
      <c r="F374" t="s">
        <v>14</v>
      </c>
      <c r="G374" t="s">
        <v>427</v>
      </c>
      <c r="H374" s="148" t="s">
        <v>428</v>
      </c>
      <c r="I374" s="189">
        <v>1272.0779759999998</v>
      </c>
      <c r="J374" s="184">
        <v>4933.2</v>
      </c>
      <c r="K374" s="179">
        <v>74.14</v>
      </c>
      <c r="L374" s="345">
        <v>365.74744799999996</v>
      </c>
      <c r="M374" s="179">
        <v>0.25786061298954022</v>
      </c>
      <c r="N374" s="184">
        <v>371.91999999999996</v>
      </c>
      <c r="O374" s="352">
        <v>35748</v>
      </c>
      <c r="P374" s="184" t="s">
        <v>1450</v>
      </c>
      <c r="Q374" s="182">
        <v>0.13799932863376971</v>
      </c>
      <c r="R374" s="148" t="s">
        <v>551</v>
      </c>
      <c r="S374" s="148">
        <v>12</v>
      </c>
      <c r="T374" t="s">
        <v>194</v>
      </c>
    </row>
    <row r="375" spans="1:20" x14ac:dyDescent="0.3">
      <c r="A375" s="148" t="s">
        <v>821</v>
      </c>
      <c r="B375" s="148">
        <v>274</v>
      </c>
      <c r="C375" t="s">
        <v>214</v>
      </c>
      <c r="D375" t="s">
        <v>822</v>
      </c>
      <c r="E375" t="s">
        <v>823</v>
      </c>
      <c r="F375" t="s">
        <v>14</v>
      </c>
      <c r="G375" t="s">
        <v>427</v>
      </c>
      <c r="H375" s="148" t="s">
        <v>428</v>
      </c>
      <c r="I375" s="189">
        <v>18596.656782599999</v>
      </c>
      <c r="J375" s="184">
        <v>54547.3</v>
      </c>
      <c r="K375" s="179">
        <v>74.14</v>
      </c>
      <c r="L375" s="345">
        <v>4044.1368219999999</v>
      </c>
      <c r="M375" s="179">
        <v>0.34092717297831421</v>
      </c>
      <c r="N375" s="184">
        <v>5437.1419999999998</v>
      </c>
      <c r="O375" s="352">
        <v>395269</v>
      </c>
      <c r="P375" s="184" t="s">
        <v>1450</v>
      </c>
      <c r="Q375" s="182">
        <v>0.13800045032623354</v>
      </c>
      <c r="R375" s="148" t="s">
        <v>551</v>
      </c>
      <c r="S375" s="148">
        <v>12</v>
      </c>
      <c r="T375" t="s">
        <v>215</v>
      </c>
    </row>
    <row r="376" spans="1:20" x14ac:dyDescent="0.3">
      <c r="A376" s="148" t="s">
        <v>824</v>
      </c>
      <c r="B376" s="148">
        <v>341</v>
      </c>
      <c r="C376" t="s">
        <v>218</v>
      </c>
      <c r="D376" t="s">
        <v>219</v>
      </c>
      <c r="E376" t="s">
        <v>825</v>
      </c>
      <c r="F376" t="s">
        <v>14</v>
      </c>
      <c r="G376" t="s">
        <v>427</v>
      </c>
      <c r="H376" s="148" t="s">
        <v>428</v>
      </c>
      <c r="I376" s="189">
        <v>1911.3081039000001</v>
      </c>
      <c r="J376" s="184">
        <v>6309.2</v>
      </c>
      <c r="K376" s="179">
        <v>74.14</v>
      </c>
      <c r="L376" s="345">
        <v>467.76408800000002</v>
      </c>
      <c r="M376" s="179">
        <v>0.30293985036137705</v>
      </c>
      <c r="N376" s="184">
        <v>558.81299999999999</v>
      </c>
      <c r="O376" s="352">
        <v>45718</v>
      </c>
      <c r="P376" s="184" t="s">
        <v>1450</v>
      </c>
      <c r="Q376" s="182">
        <v>0.13800253729384487</v>
      </c>
      <c r="R376" s="148" t="s">
        <v>551</v>
      </c>
      <c r="S376" s="148">
        <v>12</v>
      </c>
      <c r="T376" t="s">
        <v>219</v>
      </c>
    </row>
    <row r="377" spans="1:20" x14ac:dyDescent="0.3">
      <c r="A377" s="148" t="s">
        <v>837</v>
      </c>
      <c r="B377" s="148">
        <v>63</v>
      </c>
      <c r="C377" t="s">
        <v>227</v>
      </c>
      <c r="D377" t="s">
        <v>838</v>
      </c>
      <c r="E377" t="s">
        <v>839</v>
      </c>
      <c r="F377" t="s">
        <v>14</v>
      </c>
      <c r="G377" t="s">
        <v>427</v>
      </c>
      <c r="H377" s="148" t="s">
        <v>428</v>
      </c>
      <c r="I377" s="189">
        <v>10663.1888454</v>
      </c>
      <c r="J377" s="184">
        <v>30345.799999999992</v>
      </c>
      <c r="K377" s="179">
        <v>74.14</v>
      </c>
      <c r="L377" s="345">
        <v>2249.8376119999994</v>
      </c>
      <c r="M377" s="179">
        <v>0.35138928106690226</v>
      </c>
      <c r="N377" s="184">
        <v>3117.6179999999999</v>
      </c>
      <c r="O377" s="352">
        <v>219896</v>
      </c>
      <c r="P377" s="184" t="s">
        <v>1450</v>
      </c>
      <c r="Q377" s="182">
        <v>0.13800069123585693</v>
      </c>
      <c r="R377" s="148" t="s">
        <v>551</v>
      </c>
      <c r="S377" s="148">
        <v>12</v>
      </c>
      <c r="T377" t="s">
        <v>228</v>
      </c>
    </row>
    <row r="378" spans="1:20" x14ac:dyDescent="0.3">
      <c r="A378" s="148" t="s">
        <v>847</v>
      </c>
      <c r="B378" s="148">
        <v>332</v>
      </c>
      <c r="C378" t="s">
        <v>234</v>
      </c>
      <c r="D378" t="s">
        <v>235</v>
      </c>
      <c r="E378" t="s">
        <v>848</v>
      </c>
      <c r="F378" t="s">
        <v>14</v>
      </c>
      <c r="G378" t="s">
        <v>427</v>
      </c>
      <c r="H378" s="148" t="s">
        <v>428</v>
      </c>
      <c r="I378" s="189">
        <v>1527.8274882000001</v>
      </c>
      <c r="J378" s="184">
        <v>5607.2</v>
      </c>
      <c r="K378" s="179">
        <v>74.14</v>
      </c>
      <c r="L378" s="345">
        <v>415.71780799999993</v>
      </c>
      <c r="M378" s="179">
        <v>0.27247601087887002</v>
      </c>
      <c r="N378" s="184">
        <v>446.69400000000002</v>
      </c>
      <c r="O378" s="352">
        <v>40631</v>
      </c>
      <c r="P378" s="184" t="s">
        <v>1450</v>
      </c>
      <c r="Q378" s="182">
        <v>0.13800300263345722</v>
      </c>
      <c r="R378" s="148" t="s">
        <v>551</v>
      </c>
      <c r="S378" s="148">
        <v>12</v>
      </c>
      <c r="T378" t="s">
        <v>235</v>
      </c>
    </row>
    <row r="379" spans="1:20" x14ac:dyDescent="0.3">
      <c r="A379" s="148" t="s">
        <v>894</v>
      </c>
      <c r="B379" s="148">
        <v>687</v>
      </c>
      <c r="C379" t="s">
        <v>262</v>
      </c>
      <c r="D379" t="s">
        <v>263</v>
      </c>
      <c r="E379" t="s">
        <v>895</v>
      </c>
      <c r="F379" t="s">
        <v>14</v>
      </c>
      <c r="G379" t="s">
        <v>427</v>
      </c>
      <c r="H379" s="148" t="s">
        <v>428</v>
      </c>
      <c r="I379" s="189">
        <v>932.46954840000001</v>
      </c>
      <c r="J379" s="184">
        <v>4076.6000000000004</v>
      </c>
      <c r="K379" s="179">
        <v>74.14</v>
      </c>
      <c r="L379" s="345">
        <v>302.239124</v>
      </c>
      <c r="M379" s="179">
        <v>0.22873707216798311</v>
      </c>
      <c r="N379" s="184">
        <v>272.62799999999999</v>
      </c>
      <c r="O379" s="352">
        <v>29540</v>
      </c>
      <c r="P379" s="184" t="s">
        <v>1450</v>
      </c>
      <c r="Q379" s="182">
        <v>0.13800270819228166</v>
      </c>
      <c r="R379" s="148" t="s">
        <v>551</v>
      </c>
      <c r="S379" s="148">
        <v>11</v>
      </c>
      <c r="T379" t="s">
        <v>263</v>
      </c>
    </row>
    <row r="380" spans="1:20" x14ac:dyDescent="0.3">
      <c r="A380" s="148" t="s">
        <v>911</v>
      </c>
      <c r="B380" s="148">
        <v>44</v>
      </c>
      <c r="C380" t="s">
        <v>274</v>
      </c>
      <c r="D380" t="s">
        <v>275</v>
      </c>
      <c r="E380" t="s">
        <v>912</v>
      </c>
      <c r="F380" t="s">
        <v>14</v>
      </c>
      <c r="G380" t="s">
        <v>427</v>
      </c>
      <c r="H380" s="148" t="s">
        <v>428</v>
      </c>
      <c r="I380" s="189">
        <v>8451.2739948000017</v>
      </c>
      <c r="J380" s="184">
        <v>23747.9</v>
      </c>
      <c r="K380" s="179">
        <v>74.14</v>
      </c>
      <c r="L380" s="345">
        <v>1760.669306</v>
      </c>
      <c r="M380" s="179">
        <v>0.35587458237570485</v>
      </c>
      <c r="N380" s="184">
        <v>2470.9160000000002</v>
      </c>
      <c r="O380" s="352">
        <v>172085</v>
      </c>
      <c r="P380" s="184" t="s">
        <v>1450</v>
      </c>
      <c r="Q380" s="182">
        <v>0.13800098788389459</v>
      </c>
      <c r="R380" s="148" t="s">
        <v>551</v>
      </c>
      <c r="S380" s="148">
        <v>12</v>
      </c>
      <c r="T380" t="s">
        <v>275</v>
      </c>
    </row>
    <row r="381" spans="1:20" x14ac:dyDescent="0.3">
      <c r="A381" s="148" t="s">
        <v>938</v>
      </c>
      <c r="B381" s="148">
        <v>416</v>
      </c>
      <c r="C381" t="s">
        <v>299</v>
      </c>
      <c r="D381" t="s">
        <v>300</v>
      </c>
      <c r="E381" t="s">
        <v>939</v>
      </c>
      <c r="F381" t="s">
        <v>14</v>
      </c>
      <c r="G381" t="s">
        <v>427</v>
      </c>
      <c r="H381" s="148" t="s">
        <v>428</v>
      </c>
      <c r="I381" s="189">
        <v>1485.1182021</v>
      </c>
      <c r="J381" s="184">
        <v>5749.4000000000005</v>
      </c>
      <c r="K381" s="179">
        <v>74.14</v>
      </c>
      <c r="L381" s="345">
        <v>426.26051600000005</v>
      </c>
      <c r="M381" s="179">
        <v>0.25830838037012555</v>
      </c>
      <c r="N381" s="184">
        <v>434.20699999999999</v>
      </c>
      <c r="O381" s="352">
        <v>41663</v>
      </c>
      <c r="P381" s="184" t="s">
        <v>1450</v>
      </c>
      <c r="Q381" s="182">
        <v>0.13799774380145455</v>
      </c>
      <c r="R381" s="148" t="s">
        <v>551</v>
      </c>
      <c r="S381" s="148">
        <v>12</v>
      </c>
      <c r="T381" t="s">
        <v>300</v>
      </c>
    </row>
    <row r="382" spans="1:20" x14ac:dyDescent="0.3">
      <c r="A382" s="148" t="s">
        <v>976</v>
      </c>
      <c r="B382" s="148">
        <v>759</v>
      </c>
      <c r="C382" t="s">
        <v>332</v>
      </c>
      <c r="D382" t="s">
        <v>333</v>
      </c>
      <c r="E382" t="s">
        <v>977</v>
      </c>
      <c r="F382" t="s">
        <v>14</v>
      </c>
      <c r="G382" t="s">
        <v>427</v>
      </c>
      <c r="H382" s="148" t="s">
        <v>428</v>
      </c>
      <c r="I382" s="189">
        <v>194.26961970000002</v>
      </c>
      <c r="J382" s="184">
        <v>855.3</v>
      </c>
      <c r="K382" s="179">
        <v>74.14</v>
      </c>
      <c r="L382" s="345">
        <v>63.411941999999996</v>
      </c>
      <c r="M382" s="179">
        <v>0.2271362325499825</v>
      </c>
      <c r="N382" s="184">
        <v>56.799000000000007</v>
      </c>
      <c r="O382" s="352">
        <v>6198</v>
      </c>
      <c r="P382" s="184" t="s">
        <v>1450</v>
      </c>
      <c r="Q382" s="182">
        <v>0.13799612778315584</v>
      </c>
      <c r="R382" s="148" t="s">
        <v>551</v>
      </c>
      <c r="S382" s="148">
        <v>3</v>
      </c>
      <c r="T382" t="s">
        <v>333</v>
      </c>
    </row>
    <row r="383" spans="1:20" x14ac:dyDescent="0.3">
      <c r="A383" s="148" t="s">
        <v>978</v>
      </c>
      <c r="B383" s="148">
        <v>364</v>
      </c>
      <c r="C383" t="s">
        <v>334</v>
      </c>
      <c r="D383" t="s">
        <v>335</v>
      </c>
      <c r="E383" t="s">
        <v>979</v>
      </c>
      <c r="F383" t="s">
        <v>14</v>
      </c>
      <c r="G383" t="s">
        <v>427</v>
      </c>
      <c r="H383" s="148" t="s">
        <v>428</v>
      </c>
      <c r="I383" s="189">
        <v>2298.3868752000003</v>
      </c>
      <c r="J383" s="184">
        <v>7258.4</v>
      </c>
      <c r="K383" s="179">
        <v>74.14</v>
      </c>
      <c r="L383" s="345">
        <v>538.13777599999992</v>
      </c>
      <c r="M383" s="179">
        <v>0.31665199977956582</v>
      </c>
      <c r="N383" s="184">
        <v>671.98400000000004</v>
      </c>
      <c r="O383" s="352">
        <v>52597</v>
      </c>
      <c r="P383" s="184" t="s">
        <v>1450</v>
      </c>
      <c r="Q383" s="182">
        <v>0.1380002661748769</v>
      </c>
      <c r="R383" s="148" t="s">
        <v>551</v>
      </c>
      <c r="S383" s="148">
        <v>12</v>
      </c>
      <c r="T383" t="s">
        <v>335</v>
      </c>
    </row>
    <row r="384" spans="1:20" x14ac:dyDescent="0.3">
      <c r="A384" s="148" t="s">
        <v>994</v>
      </c>
      <c r="B384" s="148">
        <v>394</v>
      </c>
      <c r="C384" t="s">
        <v>349</v>
      </c>
      <c r="D384" t="s">
        <v>350</v>
      </c>
      <c r="E384" t="s">
        <v>995</v>
      </c>
      <c r="F384" t="s">
        <v>14</v>
      </c>
      <c r="G384" t="s">
        <v>427</v>
      </c>
      <c r="H384" s="148" t="s">
        <v>428</v>
      </c>
      <c r="I384" s="189">
        <v>838.4981586724283</v>
      </c>
      <c r="J384" s="184">
        <v>3505.3</v>
      </c>
      <c r="K384" s="179">
        <v>74.14</v>
      </c>
      <c r="L384" s="345">
        <v>259.88294200000001</v>
      </c>
      <c r="M384" s="179">
        <v>0.23920867220278672</v>
      </c>
      <c r="N384" s="184">
        <v>245.15339551279953</v>
      </c>
      <c r="O384" s="352">
        <v>25400</v>
      </c>
      <c r="P384" s="184" t="s">
        <v>1450</v>
      </c>
      <c r="Q384" s="182">
        <v>0.13800393700787403</v>
      </c>
      <c r="R384" s="148" t="s">
        <v>551</v>
      </c>
      <c r="S384" s="148">
        <v>12</v>
      </c>
      <c r="T384" t="s">
        <v>350</v>
      </c>
    </row>
    <row r="385" spans="1:20" x14ac:dyDescent="0.3">
      <c r="A385" s="148" t="s">
        <v>998</v>
      </c>
      <c r="B385" s="148">
        <v>92</v>
      </c>
      <c r="C385" t="s">
        <v>353</v>
      </c>
      <c r="D385" t="s">
        <v>354</v>
      </c>
      <c r="E385" t="s">
        <v>999</v>
      </c>
      <c r="F385" t="s">
        <v>14</v>
      </c>
      <c r="G385" t="s">
        <v>427</v>
      </c>
      <c r="H385" s="148" t="s">
        <v>428</v>
      </c>
      <c r="I385" s="189">
        <v>4400.0962394999997</v>
      </c>
      <c r="J385" s="184">
        <v>13283.400000000001</v>
      </c>
      <c r="K385" s="179">
        <v>74.14</v>
      </c>
      <c r="L385" s="345">
        <v>984.83127600000012</v>
      </c>
      <c r="M385" s="179">
        <v>0.33124774075161473</v>
      </c>
      <c r="N385" s="184">
        <v>1286.4649999999999</v>
      </c>
      <c r="O385" s="352">
        <v>96256</v>
      </c>
      <c r="P385" s="184" t="s">
        <v>1450</v>
      </c>
      <c r="Q385" s="182">
        <v>0.13800074800531917</v>
      </c>
      <c r="R385" s="148" t="s">
        <v>551</v>
      </c>
      <c r="S385" s="148">
        <v>12</v>
      </c>
      <c r="T385" t="s">
        <v>354</v>
      </c>
    </row>
    <row r="386" spans="1:20" x14ac:dyDescent="0.3">
      <c r="A386" s="148" t="s">
        <v>618</v>
      </c>
      <c r="B386" s="148">
        <v>2</v>
      </c>
      <c r="C386" t="s">
        <v>80</v>
      </c>
      <c r="D386" t="s">
        <v>94</v>
      </c>
      <c r="E386" t="s">
        <v>619</v>
      </c>
      <c r="F386" t="s">
        <v>14</v>
      </c>
      <c r="G386" t="s">
        <v>427</v>
      </c>
      <c r="H386" s="148" t="s">
        <v>428</v>
      </c>
      <c r="I386" s="189">
        <v>3956.60304</v>
      </c>
      <c r="J386" s="184">
        <v>12437.5</v>
      </c>
      <c r="K386" s="179">
        <v>74.14</v>
      </c>
      <c r="L386" s="345">
        <v>922.11625000000004</v>
      </c>
      <c r="M386" s="179">
        <v>0.31811883738693469</v>
      </c>
      <c r="N386" s="184">
        <v>1156.8</v>
      </c>
      <c r="O386" s="352">
        <v>90127</v>
      </c>
      <c r="P386" s="184" t="s">
        <v>1450</v>
      </c>
      <c r="Q386" s="182">
        <v>0.13799971151819099</v>
      </c>
      <c r="R386" s="148" t="s">
        <v>551</v>
      </c>
      <c r="S386" s="148">
        <v>12</v>
      </c>
      <c r="T386" t="s">
        <v>620</v>
      </c>
    </row>
    <row r="387" spans="1:20" x14ac:dyDescent="0.3">
      <c r="A387" s="148" t="s">
        <v>1006</v>
      </c>
      <c r="B387" s="148">
        <v>72</v>
      </c>
      <c r="C387" t="s">
        <v>361</v>
      </c>
      <c r="D387" t="s">
        <v>362</v>
      </c>
      <c r="E387" t="s">
        <v>1007</v>
      </c>
      <c r="F387" t="s">
        <v>14</v>
      </c>
      <c r="G387" t="s">
        <v>427</v>
      </c>
      <c r="H387" s="148" t="s">
        <v>428</v>
      </c>
      <c r="I387" s="189">
        <v>1750.5334821000001</v>
      </c>
      <c r="J387" s="184">
        <v>5353.1</v>
      </c>
      <c r="K387" s="179">
        <v>74.14</v>
      </c>
      <c r="L387" s="345">
        <v>396.87883400000004</v>
      </c>
      <c r="M387" s="179">
        <v>0.32701303582970614</v>
      </c>
      <c r="N387" s="184">
        <v>511.80700000000002</v>
      </c>
      <c r="O387" s="352">
        <v>38790</v>
      </c>
      <c r="P387" s="184" t="s">
        <v>1450</v>
      </c>
      <c r="Q387" s="182">
        <v>0.13800206238721321</v>
      </c>
      <c r="R387" s="148" t="s">
        <v>551</v>
      </c>
      <c r="S387" s="148">
        <v>12</v>
      </c>
      <c r="T387" t="s">
        <v>362</v>
      </c>
    </row>
    <row r="388" spans="1:20" x14ac:dyDescent="0.3">
      <c r="A388" s="148" t="s">
        <v>1044</v>
      </c>
      <c r="B388" s="148">
        <v>663</v>
      </c>
      <c r="C388" t="s">
        <v>378</v>
      </c>
      <c r="D388" t="s">
        <v>379</v>
      </c>
      <c r="E388" t="s">
        <v>1045</v>
      </c>
      <c r="F388" t="s">
        <v>14</v>
      </c>
      <c r="G388" t="s">
        <v>427</v>
      </c>
      <c r="H388" s="148" t="s">
        <v>428</v>
      </c>
      <c r="I388" s="189">
        <v>2183.5195199999998</v>
      </c>
      <c r="J388" s="184">
        <v>10117.9</v>
      </c>
      <c r="K388" s="179">
        <v>74.14</v>
      </c>
      <c r="L388" s="345">
        <v>750.14110600000004</v>
      </c>
      <c r="M388" s="179">
        <v>0.21580758062443786</v>
      </c>
      <c r="N388" s="184">
        <v>638.4</v>
      </c>
      <c r="O388" s="352">
        <v>73318</v>
      </c>
      <c r="P388" s="184" t="s">
        <v>1450</v>
      </c>
      <c r="Q388" s="182">
        <v>0.13800021822744754</v>
      </c>
      <c r="R388" s="148" t="s">
        <v>551</v>
      </c>
      <c r="S388" s="148">
        <v>12</v>
      </c>
      <c r="T388" t="s">
        <v>379</v>
      </c>
    </row>
    <row r="389" spans="1:20" x14ac:dyDescent="0.3">
      <c r="A389" s="148" t="s">
        <v>625</v>
      </c>
      <c r="B389" s="148">
        <v>2</v>
      </c>
      <c r="C389" t="s">
        <v>80</v>
      </c>
      <c r="D389" t="s">
        <v>100</v>
      </c>
      <c r="E389" t="s">
        <v>626</v>
      </c>
      <c r="F389" t="s">
        <v>14</v>
      </c>
      <c r="G389" t="s">
        <v>427</v>
      </c>
      <c r="H389" s="148" t="s">
        <v>428</v>
      </c>
      <c r="I389" s="189">
        <v>31664.179716000006</v>
      </c>
      <c r="J389" s="184">
        <v>87101.3</v>
      </c>
      <c r="K389" s="179">
        <v>74.14</v>
      </c>
      <c r="L389" s="345">
        <v>6457.6903819999998</v>
      </c>
      <c r="M389" s="179">
        <v>0.3635328027939882</v>
      </c>
      <c r="N389" s="184">
        <v>9257.7200000000012</v>
      </c>
      <c r="O389" s="352">
        <v>631168</v>
      </c>
      <c r="P389" s="184" t="s">
        <v>1450</v>
      </c>
      <c r="Q389" s="182">
        <v>0.13800018378625026</v>
      </c>
      <c r="R389" s="148" t="s">
        <v>551</v>
      </c>
      <c r="S389" s="148">
        <v>12</v>
      </c>
      <c r="T389" t="s">
        <v>627</v>
      </c>
    </row>
    <row r="390" spans="1:20" x14ac:dyDescent="0.3">
      <c r="A390" s="148" t="s">
        <v>628</v>
      </c>
      <c r="B390" s="148">
        <v>2</v>
      </c>
      <c r="C390" t="s">
        <v>80</v>
      </c>
      <c r="D390" t="s">
        <v>81</v>
      </c>
      <c r="E390" t="s">
        <v>629</v>
      </c>
      <c r="F390" t="s">
        <v>14</v>
      </c>
      <c r="G390" t="s">
        <v>427</v>
      </c>
      <c r="H390" s="148" t="s">
        <v>428</v>
      </c>
      <c r="I390" s="189">
        <v>2041.7549256</v>
      </c>
      <c r="J390" s="184">
        <v>6734.1999999999989</v>
      </c>
      <c r="K390" s="179">
        <v>74.14</v>
      </c>
      <c r="L390" s="345">
        <v>499.2735879999999</v>
      </c>
      <c r="M390" s="179">
        <v>0.30319190484393105</v>
      </c>
      <c r="N390" s="184">
        <v>596.952</v>
      </c>
      <c r="O390" s="352">
        <v>48799</v>
      </c>
      <c r="P390" s="184" t="s">
        <v>1450</v>
      </c>
      <c r="Q390" s="182">
        <v>0.13799872948216149</v>
      </c>
      <c r="R390" s="148" t="s">
        <v>551</v>
      </c>
      <c r="S390" s="148">
        <v>12</v>
      </c>
      <c r="T390" t="s">
        <v>630</v>
      </c>
    </row>
    <row r="391" spans="1:20" x14ac:dyDescent="0.3">
      <c r="A391" s="148" t="s">
        <v>631</v>
      </c>
      <c r="B391" s="148">
        <v>2</v>
      </c>
      <c r="C391" t="s">
        <v>80</v>
      </c>
      <c r="D391" t="s">
        <v>82</v>
      </c>
      <c r="E391" t="s">
        <v>632</v>
      </c>
      <c r="F391" t="s">
        <v>14</v>
      </c>
      <c r="G391" t="s">
        <v>427</v>
      </c>
      <c r="H391" s="148" t="s">
        <v>428</v>
      </c>
      <c r="I391" s="189">
        <v>1837.7271899999998</v>
      </c>
      <c r="J391" s="184">
        <v>6504.0000000000009</v>
      </c>
      <c r="K391" s="179">
        <v>74.14</v>
      </c>
      <c r="L391" s="345">
        <v>482.20656000000008</v>
      </c>
      <c r="M391" s="179">
        <v>0.28255338099630989</v>
      </c>
      <c r="N391" s="184">
        <v>537.29999999999995</v>
      </c>
      <c r="O391" s="352">
        <v>47131</v>
      </c>
      <c r="P391" s="184" t="s">
        <v>1450</v>
      </c>
      <c r="Q391" s="182">
        <v>0.13799834503829753</v>
      </c>
      <c r="R391" s="148" t="s">
        <v>551</v>
      </c>
      <c r="S391" s="148">
        <v>12</v>
      </c>
      <c r="T391" t="s">
        <v>633</v>
      </c>
    </row>
    <row r="392" spans="1:20" x14ac:dyDescent="0.3">
      <c r="A392" s="148" t="s">
        <v>634</v>
      </c>
      <c r="B392" s="148">
        <v>2</v>
      </c>
      <c r="C392" t="s">
        <v>80</v>
      </c>
      <c r="D392" t="s">
        <v>87</v>
      </c>
      <c r="E392" t="s">
        <v>635</v>
      </c>
      <c r="F392" t="s">
        <v>14</v>
      </c>
      <c r="G392" t="s">
        <v>1059</v>
      </c>
      <c r="H392" s="148" t="s">
        <v>1060</v>
      </c>
      <c r="I392" s="189">
        <v>30.026813699999995</v>
      </c>
      <c r="J392" s="184">
        <v>0</v>
      </c>
      <c r="K392" s="179">
        <v>0</v>
      </c>
      <c r="L392" s="345">
        <v>0</v>
      </c>
      <c r="M392" s="179" t="s">
        <v>2166</v>
      </c>
      <c r="N392" s="184">
        <v>8.7789999999999981</v>
      </c>
      <c r="O392" s="352">
        <v>0</v>
      </c>
      <c r="P392" s="184" t="s">
        <v>505</v>
      </c>
      <c r="Q392" s="182" t="s">
        <v>2166</v>
      </c>
      <c r="R392" s="148" t="s">
        <v>551</v>
      </c>
      <c r="S392" s="148">
        <v>6</v>
      </c>
      <c r="T392" t="s">
        <v>636</v>
      </c>
    </row>
    <row r="393" spans="1:20" x14ac:dyDescent="0.3">
      <c r="A393" s="148" t="s">
        <v>634</v>
      </c>
      <c r="B393" s="148">
        <v>2</v>
      </c>
      <c r="C393" t="s">
        <v>80</v>
      </c>
      <c r="D393" t="s">
        <v>87</v>
      </c>
      <c r="E393" t="s">
        <v>635</v>
      </c>
      <c r="F393" t="s">
        <v>14</v>
      </c>
      <c r="G393" t="s">
        <v>427</v>
      </c>
      <c r="H393" s="148" t="s">
        <v>428</v>
      </c>
      <c r="I393" s="189">
        <v>2431.8538217999999</v>
      </c>
      <c r="J393" s="184">
        <v>7660.7</v>
      </c>
      <c r="K393" s="179">
        <v>74.14</v>
      </c>
      <c r="L393" s="345">
        <v>567.96429799999999</v>
      </c>
      <c r="M393" s="179">
        <v>0.31744537990000915</v>
      </c>
      <c r="N393" s="184">
        <v>711.00599999999997</v>
      </c>
      <c r="O393" s="352">
        <v>55513</v>
      </c>
      <c r="P393" s="184" t="s">
        <v>1450</v>
      </c>
      <c r="Q393" s="182">
        <v>0.13799830670293445</v>
      </c>
      <c r="R393" s="148" t="s">
        <v>551</v>
      </c>
      <c r="S393" s="148">
        <v>12</v>
      </c>
      <c r="T393" t="s">
        <v>636</v>
      </c>
    </row>
    <row r="394" spans="1:20" x14ac:dyDescent="0.3">
      <c r="A394" s="148" t="s">
        <v>637</v>
      </c>
      <c r="B394" s="148">
        <v>2</v>
      </c>
      <c r="C394" t="s">
        <v>80</v>
      </c>
      <c r="D394" t="s">
        <v>90</v>
      </c>
      <c r="E394" t="s">
        <v>638</v>
      </c>
      <c r="F394" t="s">
        <v>14</v>
      </c>
      <c r="G394" t="s">
        <v>427</v>
      </c>
      <c r="H394" s="148" t="s">
        <v>428</v>
      </c>
      <c r="I394" s="189">
        <v>23.473518899999998</v>
      </c>
      <c r="J394" s="184">
        <v>318.3</v>
      </c>
      <c r="K394" s="179">
        <v>74.14</v>
      </c>
      <c r="L394" s="345">
        <v>23.598762000000001</v>
      </c>
      <c r="M394" s="179">
        <v>7.3746524976437314E-2</v>
      </c>
      <c r="N394" s="184">
        <v>6.8629999999999995</v>
      </c>
      <c r="O394" s="352">
        <v>2307</v>
      </c>
      <c r="P394" s="184" t="s">
        <v>1450</v>
      </c>
      <c r="Q394" s="182">
        <v>0.13797139141742523</v>
      </c>
      <c r="R394" s="148" t="s">
        <v>551</v>
      </c>
      <c r="S394" s="148">
        <v>3</v>
      </c>
      <c r="T394" t="s">
        <v>90</v>
      </c>
    </row>
    <row r="395" spans="1:20" x14ac:dyDescent="0.3">
      <c r="A395" s="148" t="s">
        <v>707</v>
      </c>
      <c r="B395" s="148">
        <v>169</v>
      </c>
      <c r="C395" t="s">
        <v>103</v>
      </c>
      <c r="D395" t="s">
        <v>106</v>
      </c>
      <c r="E395" t="s">
        <v>708</v>
      </c>
      <c r="F395" t="s">
        <v>14</v>
      </c>
      <c r="G395" t="s">
        <v>427</v>
      </c>
      <c r="H395" s="148" t="s">
        <v>428</v>
      </c>
      <c r="I395" s="189">
        <v>1472.6477883</v>
      </c>
      <c r="J395" s="184">
        <v>4757.7</v>
      </c>
      <c r="K395" s="179">
        <v>74.14</v>
      </c>
      <c r="L395" s="345">
        <v>352.73587799999996</v>
      </c>
      <c r="M395" s="179">
        <v>0.30952934995901382</v>
      </c>
      <c r="N395" s="184">
        <v>430.56099999999998</v>
      </c>
      <c r="O395" s="352">
        <v>34475</v>
      </c>
      <c r="P395" s="184" t="s">
        <v>1450</v>
      </c>
      <c r="Q395" s="182">
        <v>0.13800435097897026</v>
      </c>
      <c r="R395" s="148" t="s">
        <v>551</v>
      </c>
      <c r="S395" s="148">
        <v>12</v>
      </c>
      <c r="T395" t="s">
        <v>106</v>
      </c>
    </row>
    <row r="396" spans="1:20" x14ac:dyDescent="0.3">
      <c r="A396" s="148" t="s">
        <v>713</v>
      </c>
      <c r="B396" s="148">
        <v>169</v>
      </c>
      <c r="C396" t="s">
        <v>103</v>
      </c>
      <c r="D396" t="s">
        <v>115</v>
      </c>
      <c r="E396" t="s">
        <v>714</v>
      </c>
      <c r="F396" t="s">
        <v>14</v>
      </c>
      <c r="G396" t="s">
        <v>427</v>
      </c>
      <c r="H396" s="148" t="s">
        <v>428</v>
      </c>
      <c r="I396" s="189">
        <v>2084.1119208</v>
      </c>
      <c r="J396" s="184">
        <v>6581.5999999999985</v>
      </c>
      <c r="K396" s="179">
        <v>74.14</v>
      </c>
      <c r="L396" s="345">
        <v>487.95982399999991</v>
      </c>
      <c r="M396" s="179">
        <v>0.3166573357238362</v>
      </c>
      <c r="N396" s="184">
        <v>609.33600000000001</v>
      </c>
      <c r="O396" s="352">
        <v>47692</v>
      </c>
      <c r="P396" s="184" t="s">
        <v>1450</v>
      </c>
      <c r="Q396" s="182">
        <v>0.13800218065923003</v>
      </c>
      <c r="R396" s="148" t="s">
        <v>551</v>
      </c>
      <c r="S396" s="148">
        <v>12</v>
      </c>
      <c r="T396" t="s">
        <v>115</v>
      </c>
    </row>
    <row r="397" spans="1:20" x14ac:dyDescent="0.3">
      <c r="A397" s="148" t="s">
        <v>715</v>
      </c>
      <c r="B397" s="148">
        <v>169</v>
      </c>
      <c r="C397" t="s">
        <v>103</v>
      </c>
      <c r="D397" t="s">
        <v>116</v>
      </c>
      <c r="E397" t="s">
        <v>716</v>
      </c>
      <c r="F397" t="s">
        <v>14</v>
      </c>
      <c r="G397" t="s">
        <v>427</v>
      </c>
      <c r="H397" s="148" t="s">
        <v>428</v>
      </c>
      <c r="I397" s="189">
        <v>2068.4469467999998</v>
      </c>
      <c r="J397" s="184">
        <v>6564.4000000000005</v>
      </c>
      <c r="K397" s="179">
        <v>74.14</v>
      </c>
      <c r="L397" s="345">
        <v>486.68461600000006</v>
      </c>
      <c r="M397" s="179">
        <v>0.31510068655170304</v>
      </c>
      <c r="N397" s="184">
        <v>604.75599999999997</v>
      </c>
      <c r="O397" s="352">
        <v>47569</v>
      </c>
      <c r="P397" s="184" t="s">
        <v>1450</v>
      </c>
      <c r="Q397" s="182">
        <v>0.13799743530450503</v>
      </c>
      <c r="R397" s="148" t="s">
        <v>551</v>
      </c>
      <c r="S397" s="148">
        <v>12</v>
      </c>
      <c r="T397" t="s">
        <v>116</v>
      </c>
    </row>
    <row r="398" spans="1:20" x14ac:dyDescent="0.3">
      <c r="A398" s="148" t="s">
        <v>717</v>
      </c>
      <c r="B398" s="148">
        <v>169</v>
      </c>
      <c r="C398" t="s">
        <v>103</v>
      </c>
      <c r="D398" t="s">
        <v>118</v>
      </c>
      <c r="E398" t="s">
        <v>718</v>
      </c>
      <c r="F398" t="s">
        <v>14</v>
      </c>
      <c r="G398" t="s">
        <v>427</v>
      </c>
      <c r="H398" s="148" t="s">
        <v>428</v>
      </c>
      <c r="I398" s="189">
        <v>3492.4478082000001</v>
      </c>
      <c r="J398" s="184">
        <v>10731.4</v>
      </c>
      <c r="K398" s="179">
        <v>74.14</v>
      </c>
      <c r="L398" s="345">
        <v>795.62599599999987</v>
      </c>
      <c r="M398" s="179">
        <v>0.32544195614738058</v>
      </c>
      <c r="N398" s="184">
        <v>1021.0939999999999</v>
      </c>
      <c r="O398" s="352">
        <v>77763</v>
      </c>
      <c r="P398" s="184" t="s">
        <v>1450</v>
      </c>
      <c r="Q398" s="182">
        <v>0.13800136311613492</v>
      </c>
      <c r="R398" s="148" t="s">
        <v>551</v>
      </c>
      <c r="S398" s="148">
        <v>12</v>
      </c>
      <c r="T398" t="s">
        <v>118</v>
      </c>
    </row>
    <row r="399" spans="1:20" x14ac:dyDescent="0.3">
      <c r="A399" s="148" t="s">
        <v>719</v>
      </c>
      <c r="B399" s="148">
        <v>169</v>
      </c>
      <c r="C399" t="s">
        <v>103</v>
      </c>
      <c r="D399" t="s">
        <v>119</v>
      </c>
      <c r="E399" t="s">
        <v>720</v>
      </c>
      <c r="F399" t="s">
        <v>14</v>
      </c>
      <c r="G399" t="s">
        <v>1059</v>
      </c>
      <c r="H399" s="148" t="s">
        <v>1060</v>
      </c>
      <c r="I399" s="189">
        <v>27.954111900000001</v>
      </c>
      <c r="J399" s="184">
        <v>0</v>
      </c>
      <c r="K399" s="179">
        <v>0</v>
      </c>
      <c r="L399" s="345">
        <v>0</v>
      </c>
      <c r="M399" s="179" t="s">
        <v>2166</v>
      </c>
      <c r="N399" s="184">
        <v>8.173</v>
      </c>
      <c r="O399" s="352">
        <v>0</v>
      </c>
      <c r="P399" s="184" t="s">
        <v>505</v>
      </c>
      <c r="Q399" s="182" t="s">
        <v>2166</v>
      </c>
      <c r="R399" s="148" t="s">
        <v>551</v>
      </c>
      <c r="S399" s="148">
        <v>12</v>
      </c>
      <c r="T399" t="s">
        <v>119</v>
      </c>
    </row>
    <row r="400" spans="1:20" x14ac:dyDescent="0.3">
      <c r="A400" s="148" t="s">
        <v>719</v>
      </c>
      <c r="B400" s="148">
        <v>169</v>
      </c>
      <c r="C400" t="s">
        <v>103</v>
      </c>
      <c r="D400" t="s">
        <v>119</v>
      </c>
      <c r="E400" t="s">
        <v>720</v>
      </c>
      <c r="F400" t="s">
        <v>14</v>
      </c>
      <c r="G400" t="s">
        <v>427</v>
      </c>
      <c r="H400" s="148" t="s">
        <v>428</v>
      </c>
      <c r="I400" s="189">
        <v>2162.4538923000005</v>
      </c>
      <c r="J400" s="184">
        <v>7185.9999999999991</v>
      </c>
      <c r="K400" s="179">
        <v>74.14</v>
      </c>
      <c r="L400" s="345">
        <v>532.77003999999988</v>
      </c>
      <c r="M400" s="179">
        <v>0.30092595217088797</v>
      </c>
      <c r="N400" s="184">
        <v>632.2410000000001</v>
      </c>
      <c r="O400" s="352">
        <v>52073</v>
      </c>
      <c r="P400" s="184" t="s">
        <v>1450</v>
      </c>
      <c r="Q400" s="182">
        <v>0.13799857891805734</v>
      </c>
      <c r="R400" s="148" t="s">
        <v>551</v>
      </c>
      <c r="S400" s="148">
        <v>12</v>
      </c>
      <c r="T400" t="s">
        <v>119</v>
      </c>
    </row>
    <row r="401" spans="1:20" x14ac:dyDescent="0.3">
      <c r="A401" s="148" t="s">
        <v>723</v>
      </c>
      <c r="B401" s="148">
        <v>169</v>
      </c>
      <c r="C401" t="s">
        <v>103</v>
      </c>
      <c r="D401" t="s">
        <v>127</v>
      </c>
      <c r="E401" t="s">
        <v>724</v>
      </c>
      <c r="F401" t="s">
        <v>14</v>
      </c>
      <c r="G401" t="s">
        <v>427</v>
      </c>
      <c r="H401" s="148" t="s">
        <v>428</v>
      </c>
      <c r="I401" s="189">
        <v>2270.1044144999996</v>
      </c>
      <c r="J401" s="184">
        <v>6571.2</v>
      </c>
      <c r="K401" s="179">
        <v>74.14</v>
      </c>
      <c r="L401" s="345">
        <v>487.18876799999998</v>
      </c>
      <c r="M401" s="179">
        <v>0.34546268786523004</v>
      </c>
      <c r="N401" s="184">
        <v>663.71499999999992</v>
      </c>
      <c r="O401" s="352">
        <v>47617</v>
      </c>
      <c r="P401" s="184" t="s">
        <v>1450</v>
      </c>
      <c r="Q401" s="182">
        <v>0.1380011340487641</v>
      </c>
      <c r="R401" s="148" t="s">
        <v>551</v>
      </c>
      <c r="S401" s="148">
        <v>12</v>
      </c>
      <c r="T401" t="s">
        <v>127</v>
      </c>
    </row>
    <row r="402" spans="1:20" x14ac:dyDescent="0.3">
      <c r="A402" s="148" t="s">
        <v>725</v>
      </c>
      <c r="B402" s="148">
        <v>169</v>
      </c>
      <c r="C402" t="s">
        <v>103</v>
      </c>
      <c r="D402" t="s">
        <v>133</v>
      </c>
      <c r="E402" t="s">
        <v>726</v>
      </c>
      <c r="F402" t="s">
        <v>14</v>
      </c>
      <c r="G402" t="s">
        <v>427</v>
      </c>
      <c r="H402" s="148" t="s">
        <v>428</v>
      </c>
      <c r="I402" s="189">
        <v>3369.4401390000003</v>
      </c>
      <c r="J402" s="184">
        <v>9897</v>
      </c>
      <c r="K402" s="179">
        <v>74.14</v>
      </c>
      <c r="L402" s="345">
        <v>733.76357999999993</v>
      </c>
      <c r="M402" s="179">
        <v>0.3404506556532283</v>
      </c>
      <c r="N402" s="184">
        <v>985.13000000000011</v>
      </c>
      <c r="O402" s="352">
        <v>71717</v>
      </c>
      <c r="P402" s="184" t="s">
        <v>1450</v>
      </c>
      <c r="Q402" s="182">
        <v>0.13800075295954933</v>
      </c>
      <c r="R402" s="148" t="s">
        <v>551</v>
      </c>
      <c r="S402" s="148">
        <v>12</v>
      </c>
      <c r="T402" t="s">
        <v>133</v>
      </c>
    </row>
    <row r="403" spans="1:20" x14ac:dyDescent="0.3">
      <c r="A403" s="148" t="s">
        <v>731</v>
      </c>
      <c r="B403" s="148">
        <v>169</v>
      </c>
      <c r="C403" t="s">
        <v>103</v>
      </c>
      <c r="D403" t="s">
        <v>144</v>
      </c>
      <c r="E403" t="s">
        <v>732</v>
      </c>
      <c r="F403" t="s">
        <v>14</v>
      </c>
      <c r="G403" t="s">
        <v>427</v>
      </c>
      <c r="H403" s="148" t="s">
        <v>428</v>
      </c>
      <c r="I403" s="189">
        <v>1321.7988771</v>
      </c>
      <c r="J403" s="184">
        <v>4349.8</v>
      </c>
      <c r="K403" s="179">
        <v>74.14</v>
      </c>
      <c r="L403" s="345">
        <v>322.49417200000005</v>
      </c>
      <c r="M403" s="179">
        <v>0.30387578212791394</v>
      </c>
      <c r="N403" s="184">
        <v>386.45699999999999</v>
      </c>
      <c r="O403" s="352">
        <v>31521</v>
      </c>
      <c r="P403" s="184" t="s">
        <v>1450</v>
      </c>
      <c r="Q403" s="182">
        <v>0.13799689096158119</v>
      </c>
      <c r="R403" s="148" t="s">
        <v>551</v>
      </c>
      <c r="S403" s="148">
        <v>12</v>
      </c>
      <c r="T403" t="s">
        <v>144</v>
      </c>
    </row>
    <row r="404" spans="1:20" x14ac:dyDescent="0.3">
      <c r="A404" s="148" t="s">
        <v>992</v>
      </c>
      <c r="B404" s="148">
        <v>709</v>
      </c>
      <c r="C404" t="s">
        <v>347</v>
      </c>
      <c r="D404" t="s">
        <v>348</v>
      </c>
      <c r="E404" t="s">
        <v>993</v>
      </c>
      <c r="F404" t="s">
        <v>14</v>
      </c>
      <c r="G404" t="s">
        <v>427</v>
      </c>
      <c r="H404" s="148" t="s">
        <v>428</v>
      </c>
      <c r="I404" s="189">
        <v>284.02171199999998</v>
      </c>
      <c r="J404" s="184">
        <v>1342.2</v>
      </c>
      <c r="K404" s="179">
        <v>74.14</v>
      </c>
      <c r="L404" s="345">
        <v>99.510707999999994</v>
      </c>
      <c r="M404" s="179">
        <v>0.21160908359409922</v>
      </c>
      <c r="N404" s="184">
        <v>83.039999999999992</v>
      </c>
      <c r="O404" s="352">
        <v>9726</v>
      </c>
      <c r="P404" s="184" t="s">
        <v>1450</v>
      </c>
      <c r="Q404" s="182">
        <v>0.13800123380629242</v>
      </c>
      <c r="R404" s="148" t="s">
        <v>551</v>
      </c>
      <c r="S404" s="148">
        <v>6</v>
      </c>
      <c r="T404" t="s">
        <v>348</v>
      </c>
    </row>
    <row r="405" spans="1:20" x14ac:dyDescent="0.3">
      <c r="A405" s="148" t="s">
        <v>1443</v>
      </c>
      <c r="B405" s="148">
        <v>2</v>
      </c>
      <c r="C405" t="s">
        <v>80</v>
      </c>
      <c r="D405" t="s">
        <v>395</v>
      </c>
      <c r="E405" t="s">
        <v>626</v>
      </c>
      <c r="F405" t="s">
        <v>14</v>
      </c>
      <c r="G405" t="s">
        <v>427</v>
      </c>
      <c r="H405" s="148" t="s">
        <v>428</v>
      </c>
      <c r="I405" s="189">
        <v>0</v>
      </c>
      <c r="J405" s="184">
        <v>0</v>
      </c>
      <c r="K405" s="179">
        <v>74.14</v>
      </c>
      <c r="L405" s="345">
        <v>0</v>
      </c>
      <c r="M405" s="179" t="s">
        <v>2166</v>
      </c>
      <c r="N405" s="184">
        <v>0</v>
      </c>
      <c r="O405" s="352" t="s">
        <v>2166</v>
      </c>
      <c r="P405" s="184" t="s">
        <v>1450</v>
      </c>
      <c r="Q405" s="182" t="s">
        <v>2166</v>
      </c>
      <c r="R405" s="148">
        <v>0</v>
      </c>
      <c r="S405" s="148">
        <v>0</v>
      </c>
      <c r="T405" t="s">
        <v>627</v>
      </c>
    </row>
    <row r="406" spans="1:20" x14ac:dyDescent="0.3">
      <c r="A406" s="148" t="s">
        <v>1430</v>
      </c>
      <c r="B406" s="148">
        <v>0</v>
      </c>
      <c r="C406" t="s">
        <v>1677</v>
      </c>
      <c r="D406" t="s">
        <v>1872</v>
      </c>
      <c r="G406" t="s">
        <v>427</v>
      </c>
      <c r="H406" s="148" t="s">
        <v>428</v>
      </c>
      <c r="I406" s="189">
        <v>0</v>
      </c>
      <c r="J406" s="184">
        <v>0</v>
      </c>
      <c r="K406" s="179">
        <v>74.14</v>
      </c>
      <c r="L406" s="345">
        <v>0</v>
      </c>
      <c r="M406" s="179" t="s">
        <v>2166</v>
      </c>
      <c r="N406" s="184">
        <v>0</v>
      </c>
      <c r="O406" s="352" t="s">
        <v>2166</v>
      </c>
      <c r="P406" s="184" t="s">
        <v>1450</v>
      </c>
      <c r="Q406" s="182" t="s">
        <v>2166</v>
      </c>
      <c r="R406" s="148">
        <v>0</v>
      </c>
      <c r="S406" s="148">
        <v>0</v>
      </c>
      <c r="T406" t="e">
        <v>#N/A</v>
      </c>
    </row>
    <row r="407" spans="1:20" x14ac:dyDescent="0.3">
      <c r="A407" s="148" t="s">
        <v>1431</v>
      </c>
      <c r="B407" s="148">
        <v>0</v>
      </c>
      <c r="C407" t="s">
        <v>1875</v>
      </c>
      <c r="D407" t="s">
        <v>1873</v>
      </c>
      <c r="G407" t="s">
        <v>427</v>
      </c>
      <c r="H407" s="148" t="s">
        <v>428</v>
      </c>
      <c r="I407" s="189">
        <v>0</v>
      </c>
      <c r="J407" s="184">
        <v>0</v>
      </c>
      <c r="K407" s="179">
        <v>74.14</v>
      </c>
      <c r="L407" s="345">
        <v>0</v>
      </c>
      <c r="M407" s="179" t="s">
        <v>2166</v>
      </c>
      <c r="N407" s="184">
        <v>0</v>
      </c>
      <c r="O407" s="352" t="s">
        <v>2166</v>
      </c>
      <c r="P407" s="184" t="s">
        <v>1450</v>
      </c>
      <c r="Q407" s="182" t="s">
        <v>2166</v>
      </c>
      <c r="R407" s="148">
        <v>0</v>
      </c>
      <c r="S407" s="148">
        <v>0</v>
      </c>
      <c r="T407" t="e">
        <v>#N/A</v>
      </c>
    </row>
    <row r="408" spans="1:20" x14ac:dyDescent="0.3">
      <c r="A408" s="148" t="s">
        <v>1432</v>
      </c>
      <c r="B408" s="148">
        <v>0</v>
      </c>
      <c r="C408" t="s">
        <v>1878</v>
      </c>
      <c r="D408" t="s">
        <v>1876</v>
      </c>
      <c r="G408" t="s">
        <v>427</v>
      </c>
      <c r="H408" s="148" t="s">
        <v>428</v>
      </c>
      <c r="I408" s="189">
        <v>0</v>
      </c>
      <c r="J408" s="184">
        <v>0</v>
      </c>
      <c r="K408" s="179">
        <v>74.14</v>
      </c>
      <c r="L408" s="345">
        <v>0</v>
      </c>
      <c r="M408" s="179" t="s">
        <v>2166</v>
      </c>
      <c r="N408" s="184">
        <v>0</v>
      </c>
      <c r="O408" s="352" t="s">
        <v>2166</v>
      </c>
      <c r="P408" s="184" t="s">
        <v>1450</v>
      </c>
      <c r="Q408" s="182" t="s">
        <v>2166</v>
      </c>
      <c r="R408" s="148">
        <v>0</v>
      </c>
      <c r="S408" s="148">
        <v>0</v>
      </c>
      <c r="T408" t="e">
        <v>#N/A</v>
      </c>
    </row>
    <row r="409" spans="1:20" x14ac:dyDescent="0.3">
      <c r="A409" s="148" t="s">
        <v>1433</v>
      </c>
      <c r="B409" s="148">
        <v>0</v>
      </c>
      <c r="C409" t="s">
        <v>1881</v>
      </c>
      <c r="D409" t="s">
        <v>1879</v>
      </c>
      <c r="G409" t="s">
        <v>434</v>
      </c>
      <c r="I409" s="189">
        <v>0</v>
      </c>
      <c r="J409" s="184">
        <v>0</v>
      </c>
      <c r="K409" s="179">
        <v>52.91</v>
      </c>
      <c r="L409" s="345">
        <v>0</v>
      </c>
      <c r="M409" s="179" t="s">
        <v>2166</v>
      </c>
      <c r="N409" s="184">
        <v>0</v>
      </c>
      <c r="O409" s="352" t="s">
        <v>2166</v>
      </c>
      <c r="P409" s="184" t="s">
        <v>1061</v>
      </c>
      <c r="Q409" s="182" t="s">
        <v>2166</v>
      </c>
      <c r="R409" s="148">
        <v>0</v>
      </c>
      <c r="S409" s="148">
        <v>0</v>
      </c>
      <c r="T409" t="e">
        <v>#N/A</v>
      </c>
    </row>
    <row r="410" spans="1:20" x14ac:dyDescent="0.3">
      <c r="A410" s="148" t="s">
        <v>1434</v>
      </c>
      <c r="B410" s="148">
        <v>0</v>
      </c>
      <c r="C410" t="s">
        <v>1881</v>
      </c>
      <c r="D410" t="s">
        <v>1882</v>
      </c>
      <c r="G410" t="s">
        <v>434</v>
      </c>
      <c r="I410" s="189">
        <v>0</v>
      </c>
      <c r="J410" s="184">
        <v>0</v>
      </c>
      <c r="K410" s="179">
        <v>52.91</v>
      </c>
      <c r="L410" s="345">
        <v>0</v>
      </c>
      <c r="M410" s="179" t="s">
        <v>2166</v>
      </c>
      <c r="N410" s="184">
        <v>0</v>
      </c>
      <c r="O410" s="352" t="s">
        <v>2166</v>
      </c>
      <c r="P410" s="184" t="s">
        <v>1061</v>
      </c>
      <c r="Q410" s="182" t="s">
        <v>2166</v>
      </c>
      <c r="R410" s="148">
        <v>0</v>
      </c>
      <c r="S410" s="148">
        <v>0</v>
      </c>
      <c r="T410" t="e">
        <v>#N/A</v>
      </c>
    </row>
    <row r="411" spans="1:20" x14ac:dyDescent="0.3">
      <c r="A411" s="148" t="s">
        <v>1435</v>
      </c>
      <c r="B411" s="148">
        <v>0</v>
      </c>
      <c r="C411" t="s">
        <v>1881</v>
      </c>
      <c r="D411" t="s">
        <v>1883</v>
      </c>
      <c r="G411" t="s">
        <v>434</v>
      </c>
      <c r="I411" s="189">
        <v>0</v>
      </c>
      <c r="J411" s="184">
        <v>0</v>
      </c>
      <c r="K411" s="179">
        <v>52.91</v>
      </c>
      <c r="L411" s="345">
        <v>0</v>
      </c>
      <c r="M411" s="179" t="s">
        <v>2166</v>
      </c>
      <c r="N411" s="184">
        <v>0</v>
      </c>
      <c r="O411" s="352" t="s">
        <v>2166</v>
      </c>
      <c r="P411" s="184" t="s">
        <v>1061</v>
      </c>
      <c r="Q411" s="182" t="s">
        <v>2166</v>
      </c>
      <c r="R411" s="148">
        <v>0</v>
      </c>
      <c r="S411" s="148">
        <v>0</v>
      </c>
      <c r="T411" t="e">
        <v>#N/A</v>
      </c>
    </row>
    <row r="412" spans="1:20" x14ac:dyDescent="0.3">
      <c r="A412" s="148" t="s">
        <v>1437</v>
      </c>
      <c r="B412" s="148">
        <v>0</v>
      </c>
      <c r="C412" t="s">
        <v>1888</v>
      </c>
      <c r="D412" t="s">
        <v>1886</v>
      </c>
      <c r="G412" t="s">
        <v>434</v>
      </c>
      <c r="I412" s="189">
        <v>0</v>
      </c>
      <c r="J412" s="184">
        <v>0</v>
      </c>
      <c r="K412" s="179">
        <v>52.91</v>
      </c>
      <c r="L412" s="345">
        <v>0</v>
      </c>
      <c r="M412" s="179" t="s">
        <v>2166</v>
      </c>
      <c r="N412" s="184">
        <v>0</v>
      </c>
      <c r="O412" s="352" t="s">
        <v>2166</v>
      </c>
      <c r="P412" s="184" t="s">
        <v>1061</v>
      </c>
      <c r="Q412" s="182" t="s">
        <v>2166</v>
      </c>
      <c r="R412" s="148">
        <v>0</v>
      </c>
      <c r="S412" s="148">
        <v>0</v>
      </c>
      <c r="T412" t="e">
        <v>#N/A</v>
      </c>
    </row>
    <row r="413" spans="1:20" x14ac:dyDescent="0.3">
      <c r="A413" s="148" t="s">
        <v>1438</v>
      </c>
      <c r="B413" s="148">
        <v>0</v>
      </c>
      <c r="C413" t="s">
        <v>1891</v>
      </c>
      <c r="D413" t="s">
        <v>1889</v>
      </c>
      <c r="G413" t="s">
        <v>427</v>
      </c>
      <c r="H413" s="148" t="s">
        <v>428</v>
      </c>
      <c r="I413" s="189">
        <v>0</v>
      </c>
      <c r="J413" s="184">
        <v>0</v>
      </c>
      <c r="K413" s="179">
        <v>74.14</v>
      </c>
      <c r="L413" s="345">
        <v>0</v>
      </c>
      <c r="M413" s="179" t="s">
        <v>2166</v>
      </c>
      <c r="N413" s="184">
        <v>0</v>
      </c>
      <c r="O413" s="352" t="s">
        <v>2166</v>
      </c>
      <c r="P413" s="184" t="s">
        <v>1450</v>
      </c>
      <c r="Q413" s="182" t="s">
        <v>2166</v>
      </c>
      <c r="R413" s="148">
        <v>0</v>
      </c>
      <c r="S413" s="148">
        <v>0</v>
      </c>
      <c r="T413" t="e">
        <v>#N/A</v>
      </c>
    </row>
    <row r="414" spans="1:20" x14ac:dyDescent="0.3">
      <c r="A414" s="148" t="s">
        <v>1439</v>
      </c>
      <c r="B414" s="148">
        <v>0</v>
      </c>
      <c r="C414" t="s">
        <v>1894</v>
      </c>
      <c r="D414" t="s">
        <v>1892</v>
      </c>
      <c r="G414" t="s">
        <v>434</v>
      </c>
      <c r="I414" s="189">
        <v>0</v>
      </c>
      <c r="J414" s="184">
        <v>0</v>
      </c>
      <c r="K414" s="179">
        <v>52.91</v>
      </c>
      <c r="L414" s="345">
        <v>0</v>
      </c>
      <c r="M414" s="179" t="s">
        <v>2166</v>
      </c>
      <c r="N414" s="184">
        <v>0</v>
      </c>
      <c r="O414" s="352" t="s">
        <v>2166</v>
      </c>
      <c r="P414" s="184" t="s">
        <v>1061</v>
      </c>
      <c r="Q414" s="182" t="s">
        <v>2166</v>
      </c>
      <c r="R414" s="148">
        <v>0</v>
      </c>
      <c r="S414" s="148">
        <v>0</v>
      </c>
      <c r="T414" t="e">
        <v>#N/A</v>
      </c>
    </row>
    <row r="415" spans="1:20" x14ac:dyDescent="0.3">
      <c r="I415" s="189"/>
      <c r="J415" s="184"/>
      <c r="K415" s="179"/>
      <c r="L415" s="345"/>
      <c r="M415" s="179"/>
      <c r="N415" s="184"/>
      <c r="O415" s="352"/>
      <c r="P415" s="184"/>
      <c r="Q415" s="182"/>
    </row>
    <row r="416" spans="1:20" x14ac:dyDescent="0.3">
      <c r="I416" s="189"/>
      <c r="J416" s="184"/>
      <c r="K416" s="179"/>
      <c r="L416" s="345"/>
      <c r="M416" s="179"/>
      <c r="N416" s="184"/>
      <c r="O416" s="352"/>
      <c r="P416" s="184"/>
      <c r="Q416" s="182"/>
    </row>
  </sheetData>
  <sortState xmlns:xlrd2="http://schemas.microsoft.com/office/spreadsheetml/2017/richdata2" ref="A6:U414">
    <sortCondition ref="F6:F414"/>
    <sortCondition ref="E6:E414"/>
    <sortCondition ref="C6:C414"/>
    <sortCondition ref="D6:D414"/>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197"/>
  <sheetViews>
    <sheetView workbookViewId="0">
      <pane xSplit="2" ySplit="3" topLeftCell="C4" activePane="bottomRight" state="frozen"/>
      <selection activeCell="E2" sqref="E2"/>
      <selection pane="topRight" activeCell="E2" sqref="E2"/>
      <selection pane="bottomLeft" activeCell="E2" sqref="E2"/>
      <selection pane="bottomRight"/>
    </sheetView>
  </sheetViews>
  <sheetFormatPr defaultColWidth="9.109375" defaultRowHeight="14.4" x14ac:dyDescent="0.3"/>
  <cols>
    <col min="1" max="1" width="13.88671875" customWidth="1"/>
    <col min="4" max="4" width="30.33203125" style="73" customWidth="1"/>
    <col min="5" max="5" width="20.5546875" style="73" customWidth="1"/>
    <col min="6" max="6" width="18.5546875" style="73" customWidth="1"/>
    <col min="7" max="7" width="17.33203125" customWidth="1"/>
    <col min="8" max="8" width="12.33203125" style="256" customWidth="1"/>
    <col min="9" max="9" width="12.33203125" style="257" customWidth="1"/>
    <col min="10" max="10" width="12.33203125" style="258" customWidth="1"/>
    <col min="11" max="11" width="12.33203125" style="248" customWidth="1"/>
    <col min="12" max="12" width="12.33203125" style="257" customWidth="1"/>
    <col min="13" max="19" width="12.33203125" style="73" customWidth="1"/>
    <col min="20" max="20" width="12.33203125" style="257" customWidth="1"/>
    <col min="21" max="23" width="12.33203125" style="73" customWidth="1"/>
    <col min="24" max="24" width="12.33203125" style="147" customWidth="1"/>
    <col min="25" max="25" width="12.33203125" style="73" customWidth="1"/>
    <col min="26" max="26" width="27.6640625" customWidth="1"/>
    <col min="27" max="27" width="20" customWidth="1"/>
  </cols>
  <sheetData>
    <row r="1" spans="1:27" ht="15.6" x14ac:dyDescent="0.3">
      <c r="A1" s="379" t="s">
        <v>2212</v>
      </c>
      <c r="B1" s="380"/>
      <c r="C1" s="380"/>
      <c r="D1" s="380"/>
    </row>
    <row r="2" spans="1:27" x14ac:dyDescent="0.3">
      <c r="A2" s="3" t="s">
        <v>2196</v>
      </c>
      <c r="F2" s="244"/>
      <c r="H2" s="245"/>
      <c r="I2" s="246"/>
      <c r="J2" s="247"/>
      <c r="L2" s="246"/>
      <c r="M2" s="244"/>
      <c r="N2" s="244"/>
      <c r="O2" s="249"/>
      <c r="P2" s="244"/>
      <c r="Q2" s="244"/>
      <c r="R2" s="244"/>
      <c r="S2" s="249"/>
      <c r="T2" s="246"/>
      <c r="U2" s="244"/>
      <c r="V2" s="244"/>
      <c r="W2" s="249"/>
    </row>
    <row r="3" spans="1:27" ht="43.2" x14ac:dyDescent="0.3">
      <c r="A3" s="1" t="s">
        <v>1280</v>
      </c>
      <c r="B3" s="10" t="s">
        <v>568</v>
      </c>
      <c r="C3" s="10" t="s">
        <v>1392</v>
      </c>
      <c r="D3" s="2" t="s">
        <v>53</v>
      </c>
      <c r="E3" s="10" t="s">
        <v>1483</v>
      </c>
      <c r="F3" s="10" t="s">
        <v>1069</v>
      </c>
      <c r="G3" s="10" t="s">
        <v>0</v>
      </c>
      <c r="H3" s="238" t="s">
        <v>446</v>
      </c>
      <c r="I3" s="250" t="s">
        <v>447</v>
      </c>
      <c r="J3" s="251" t="s">
        <v>448</v>
      </c>
      <c r="K3" s="252" t="s">
        <v>449</v>
      </c>
      <c r="L3" s="250" t="s">
        <v>450</v>
      </c>
      <c r="M3" s="253" t="s">
        <v>451</v>
      </c>
      <c r="N3" s="253" t="s">
        <v>452</v>
      </c>
      <c r="O3" s="254" t="s">
        <v>453</v>
      </c>
      <c r="P3" s="253" t="s">
        <v>454</v>
      </c>
      <c r="Q3" s="253" t="s">
        <v>455</v>
      </c>
      <c r="R3" s="253" t="s">
        <v>456</v>
      </c>
      <c r="S3" s="254" t="s">
        <v>457</v>
      </c>
      <c r="T3" s="250" t="s">
        <v>458</v>
      </c>
      <c r="U3" s="253" t="s">
        <v>459</v>
      </c>
      <c r="V3" s="253" t="s">
        <v>460</v>
      </c>
      <c r="W3" s="254" t="s">
        <v>461</v>
      </c>
      <c r="X3" s="150" t="s">
        <v>59</v>
      </c>
      <c r="Y3" s="10" t="s">
        <v>575</v>
      </c>
      <c r="Z3" s="10" t="s">
        <v>1071</v>
      </c>
      <c r="AA3" s="10" t="s">
        <v>60</v>
      </c>
    </row>
    <row r="4" spans="1:27" x14ac:dyDescent="0.3">
      <c r="A4" t="s">
        <v>1277</v>
      </c>
      <c r="B4">
        <v>332070</v>
      </c>
      <c r="C4">
        <v>289</v>
      </c>
      <c r="D4" s="147" t="s">
        <v>253</v>
      </c>
      <c r="E4" s="147" t="s">
        <v>254</v>
      </c>
      <c r="F4" s="147" t="s">
        <v>871</v>
      </c>
      <c r="G4" t="s">
        <v>4</v>
      </c>
      <c r="H4" s="255">
        <v>304.03499999999997</v>
      </c>
      <c r="I4" s="269">
        <v>1013.45</v>
      </c>
      <c r="J4" s="270">
        <v>195</v>
      </c>
      <c r="K4" s="248">
        <v>0.29999999999999993</v>
      </c>
      <c r="L4" s="271">
        <v>483.84479999999985</v>
      </c>
      <c r="M4" s="271">
        <v>1612.8159999999998</v>
      </c>
      <c r="N4" s="271">
        <v>205</v>
      </c>
      <c r="O4" s="255">
        <v>0.29999999999999993</v>
      </c>
      <c r="P4" s="271">
        <v>375.36029999999988</v>
      </c>
      <c r="Q4" s="271">
        <v>1251.2009999999998</v>
      </c>
      <c r="R4" s="271">
        <v>38</v>
      </c>
      <c r="S4" s="255">
        <v>0.29999999999999993</v>
      </c>
      <c r="T4" s="271">
        <v>1163.2400999999995</v>
      </c>
      <c r="U4" s="271">
        <v>3877.4669999999996</v>
      </c>
      <c r="V4" s="271">
        <v>436</v>
      </c>
      <c r="W4" s="255">
        <v>0.29999999999999993</v>
      </c>
      <c r="X4" s="271" t="s">
        <v>551</v>
      </c>
      <c r="Y4" s="271">
        <v>12</v>
      </c>
      <c r="Z4" t="s">
        <v>254</v>
      </c>
      <c r="AA4" t="s">
        <v>2184</v>
      </c>
    </row>
    <row r="5" spans="1:27" x14ac:dyDescent="0.3">
      <c r="A5" t="s">
        <v>1255</v>
      </c>
      <c r="B5">
        <v>332540</v>
      </c>
      <c r="C5">
        <v>749</v>
      </c>
      <c r="D5" s="147" t="s">
        <v>2020</v>
      </c>
      <c r="E5" s="147" t="s">
        <v>360</v>
      </c>
      <c r="F5" s="147" t="s">
        <v>1005</v>
      </c>
      <c r="G5" t="s">
        <v>4</v>
      </c>
      <c r="H5" s="255">
        <v>675.6565936500001</v>
      </c>
      <c r="I5" s="269">
        <v>1277.2940000000001</v>
      </c>
      <c r="J5" s="270">
        <v>285</v>
      </c>
      <c r="K5" s="248">
        <v>0.52897500000000008</v>
      </c>
      <c r="L5" s="271">
        <v>580.58656177500006</v>
      </c>
      <c r="M5" s="271">
        <v>1097.569</v>
      </c>
      <c r="N5" s="271">
        <v>77</v>
      </c>
      <c r="O5" s="255">
        <v>0.52897500000000008</v>
      </c>
      <c r="P5" s="271">
        <v>552.21181380000019</v>
      </c>
      <c r="Q5" s="271">
        <v>1043.9280000000001</v>
      </c>
      <c r="R5" s="271">
        <v>46</v>
      </c>
      <c r="S5" s="255">
        <v>0.52897500000000008</v>
      </c>
      <c r="T5" s="271">
        <v>1808.4549692250002</v>
      </c>
      <c r="U5" s="271">
        <v>3418.7910000000002</v>
      </c>
      <c r="V5" s="271">
        <v>406</v>
      </c>
      <c r="W5" s="255">
        <v>0.52897500000000008</v>
      </c>
      <c r="X5" s="271" t="s">
        <v>551</v>
      </c>
      <c r="Y5" s="271">
        <v>12</v>
      </c>
      <c r="Z5" t="s">
        <v>360</v>
      </c>
      <c r="AA5" t="s">
        <v>2184</v>
      </c>
    </row>
    <row r="6" spans="1:27" x14ac:dyDescent="0.3">
      <c r="A6" t="s">
        <v>1270</v>
      </c>
      <c r="B6">
        <v>332740</v>
      </c>
      <c r="C6">
        <v>242</v>
      </c>
      <c r="D6" s="147" t="s">
        <v>371</v>
      </c>
      <c r="E6" s="147" t="s">
        <v>372</v>
      </c>
      <c r="F6" s="147" t="s">
        <v>1030</v>
      </c>
      <c r="G6" t="s">
        <v>4</v>
      </c>
      <c r="H6" s="255">
        <v>35.723475999999991</v>
      </c>
      <c r="I6" s="269">
        <v>47.588999999999992</v>
      </c>
      <c r="J6" s="270">
        <v>15</v>
      </c>
      <c r="K6" s="248">
        <v>0.75066666666666659</v>
      </c>
      <c r="L6" s="271">
        <v>50.611448000000003</v>
      </c>
      <c r="M6" s="271">
        <v>67.422000000000011</v>
      </c>
      <c r="N6" s="271">
        <v>6</v>
      </c>
      <c r="O6" s="255">
        <v>0.75066666666666659</v>
      </c>
      <c r="P6" s="271">
        <v>41.887950666666676</v>
      </c>
      <c r="Q6" s="271">
        <v>55.801000000000016</v>
      </c>
      <c r="R6" s="271">
        <v>6</v>
      </c>
      <c r="S6" s="255">
        <v>0.75066666666666659</v>
      </c>
      <c r="T6" s="271">
        <v>128.22287466666666</v>
      </c>
      <c r="U6" s="271">
        <v>170.81200000000001</v>
      </c>
      <c r="V6" s="271">
        <v>27</v>
      </c>
      <c r="W6" s="255">
        <v>0.75066666666666659</v>
      </c>
      <c r="X6" s="271" t="s">
        <v>551</v>
      </c>
      <c r="Y6" s="271">
        <v>12</v>
      </c>
      <c r="Z6" t="s">
        <v>372</v>
      </c>
      <c r="AA6" t="s">
        <v>2184</v>
      </c>
    </row>
    <row r="7" spans="1:27" x14ac:dyDescent="0.3">
      <c r="A7" t="s">
        <v>1170</v>
      </c>
      <c r="B7">
        <v>331750</v>
      </c>
      <c r="C7">
        <v>291</v>
      </c>
      <c r="D7" s="147" t="s">
        <v>163</v>
      </c>
      <c r="E7" s="147" t="s">
        <v>164</v>
      </c>
      <c r="F7" s="147" t="s">
        <v>750</v>
      </c>
      <c r="G7" t="s">
        <v>4</v>
      </c>
      <c r="H7" s="255">
        <v>106.00723208333335</v>
      </c>
      <c r="I7" s="269">
        <v>145.631</v>
      </c>
      <c r="J7" s="270">
        <v>30</v>
      </c>
      <c r="K7" s="248">
        <v>0.72791666666666677</v>
      </c>
      <c r="L7" s="271">
        <v>105.47366916666665</v>
      </c>
      <c r="M7" s="271">
        <v>144.89799999999997</v>
      </c>
      <c r="N7" s="271">
        <v>9</v>
      </c>
      <c r="O7" s="255">
        <v>0.72791666666666677</v>
      </c>
      <c r="P7" s="271">
        <v>80.039532916666673</v>
      </c>
      <c r="Q7" s="271">
        <v>109.95699999999999</v>
      </c>
      <c r="R7" s="271">
        <v>24</v>
      </c>
      <c r="S7" s="255">
        <v>0.72791666666666677</v>
      </c>
      <c r="T7" s="271">
        <v>291.52043416666669</v>
      </c>
      <c r="U7" s="271">
        <v>401.51299999999998</v>
      </c>
      <c r="V7" s="271">
        <v>64</v>
      </c>
      <c r="W7" s="255">
        <v>0.72605478319921568</v>
      </c>
      <c r="X7" s="271" t="s">
        <v>551</v>
      </c>
      <c r="Y7" s="271">
        <v>12</v>
      </c>
      <c r="Z7" t="s">
        <v>164</v>
      </c>
      <c r="AA7" t="s">
        <v>2184</v>
      </c>
    </row>
    <row r="8" spans="1:27" x14ac:dyDescent="0.3">
      <c r="A8" t="s">
        <v>1075</v>
      </c>
      <c r="B8">
        <v>331040</v>
      </c>
      <c r="C8">
        <v>293</v>
      </c>
      <c r="D8" t="s">
        <v>67</v>
      </c>
      <c r="E8" t="s">
        <v>68</v>
      </c>
      <c r="F8" t="s">
        <v>584</v>
      </c>
      <c r="G8" t="s">
        <v>4</v>
      </c>
      <c r="H8">
        <v>28.124256000000003</v>
      </c>
      <c r="I8" s="269">
        <v>87.072000000000003</v>
      </c>
      <c r="J8" s="270">
        <v>37</v>
      </c>
      <c r="K8" s="248">
        <v>0.32300000000000001</v>
      </c>
      <c r="L8" s="271">
        <v>33.630759999999995</v>
      </c>
      <c r="M8" s="271">
        <v>104.11999999999999</v>
      </c>
      <c r="N8" s="271">
        <v>22</v>
      </c>
      <c r="O8" s="255">
        <v>0.32300000000000001</v>
      </c>
      <c r="P8" s="271">
        <v>18.533740000000002</v>
      </c>
      <c r="Q8" s="271">
        <v>57.38</v>
      </c>
      <c r="R8" s="271">
        <v>12</v>
      </c>
      <c r="S8" s="255">
        <v>0.32300000000000001</v>
      </c>
      <c r="T8" s="271">
        <v>80.288756000000006</v>
      </c>
      <c r="U8" s="271">
        <v>248.572</v>
      </c>
      <c r="V8" s="271">
        <v>71</v>
      </c>
      <c r="W8" s="255">
        <v>0.32300000000000001</v>
      </c>
      <c r="X8" s="271" t="s">
        <v>551</v>
      </c>
      <c r="Y8" s="271">
        <v>12</v>
      </c>
      <c r="Z8" t="s">
        <v>68</v>
      </c>
      <c r="AA8" t="s">
        <v>2184</v>
      </c>
    </row>
    <row r="9" spans="1:27" x14ac:dyDescent="0.3">
      <c r="A9" t="s">
        <v>1232</v>
      </c>
      <c r="B9">
        <v>332320</v>
      </c>
      <c r="C9">
        <v>340</v>
      </c>
      <c r="D9" t="s">
        <v>295</v>
      </c>
      <c r="E9" t="s">
        <v>296</v>
      </c>
      <c r="F9" t="s">
        <v>935</v>
      </c>
      <c r="G9" t="s">
        <v>4</v>
      </c>
      <c r="H9" s="255">
        <v>103.6476</v>
      </c>
      <c r="I9" s="269">
        <v>123.39</v>
      </c>
      <c r="J9" s="270">
        <v>32</v>
      </c>
      <c r="K9" s="248">
        <v>0.84</v>
      </c>
      <c r="L9" s="271">
        <v>80.385480000000015</v>
      </c>
      <c r="M9" s="271">
        <v>95.697000000000017</v>
      </c>
      <c r="N9" s="271">
        <v>19</v>
      </c>
      <c r="O9" s="255">
        <v>0.84</v>
      </c>
      <c r="P9" s="271">
        <v>36.872639999999997</v>
      </c>
      <c r="Q9" s="271">
        <v>43.896000000000001</v>
      </c>
      <c r="R9" s="271">
        <v>7</v>
      </c>
      <c r="S9" s="255">
        <v>0.84</v>
      </c>
      <c r="T9" s="271">
        <v>220.90572000000003</v>
      </c>
      <c r="U9" s="271">
        <v>262.983</v>
      </c>
      <c r="V9" s="271">
        <v>58</v>
      </c>
      <c r="W9" s="255">
        <v>0.84000000000000008</v>
      </c>
      <c r="X9" s="271" t="s">
        <v>551</v>
      </c>
      <c r="Y9" s="271">
        <v>12</v>
      </c>
      <c r="Z9" t="s">
        <v>296</v>
      </c>
      <c r="AA9" t="s">
        <v>2184</v>
      </c>
    </row>
    <row r="10" spans="1:27" x14ac:dyDescent="0.3">
      <c r="A10" t="s">
        <v>1272</v>
      </c>
      <c r="B10">
        <v>332860</v>
      </c>
      <c r="C10">
        <v>106</v>
      </c>
      <c r="D10" s="147" t="s">
        <v>375</v>
      </c>
      <c r="E10" s="147" t="s">
        <v>409</v>
      </c>
      <c r="F10" s="147" t="s">
        <v>1034</v>
      </c>
      <c r="G10" t="s">
        <v>4</v>
      </c>
      <c r="H10" s="255">
        <v>1512.9140317500003</v>
      </c>
      <c r="I10" s="269">
        <v>3798.19</v>
      </c>
      <c r="J10" s="270">
        <v>728</v>
      </c>
      <c r="K10" s="248">
        <v>0.39832500000000004</v>
      </c>
      <c r="L10" s="271">
        <v>15403.912072350005</v>
      </c>
      <c r="M10" s="271">
        <v>38671.718000000008</v>
      </c>
      <c r="N10" s="271">
        <v>183</v>
      </c>
      <c r="O10" s="255">
        <v>0.39832500000000004</v>
      </c>
      <c r="P10" s="271">
        <v>1401.4885878750001</v>
      </c>
      <c r="Q10" s="271">
        <v>3518.4549999999999</v>
      </c>
      <c r="R10" s="271">
        <v>77</v>
      </c>
      <c r="S10" s="255">
        <v>0.39832500000000004</v>
      </c>
      <c r="T10" s="271">
        <v>18318.314691975003</v>
      </c>
      <c r="U10" s="271">
        <v>45988.362999999998</v>
      </c>
      <c r="V10" s="271">
        <v>975</v>
      </c>
      <c r="W10" s="255">
        <v>0.3983250000000001</v>
      </c>
      <c r="X10" s="271" t="s">
        <v>551</v>
      </c>
      <c r="Y10" s="271">
        <v>12</v>
      </c>
      <c r="Z10" t="s">
        <v>409</v>
      </c>
      <c r="AA10" t="s">
        <v>2184</v>
      </c>
    </row>
    <row r="11" spans="1:27" x14ac:dyDescent="0.3">
      <c r="A11" t="s">
        <v>1253</v>
      </c>
      <c r="B11">
        <v>332550</v>
      </c>
      <c r="C11">
        <v>410</v>
      </c>
      <c r="D11" s="147" t="s">
        <v>336</v>
      </c>
      <c r="E11" s="147" t="s">
        <v>337</v>
      </c>
      <c r="F11" s="147" t="s">
        <v>981</v>
      </c>
      <c r="G11" t="s">
        <v>4</v>
      </c>
      <c r="H11" s="255">
        <v>141.30999999999997</v>
      </c>
      <c r="I11" s="269">
        <v>141.30999999999997</v>
      </c>
      <c r="J11" s="270">
        <v>39</v>
      </c>
      <c r="K11" s="248">
        <v>1</v>
      </c>
      <c r="L11" s="271">
        <v>98.930999999999983</v>
      </c>
      <c r="M11" s="271">
        <v>98.930999999999983</v>
      </c>
      <c r="N11" s="271">
        <v>13</v>
      </c>
      <c r="O11" s="255">
        <v>1</v>
      </c>
      <c r="P11" s="271">
        <v>229.28800000000001</v>
      </c>
      <c r="Q11" s="271">
        <v>229.28800000000001</v>
      </c>
      <c r="R11" s="271">
        <v>21</v>
      </c>
      <c r="S11" s="255">
        <v>1</v>
      </c>
      <c r="T11" s="271">
        <v>469.529</v>
      </c>
      <c r="U11" s="271">
        <v>477.34199999999998</v>
      </c>
      <c r="V11" s="271">
        <v>75</v>
      </c>
      <c r="W11" s="255">
        <v>0.98363228041948958</v>
      </c>
      <c r="X11" s="271" t="s">
        <v>551</v>
      </c>
      <c r="Y11" s="271">
        <v>12</v>
      </c>
      <c r="Z11" t="s">
        <v>337</v>
      </c>
      <c r="AA11" t="s">
        <v>2184</v>
      </c>
    </row>
    <row r="12" spans="1:27" x14ac:dyDescent="0.3">
      <c r="A12" t="s">
        <v>1254</v>
      </c>
      <c r="B12">
        <v>332560</v>
      </c>
      <c r="C12">
        <v>339</v>
      </c>
      <c r="D12" s="147" t="s">
        <v>338</v>
      </c>
      <c r="E12" s="147" t="s">
        <v>339</v>
      </c>
      <c r="F12" s="147" t="s">
        <v>983</v>
      </c>
      <c r="G12" t="s">
        <v>4</v>
      </c>
      <c r="H12" s="255">
        <v>352.53959999999995</v>
      </c>
      <c r="I12" s="269">
        <v>755.44200000000001</v>
      </c>
      <c r="J12" s="270">
        <v>149</v>
      </c>
      <c r="K12" s="248">
        <v>0.46666666666666662</v>
      </c>
      <c r="L12" s="271">
        <v>650.16233333333321</v>
      </c>
      <c r="M12" s="271">
        <v>1393.2049999999999</v>
      </c>
      <c r="N12" s="271">
        <v>33</v>
      </c>
      <c r="O12" s="255">
        <v>0.46666666666666662</v>
      </c>
      <c r="P12" s="271">
        <v>645.90493333333325</v>
      </c>
      <c r="Q12" s="271">
        <v>1384.0819999999999</v>
      </c>
      <c r="R12" s="271">
        <v>48</v>
      </c>
      <c r="S12" s="255">
        <v>0.46666666666666662</v>
      </c>
      <c r="T12" s="271">
        <v>1648.6068666666665</v>
      </c>
      <c r="U12" s="271">
        <v>3532.7290000000003</v>
      </c>
      <c r="V12" s="271">
        <v>230</v>
      </c>
      <c r="W12" s="255">
        <v>0.46666666666666656</v>
      </c>
      <c r="X12" s="271" t="s">
        <v>551</v>
      </c>
      <c r="Y12" s="271">
        <v>12</v>
      </c>
      <c r="Z12" t="s">
        <v>339</v>
      </c>
      <c r="AA12" t="s">
        <v>2184</v>
      </c>
    </row>
    <row r="13" spans="1:27" x14ac:dyDescent="0.3">
      <c r="A13" t="s">
        <v>1191</v>
      </c>
      <c r="B13">
        <v>331980</v>
      </c>
      <c r="C13">
        <v>88</v>
      </c>
      <c r="D13" s="147" t="s">
        <v>216</v>
      </c>
      <c r="E13" s="147" t="s">
        <v>217</v>
      </c>
      <c r="F13" s="147" t="s">
        <v>820</v>
      </c>
      <c r="G13" t="s">
        <v>4</v>
      </c>
      <c r="H13" s="255">
        <v>107.7040128</v>
      </c>
      <c r="I13" s="269">
        <v>146.976</v>
      </c>
      <c r="J13" s="270">
        <v>40</v>
      </c>
      <c r="K13" s="248">
        <v>0.73280000000000001</v>
      </c>
      <c r="L13" s="271">
        <v>648.311824</v>
      </c>
      <c r="M13" s="271">
        <v>884.70500000000004</v>
      </c>
      <c r="N13" s="271">
        <v>25</v>
      </c>
      <c r="O13" s="255">
        <v>0.73280000000000001</v>
      </c>
      <c r="P13" s="271">
        <v>784.69030079999993</v>
      </c>
      <c r="Q13" s="271">
        <v>1070.8109999999999</v>
      </c>
      <c r="R13" s="271">
        <v>56</v>
      </c>
      <c r="S13" s="255">
        <v>0.73280000000000001</v>
      </c>
      <c r="T13" s="271">
        <v>1540.7061375999999</v>
      </c>
      <c r="U13" s="271">
        <v>2102.4920000000002</v>
      </c>
      <c r="V13" s="271">
        <v>119</v>
      </c>
      <c r="W13" s="255">
        <v>0.7327999999999999</v>
      </c>
      <c r="X13" s="271" t="s">
        <v>551</v>
      </c>
      <c r="Y13" s="271">
        <v>12</v>
      </c>
      <c r="Z13" t="s">
        <v>217</v>
      </c>
      <c r="AA13" t="s">
        <v>2184</v>
      </c>
    </row>
    <row r="14" spans="1:27" x14ac:dyDescent="0.3">
      <c r="A14" t="s">
        <v>1263</v>
      </c>
      <c r="B14">
        <v>331005</v>
      </c>
      <c r="C14">
        <v>684</v>
      </c>
      <c r="D14" s="147" t="s">
        <v>357</v>
      </c>
      <c r="E14" s="147" t="s">
        <v>358</v>
      </c>
      <c r="F14" s="147" t="s">
        <v>1003</v>
      </c>
      <c r="G14" t="s">
        <v>4</v>
      </c>
      <c r="H14" s="255">
        <v>339.62221279999994</v>
      </c>
      <c r="I14" s="269">
        <v>271.00400000000002</v>
      </c>
      <c r="J14" s="270">
        <v>100</v>
      </c>
      <c r="K14" s="248">
        <v>1.2531999999999996</v>
      </c>
      <c r="L14" s="271">
        <v>619.1021043999998</v>
      </c>
      <c r="M14" s="271">
        <v>494.017</v>
      </c>
      <c r="N14" s="271">
        <v>75</v>
      </c>
      <c r="O14" s="255">
        <v>1.2531999999999996</v>
      </c>
      <c r="P14" s="271">
        <v>618.3752483999998</v>
      </c>
      <c r="Q14" s="271">
        <v>493.43700000000001</v>
      </c>
      <c r="R14" s="271">
        <v>27</v>
      </c>
      <c r="S14" s="255">
        <v>1.2531999999999996</v>
      </c>
      <c r="T14" s="271">
        <v>1577.0995655999996</v>
      </c>
      <c r="U14" s="271">
        <v>1258.4580000000001</v>
      </c>
      <c r="V14" s="271">
        <v>195</v>
      </c>
      <c r="W14" s="255">
        <v>1.2531999999999996</v>
      </c>
      <c r="X14" s="271" t="s">
        <v>551</v>
      </c>
      <c r="Y14" s="271">
        <v>3</v>
      </c>
      <c r="Z14" t="s">
        <v>358</v>
      </c>
      <c r="AA14" t="s">
        <v>2184</v>
      </c>
    </row>
    <row r="15" spans="1:27" x14ac:dyDescent="0.3">
      <c r="A15" t="s">
        <v>1190</v>
      </c>
      <c r="B15">
        <v>331970</v>
      </c>
      <c r="C15">
        <v>442</v>
      </c>
      <c r="D15" s="147" t="s">
        <v>211</v>
      </c>
      <c r="E15" s="147" t="s">
        <v>212</v>
      </c>
      <c r="F15" s="147" t="s">
        <v>816</v>
      </c>
      <c r="G15" t="s">
        <v>4</v>
      </c>
      <c r="H15" s="255">
        <v>60.22345665000001</v>
      </c>
      <c r="I15" s="269">
        <v>141.79400000000001</v>
      </c>
      <c r="J15" s="270">
        <v>29</v>
      </c>
      <c r="K15" s="248">
        <v>0.42472500000000002</v>
      </c>
      <c r="L15" s="271">
        <v>121.23562762500001</v>
      </c>
      <c r="M15" s="271">
        <v>285.44499999999999</v>
      </c>
      <c r="N15" s="271">
        <v>17</v>
      </c>
      <c r="O15" s="255">
        <v>0.42472500000000002</v>
      </c>
      <c r="P15" s="271">
        <v>34.959539475000007</v>
      </c>
      <c r="Q15" s="271">
        <v>82.311000000000007</v>
      </c>
      <c r="R15" s="271">
        <v>14</v>
      </c>
      <c r="S15" s="255">
        <v>0.42472500000000002</v>
      </c>
      <c r="T15" s="271">
        <v>216.41862375000002</v>
      </c>
      <c r="U15" s="271">
        <v>525.13700000000017</v>
      </c>
      <c r="V15" s="271">
        <v>59</v>
      </c>
      <c r="W15" s="255">
        <v>0.4121184067205319</v>
      </c>
      <c r="X15" s="271" t="s">
        <v>551</v>
      </c>
      <c r="Y15" s="271">
        <v>12</v>
      </c>
      <c r="Z15" t="s">
        <v>212</v>
      </c>
      <c r="AA15" t="s">
        <v>2184</v>
      </c>
    </row>
    <row r="16" spans="1:27" ht="28.8" x14ac:dyDescent="0.3">
      <c r="A16" t="s">
        <v>1271</v>
      </c>
      <c r="B16">
        <v>332850</v>
      </c>
      <c r="C16">
        <v>741</v>
      </c>
      <c r="D16" s="147" t="s">
        <v>373</v>
      </c>
      <c r="E16" s="147" t="s">
        <v>374</v>
      </c>
      <c r="F16" s="147" t="s">
        <v>1032</v>
      </c>
      <c r="G16" t="s">
        <v>5</v>
      </c>
      <c r="H16" s="255">
        <v>666.83942399999978</v>
      </c>
      <c r="I16" s="269">
        <v>1484.0639999999999</v>
      </c>
      <c r="J16" s="270">
        <v>291</v>
      </c>
      <c r="K16" s="248">
        <v>0.44933333333333325</v>
      </c>
      <c r="L16" s="271">
        <v>852.81085199999961</v>
      </c>
      <c r="M16" s="271">
        <v>1897.9469999999997</v>
      </c>
      <c r="N16" s="271">
        <v>42</v>
      </c>
      <c r="O16" s="255">
        <v>0.4493333333333332</v>
      </c>
      <c r="P16" s="271">
        <v>336.88362266666655</v>
      </c>
      <c r="Q16" s="271">
        <v>749.74099999999999</v>
      </c>
      <c r="R16" s="271">
        <v>34</v>
      </c>
      <c r="S16" s="255">
        <v>0.4493333333333332</v>
      </c>
      <c r="T16" s="271">
        <v>1856.5338986666659</v>
      </c>
      <c r="U16" s="271">
        <v>4133.3540000000003</v>
      </c>
      <c r="V16" s="271">
        <v>361</v>
      </c>
      <c r="W16" s="255">
        <v>0.44915918130086746</v>
      </c>
      <c r="X16" s="271" t="s">
        <v>551</v>
      </c>
      <c r="Y16" s="271">
        <v>12</v>
      </c>
      <c r="Z16" t="s">
        <v>374</v>
      </c>
      <c r="AA16" t="s">
        <v>2184</v>
      </c>
    </row>
    <row r="17" spans="1:27" x14ac:dyDescent="0.3">
      <c r="A17" t="s">
        <v>1275</v>
      </c>
      <c r="B17">
        <v>332890</v>
      </c>
      <c r="C17">
        <v>409</v>
      </c>
      <c r="D17" s="147" t="s">
        <v>380</v>
      </c>
      <c r="E17" s="147" t="s">
        <v>381</v>
      </c>
      <c r="F17" s="147" t="s">
        <v>1284</v>
      </c>
      <c r="G17" t="s">
        <v>5</v>
      </c>
      <c r="H17" s="255">
        <v>148.59788</v>
      </c>
      <c r="I17" s="269">
        <v>239.67400000000001</v>
      </c>
      <c r="J17" s="270">
        <v>73</v>
      </c>
      <c r="K17" s="248">
        <v>0.62</v>
      </c>
      <c r="L17" s="271">
        <v>191.18940000000001</v>
      </c>
      <c r="M17" s="271">
        <v>308.37</v>
      </c>
      <c r="N17" s="271">
        <v>24</v>
      </c>
      <c r="O17" s="255">
        <v>0.62</v>
      </c>
      <c r="P17" s="271">
        <v>74.991479999999996</v>
      </c>
      <c r="Q17" s="271">
        <v>120.95399999999999</v>
      </c>
      <c r="R17" s="271">
        <v>13</v>
      </c>
      <c r="S17" s="255">
        <v>0.62</v>
      </c>
      <c r="T17" s="271">
        <v>414.77876000000003</v>
      </c>
      <c r="U17" s="271">
        <v>668.99799999999993</v>
      </c>
      <c r="V17" s="271">
        <v>107</v>
      </c>
      <c r="W17" s="255">
        <v>0.62000000000000011</v>
      </c>
      <c r="X17" s="271" t="s">
        <v>551</v>
      </c>
      <c r="Y17" s="271">
        <v>12</v>
      </c>
      <c r="Z17" t="s">
        <v>381</v>
      </c>
      <c r="AA17" t="s">
        <v>2184</v>
      </c>
    </row>
    <row r="18" spans="1:27" x14ac:dyDescent="0.3">
      <c r="A18" t="s">
        <v>1132</v>
      </c>
      <c r="B18">
        <v>331420</v>
      </c>
      <c r="C18">
        <v>169</v>
      </c>
      <c r="D18" s="147" t="s">
        <v>103</v>
      </c>
      <c r="E18" s="147" t="s">
        <v>124</v>
      </c>
      <c r="F18" s="147" t="s">
        <v>668</v>
      </c>
      <c r="G18" t="s">
        <v>5</v>
      </c>
      <c r="H18" s="255">
        <v>289.63034706666673</v>
      </c>
      <c r="I18" s="269">
        <v>461.73400000000004</v>
      </c>
      <c r="J18" s="270">
        <v>91</v>
      </c>
      <c r="K18" s="248">
        <v>0.62726666666666675</v>
      </c>
      <c r="L18" s="271">
        <v>137.20642886666667</v>
      </c>
      <c r="M18" s="271">
        <v>218.73699999999999</v>
      </c>
      <c r="N18" s="271">
        <v>12</v>
      </c>
      <c r="O18" s="255">
        <v>0.62726666666666675</v>
      </c>
      <c r="P18" s="271">
        <v>320.89206320000005</v>
      </c>
      <c r="Q18" s="271">
        <v>511.572</v>
      </c>
      <c r="R18" s="271">
        <v>29</v>
      </c>
      <c r="S18" s="255">
        <v>0.62726666666666675</v>
      </c>
      <c r="T18" s="271">
        <v>747.72883913333339</v>
      </c>
      <c r="U18" s="271">
        <v>1192.0430000000001</v>
      </c>
      <c r="V18" s="271">
        <v>131</v>
      </c>
      <c r="W18" s="255">
        <v>0.62726666666666664</v>
      </c>
      <c r="X18" s="271" t="s">
        <v>551</v>
      </c>
      <c r="Y18" s="271">
        <v>12</v>
      </c>
      <c r="Z18" t="s">
        <v>124</v>
      </c>
      <c r="AA18" t="s">
        <v>2184</v>
      </c>
    </row>
    <row r="19" spans="1:27" x14ac:dyDescent="0.3">
      <c r="A19" t="s">
        <v>1151</v>
      </c>
      <c r="B19">
        <v>331670</v>
      </c>
      <c r="C19">
        <v>169</v>
      </c>
      <c r="D19" s="147" t="s">
        <v>103</v>
      </c>
      <c r="E19" s="147" t="s">
        <v>140</v>
      </c>
      <c r="F19" s="147" t="s">
        <v>698</v>
      </c>
      <c r="G19" t="s">
        <v>5</v>
      </c>
      <c r="H19" s="255">
        <v>344.39593509999997</v>
      </c>
      <c r="I19" s="269">
        <v>556.89199999999994</v>
      </c>
      <c r="J19" s="270">
        <v>90</v>
      </c>
      <c r="K19" s="248">
        <v>0.618425</v>
      </c>
      <c r="L19" s="271">
        <v>268.58321434999999</v>
      </c>
      <c r="M19" s="271">
        <v>434.30200000000002</v>
      </c>
      <c r="N19" s="271">
        <v>25</v>
      </c>
      <c r="O19" s="255">
        <v>0.618425</v>
      </c>
      <c r="P19" s="271">
        <v>432.77999924999995</v>
      </c>
      <c r="Q19" s="271">
        <v>699.81</v>
      </c>
      <c r="R19" s="271">
        <v>31</v>
      </c>
      <c r="S19" s="255">
        <v>0.618425</v>
      </c>
      <c r="T19" s="271">
        <v>1045.7591487</v>
      </c>
      <c r="U19" s="271">
        <v>1691.0039999999999</v>
      </c>
      <c r="V19" s="271">
        <v>143</v>
      </c>
      <c r="W19" s="255">
        <v>0.618425</v>
      </c>
      <c r="X19" s="271" t="s">
        <v>551</v>
      </c>
      <c r="Y19" s="271">
        <v>12</v>
      </c>
      <c r="Z19" t="s">
        <v>140</v>
      </c>
      <c r="AA19" t="s">
        <v>2184</v>
      </c>
    </row>
    <row r="20" spans="1:27" x14ac:dyDescent="0.3">
      <c r="A20" t="s">
        <v>1152</v>
      </c>
      <c r="B20">
        <v>331590</v>
      </c>
      <c r="C20">
        <v>169</v>
      </c>
      <c r="D20" s="147" t="s">
        <v>103</v>
      </c>
      <c r="E20" s="147" t="s">
        <v>141</v>
      </c>
      <c r="F20" s="147" t="s">
        <v>687</v>
      </c>
      <c r="G20" t="s">
        <v>5</v>
      </c>
      <c r="H20" s="255">
        <v>499.25847661666666</v>
      </c>
      <c r="I20" s="269">
        <v>863.90599999999995</v>
      </c>
      <c r="J20" s="270">
        <v>165</v>
      </c>
      <c r="K20" s="248">
        <v>0.57790833333333336</v>
      </c>
      <c r="L20" s="271">
        <v>230.99400619166667</v>
      </c>
      <c r="M20" s="271">
        <v>399.70699999999999</v>
      </c>
      <c r="N20" s="271">
        <v>20</v>
      </c>
      <c r="O20" s="255">
        <v>0.57790833333333336</v>
      </c>
      <c r="P20" s="271">
        <v>474.70257362500007</v>
      </c>
      <c r="Q20" s="271">
        <v>821.41500000000008</v>
      </c>
      <c r="R20" s="271">
        <v>33</v>
      </c>
      <c r="S20" s="255">
        <v>0.57790833333333336</v>
      </c>
      <c r="T20" s="271">
        <v>1204.9550564333333</v>
      </c>
      <c r="U20" s="271">
        <v>2085.0279999999998</v>
      </c>
      <c r="V20" s="271">
        <v>212</v>
      </c>
      <c r="W20" s="255">
        <v>0.57790833333333336</v>
      </c>
      <c r="X20" s="271" t="s">
        <v>551</v>
      </c>
      <c r="Y20" s="271">
        <v>12</v>
      </c>
      <c r="Z20" t="s">
        <v>141</v>
      </c>
      <c r="AA20" t="s">
        <v>2184</v>
      </c>
    </row>
    <row r="21" spans="1:27" x14ac:dyDescent="0.3">
      <c r="A21" t="s">
        <v>1156</v>
      </c>
      <c r="B21">
        <v>331630</v>
      </c>
      <c r="C21">
        <v>169</v>
      </c>
      <c r="D21" s="147" t="s">
        <v>103</v>
      </c>
      <c r="E21" s="147" t="s">
        <v>145</v>
      </c>
      <c r="F21" s="147" t="s">
        <v>734</v>
      </c>
      <c r="G21" t="s">
        <v>5</v>
      </c>
      <c r="H21" s="255">
        <v>224.00840333333338</v>
      </c>
      <c r="I21" s="269">
        <v>400.88000000000005</v>
      </c>
      <c r="J21" s="270">
        <v>65</v>
      </c>
      <c r="K21" s="248">
        <v>0.55879166666666669</v>
      </c>
      <c r="L21" s="271">
        <v>118.50294875000002</v>
      </c>
      <c r="M21" s="271">
        <v>212.07000000000002</v>
      </c>
      <c r="N21" s="271">
        <v>14</v>
      </c>
      <c r="O21" s="255">
        <v>0.55879166666666669</v>
      </c>
      <c r="P21" s="271">
        <v>218.23496783333334</v>
      </c>
      <c r="Q21" s="271">
        <v>390.548</v>
      </c>
      <c r="R21" s="271">
        <v>24</v>
      </c>
      <c r="S21" s="255">
        <v>0.55879166666666669</v>
      </c>
      <c r="T21" s="271">
        <v>560.74631991666672</v>
      </c>
      <c r="U21" s="271">
        <v>1003.4979999999998</v>
      </c>
      <c r="V21" s="271">
        <v>100</v>
      </c>
      <c r="W21" s="255">
        <v>0.5587916666666668</v>
      </c>
      <c r="X21" s="271" t="s">
        <v>551</v>
      </c>
      <c r="Y21" s="271">
        <v>12</v>
      </c>
      <c r="Z21" t="s">
        <v>145</v>
      </c>
      <c r="AA21" t="s">
        <v>2184</v>
      </c>
    </row>
    <row r="22" spans="1:27" x14ac:dyDescent="0.3">
      <c r="A22" t="s">
        <v>1157</v>
      </c>
      <c r="B22">
        <v>331640</v>
      </c>
      <c r="C22">
        <v>169</v>
      </c>
      <c r="D22" s="147" t="s">
        <v>103</v>
      </c>
      <c r="E22" s="147" t="s">
        <v>146</v>
      </c>
      <c r="F22" s="147" t="s">
        <v>693</v>
      </c>
      <c r="G22" t="s">
        <v>5</v>
      </c>
      <c r="H22" s="255">
        <v>463.27460070000006</v>
      </c>
      <c r="I22" s="269">
        <v>701.69200000000012</v>
      </c>
      <c r="J22" s="270">
        <v>144</v>
      </c>
      <c r="K22" s="248">
        <v>0.66022499999999995</v>
      </c>
      <c r="L22" s="271">
        <v>234.42543052499997</v>
      </c>
      <c r="M22" s="271">
        <v>355.06899999999996</v>
      </c>
      <c r="N22" s="271">
        <v>18</v>
      </c>
      <c r="O22" s="255">
        <v>0.66022499999999995</v>
      </c>
      <c r="P22" s="271">
        <v>366.92598577499996</v>
      </c>
      <c r="Q22" s="271">
        <v>555.75900000000001</v>
      </c>
      <c r="R22" s="271">
        <v>37</v>
      </c>
      <c r="S22" s="255">
        <v>0.66022499999999995</v>
      </c>
      <c r="T22" s="271">
        <v>1064.626017</v>
      </c>
      <c r="U22" s="271">
        <v>1612.52</v>
      </c>
      <c r="V22" s="271">
        <v>196</v>
      </c>
      <c r="W22" s="255">
        <v>0.66022500000000006</v>
      </c>
      <c r="X22" s="271" t="s">
        <v>551</v>
      </c>
      <c r="Y22" s="271">
        <v>12</v>
      </c>
      <c r="Z22" t="s">
        <v>146</v>
      </c>
      <c r="AA22" t="s">
        <v>2184</v>
      </c>
    </row>
    <row r="23" spans="1:27" x14ac:dyDescent="0.3">
      <c r="A23" t="s">
        <v>1159</v>
      </c>
      <c r="B23">
        <v>331680</v>
      </c>
      <c r="C23">
        <v>169</v>
      </c>
      <c r="D23" s="147" t="s">
        <v>103</v>
      </c>
      <c r="E23" s="147" t="s">
        <v>148</v>
      </c>
      <c r="F23" s="147" t="s">
        <v>698</v>
      </c>
      <c r="G23" t="s">
        <v>5</v>
      </c>
      <c r="H23" s="255">
        <v>388.97174137500002</v>
      </c>
      <c r="I23" s="269">
        <v>644.57100000000003</v>
      </c>
      <c r="J23" s="270">
        <v>132</v>
      </c>
      <c r="K23" s="248">
        <v>0.60345833333333332</v>
      </c>
      <c r="L23" s="271">
        <v>189.77799049999999</v>
      </c>
      <c r="M23" s="271">
        <v>314.48399999999998</v>
      </c>
      <c r="N23" s="271">
        <v>24</v>
      </c>
      <c r="O23" s="255">
        <v>0.60345833333333332</v>
      </c>
      <c r="P23" s="271">
        <v>304.58111074999994</v>
      </c>
      <c r="Q23" s="271">
        <v>504.72599999999994</v>
      </c>
      <c r="R23" s="271">
        <v>32</v>
      </c>
      <c r="S23" s="255">
        <v>0.60345833333333332</v>
      </c>
      <c r="T23" s="271">
        <v>883.33084262499995</v>
      </c>
      <c r="U23" s="271">
        <v>1463.7809999999999</v>
      </c>
      <c r="V23" s="271">
        <v>185</v>
      </c>
      <c r="W23" s="255">
        <v>0.60345833333333332</v>
      </c>
      <c r="X23" s="271" t="s">
        <v>551</v>
      </c>
      <c r="Y23" s="271">
        <v>12</v>
      </c>
      <c r="Z23" t="s">
        <v>148</v>
      </c>
      <c r="AA23" t="s">
        <v>2184</v>
      </c>
    </row>
    <row r="24" spans="1:27" x14ac:dyDescent="0.3">
      <c r="A24" t="s">
        <v>1164</v>
      </c>
      <c r="B24">
        <v>331730</v>
      </c>
      <c r="C24">
        <v>169</v>
      </c>
      <c r="D24" s="147" t="s">
        <v>103</v>
      </c>
      <c r="E24" s="147" t="s">
        <v>153</v>
      </c>
      <c r="F24" s="147" t="s">
        <v>738</v>
      </c>
      <c r="G24" t="s">
        <v>5</v>
      </c>
      <c r="H24" s="255">
        <v>132.67440495833333</v>
      </c>
      <c r="I24" s="269">
        <v>187.60300000000001</v>
      </c>
      <c r="J24" s="270">
        <v>47</v>
      </c>
      <c r="K24" s="248">
        <v>0.70720833333333322</v>
      </c>
      <c r="L24" s="271">
        <v>94.327447499999991</v>
      </c>
      <c r="M24" s="271">
        <v>133.38</v>
      </c>
      <c r="N24" s="271">
        <v>16</v>
      </c>
      <c r="O24" s="255">
        <v>0.70720833333333333</v>
      </c>
      <c r="P24" s="271">
        <v>165.21376758333332</v>
      </c>
      <c r="Q24" s="271">
        <v>233.61399999999998</v>
      </c>
      <c r="R24" s="271">
        <v>17</v>
      </c>
      <c r="S24" s="255">
        <v>0.70720833333333333</v>
      </c>
      <c r="T24" s="271">
        <v>392.21562004166663</v>
      </c>
      <c r="U24" s="271">
        <v>554.59699999999998</v>
      </c>
      <c r="V24" s="271">
        <v>78</v>
      </c>
      <c r="W24" s="255">
        <v>0.70720833333333333</v>
      </c>
      <c r="X24" s="271" t="s">
        <v>551</v>
      </c>
      <c r="Y24" s="271">
        <v>12</v>
      </c>
      <c r="Z24" t="s">
        <v>153</v>
      </c>
      <c r="AA24" t="s">
        <v>2184</v>
      </c>
    </row>
    <row r="25" spans="1:27" x14ac:dyDescent="0.3">
      <c r="A25" t="s">
        <v>1112</v>
      </c>
      <c r="B25">
        <v>331270</v>
      </c>
      <c r="C25">
        <v>169</v>
      </c>
      <c r="D25" s="147" t="s">
        <v>103</v>
      </c>
      <c r="E25" s="147" t="s">
        <v>107</v>
      </c>
      <c r="F25" s="147" t="s">
        <v>649</v>
      </c>
      <c r="G25" t="s">
        <v>5</v>
      </c>
      <c r="H25" s="255">
        <v>286.25004286666666</v>
      </c>
      <c r="I25" s="269">
        <v>472.178</v>
      </c>
      <c r="J25" s="270">
        <v>86</v>
      </c>
      <c r="K25" s="248">
        <v>0.60623333333333329</v>
      </c>
      <c r="L25" s="271">
        <v>67.676858166666662</v>
      </c>
      <c r="M25" s="271">
        <v>111.63500000000001</v>
      </c>
      <c r="N25" s="271">
        <v>15</v>
      </c>
      <c r="O25" s="255">
        <v>0.60623333333333329</v>
      </c>
      <c r="P25" s="271">
        <v>295.7066766333333</v>
      </c>
      <c r="Q25" s="271">
        <v>487.77699999999999</v>
      </c>
      <c r="R25" s="271">
        <v>28</v>
      </c>
      <c r="S25" s="255">
        <v>0.60623333333333329</v>
      </c>
      <c r="T25" s="271">
        <v>649.63357766666661</v>
      </c>
      <c r="U25" s="271">
        <v>1071.5899999999999</v>
      </c>
      <c r="V25" s="271">
        <v>124</v>
      </c>
      <c r="W25" s="255">
        <v>0.60623333333333329</v>
      </c>
      <c r="X25" s="271" t="s">
        <v>551</v>
      </c>
      <c r="Y25" s="271">
        <v>12</v>
      </c>
      <c r="Z25" t="s">
        <v>107</v>
      </c>
      <c r="AA25" t="s">
        <v>2184</v>
      </c>
    </row>
    <row r="26" spans="1:27" x14ac:dyDescent="0.3">
      <c r="A26" t="s">
        <v>1117</v>
      </c>
      <c r="B26">
        <v>331300</v>
      </c>
      <c r="C26">
        <v>169</v>
      </c>
      <c r="D26" s="147" t="s">
        <v>103</v>
      </c>
      <c r="E26" s="147" t="s">
        <v>111</v>
      </c>
      <c r="F26" s="147" t="s">
        <v>653</v>
      </c>
      <c r="G26" t="s">
        <v>5</v>
      </c>
      <c r="H26" s="255">
        <v>288.8939403</v>
      </c>
      <c r="I26" s="269">
        <v>463.49100000000004</v>
      </c>
      <c r="J26" s="270">
        <v>95</v>
      </c>
      <c r="K26" s="248">
        <v>0.62329999999999997</v>
      </c>
      <c r="L26" s="271">
        <v>160.06094679999995</v>
      </c>
      <c r="M26" s="271">
        <v>256.79599999999994</v>
      </c>
      <c r="N26" s="271">
        <v>18</v>
      </c>
      <c r="O26" s="255">
        <v>0.62329999999999997</v>
      </c>
      <c r="P26" s="271">
        <v>297.87818649999991</v>
      </c>
      <c r="Q26" s="271">
        <v>477.90499999999992</v>
      </c>
      <c r="R26" s="271">
        <v>32</v>
      </c>
      <c r="S26" s="255">
        <v>0.62329999999999997</v>
      </c>
      <c r="T26" s="271">
        <v>746.83307359999981</v>
      </c>
      <c r="U26" s="271">
        <v>1198.192</v>
      </c>
      <c r="V26" s="271">
        <v>140</v>
      </c>
      <c r="W26" s="255">
        <v>0.62329999999999985</v>
      </c>
      <c r="X26" s="271" t="s">
        <v>551</v>
      </c>
      <c r="Y26" s="271">
        <v>12</v>
      </c>
      <c r="Z26" t="s">
        <v>111</v>
      </c>
      <c r="AA26" t="s">
        <v>2184</v>
      </c>
    </row>
    <row r="27" spans="1:27" x14ac:dyDescent="0.3">
      <c r="A27" t="s">
        <v>1119</v>
      </c>
      <c r="B27">
        <v>331320</v>
      </c>
      <c r="C27">
        <v>169</v>
      </c>
      <c r="D27" s="147" t="s">
        <v>103</v>
      </c>
      <c r="E27" s="147" t="s">
        <v>113</v>
      </c>
      <c r="F27" s="147" t="s">
        <v>656</v>
      </c>
      <c r="G27" t="s">
        <v>5</v>
      </c>
      <c r="H27" s="255">
        <v>434.7905541333331</v>
      </c>
      <c r="I27" s="269">
        <v>760.74399999999991</v>
      </c>
      <c r="J27" s="270">
        <v>167</v>
      </c>
      <c r="K27" s="248">
        <v>0.57153333333333312</v>
      </c>
      <c r="L27" s="271">
        <v>192.50957266666657</v>
      </c>
      <c r="M27" s="271">
        <v>336.83</v>
      </c>
      <c r="N27" s="271">
        <v>18</v>
      </c>
      <c r="O27" s="255">
        <v>0.57153333333333312</v>
      </c>
      <c r="P27" s="271">
        <v>387.16868219999986</v>
      </c>
      <c r="Q27" s="271">
        <v>677.42100000000005</v>
      </c>
      <c r="R27" s="271">
        <v>41</v>
      </c>
      <c r="S27" s="255">
        <v>0.57153333333333312</v>
      </c>
      <c r="T27" s="271">
        <v>1014.4688089999995</v>
      </c>
      <c r="U27" s="271">
        <v>1774.9949999999999</v>
      </c>
      <c r="V27" s="271">
        <v>225</v>
      </c>
      <c r="W27" s="255">
        <v>0.57153333333333312</v>
      </c>
      <c r="X27" s="271" t="s">
        <v>551</v>
      </c>
      <c r="Y27" s="271">
        <v>1</v>
      </c>
      <c r="Z27" t="s">
        <v>113</v>
      </c>
      <c r="AA27" t="s">
        <v>2184</v>
      </c>
    </row>
    <row r="28" spans="1:27" x14ac:dyDescent="0.3">
      <c r="A28" t="s">
        <v>1187</v>
      </c>
      <c r="B28">
        <v>331930</v>
      </c>
      <c r="C28">
        <v>383</v>
      </c>
      <c r="D28" s="147" t="s">
        <v>399</v>
      </c>
      <c r="E28" s="147" t="s">
        <v>400</v>
      </c>
      <c r="F28" s="147" t="s">
        <v>801</v>
      </c>
      <c r="G28" t="s">
        <v>5</v>
      </c>
      <c r="H28" s="255">
        <v>0</v>
      </c>
      <c r="I28" s="269">
        <v>0</v>
      </c>
      <c r="J28" s="270">
        <v>0</v>
      </c>
      <c r="K28" s="248">
        <v>0</v>
      </c>
      <c r="L28" s="271">
        <v>0</v>
      </c>
      <c r="M28" s="271">
        <v>0</v>
      </c>
      <c r="N28" s="271">
        <v>0</v>
      </c>
      <c r="O28" s="255">
        <v>0</v>
      </c>
      <c r="P28" s="271">
        <v>0</v>
      </c>
      <c r="Q28" s="271">
        <v>0</v>
      </c>
      <c r="R28" s="271">
        <v>0</v>
      </c>
      <c r="S28" s="255" t="s">
        <v>505</v>
      </c>
      <c r="T28" s="271">
        <v>0</v>
      </c>
      <c r="U28" s="271">
        <v>0</v>
      </c>
      <c r="V28" s="271">
        <v>0</v>
      </c>
      <c r="W28" s="255">
        <v>0</v>
      </c>
      <c r="X28" s="271">
        <v>0</v>
      </c>
      <c r="Y28" s="271">
        <v>0</v>
      </c>
      <c r="Z28" t="s">
        <v>400</v>
      </c>
      <c r="AA28" t="s">
        <v>2184</v>
      </c>
    </row>
    <row r="29" spans="1:27" x14ac:dyDescent="0.3">
      <c r="A29" t="s">
        <v>1160</v>
      </c>
      <c r="B29">
        <v>331685</v>
      </c>
      <c r="C29">
        <v>61</v>
      </c>
      <c r="D29" t="s">
        <v>103</v>
      </c>
      <c r="E29" t="s">
        <v>149</v>
      </c>
      <c r="F29" t="s">
        <v>736</v>
      </c>
      <c r="G29" t="s">
        <v>5</v>
      </c>
      <c r="H29" s="255">
        <v>198.37098933333331</v>
      </c>
      <c r="I29" s="269">
        <v>296.37099999999998</v>
      </c>
      <c r="J29" s="270">
        <v>76</v>
      </c>
      <c r="K29" s="248">
        <v>0.66933333333333334</v>
      </c>
      <c r="L29" s="271">
        <v>111.85430133333335</v>
      </c>
      <c r="M29" s="271">
        <v>167.11300000000003</v>
      </c>
      <c r="N29" s="271">
        <v>13</v>
      </c>
      <c r="O29" s="255">
        <v>0.66933333333333334</v>
      </c>
      <c r="P29" s="271">
        <v>203.72833333333332</v>
      </c>
      <c r="Q29" s="271">
        <v>304.375</v>
      </c>
      <c r="R29" s="271">
        <v>26</v>
      </c>
      <c r="S29" s="255">
        <v>0.66933333333333334</v>
      </c>
      <c r="T29" s="271">
        <v>513.95362399999999</v>
      </c>
      <c r="U29" s="271">
        <v>767.85900000000004</v>
      </c>
      <c r="V29" s="271">
        <v>113</v>
      </c>
      <c r="W29" s="255">
        <v>0.66933333333333334</v>
      </c>
      <c r="X29" s="271" t="s">
        <v>551</v>
      </c>
      <c r="Y29" s="271">
        <v>12</v>
      </c>
      <c r="Z29" t="s">
        <v>149</v>
      </c>
      <c r="AA29" t="s">
        <v>2184</v>
      </c>
    </row>
    <row r="30" spans="1:27" x14ac:dyDescent="0.3">
      <c r="A30" t="s">
        <v>1235</v>
      </c>
      <c r="B30">
        <v>332340</v>
      </c>
      <c r="C30">
        <v>150</v>
      </c>
      <c r="D30" s="147" t="s">
        <v>301</v>
      </c>
      <c r="E30" s="147" t="s">
        <v>168</v>
      </c>
      <c r="F30" s="147" t="s">
        <v>941</v>
      </c>
      <c r="G30" t="s">
        <v>5</v>
      </c>
      <c r="H30" s="255">
        <v>3612.5179281999995</v>
      </c>
      <c r="I30" s="269">
        <v>8991.5820000000003</v>
      </c>
      <c r="J30" s="270">
        <v>1761</v>
      </c>
      <c r="K30" s="248">
        <v>0.40176666666666661</v>
      </c>
      <c r="L30" s="271">
        <v>4662.9071474666653</v>
      </c>
      <c r="M30" s="271">
        <v>11606.007999999998</v>
      </c>
      <c r="N30" s="271">
        <v>367</v>
      </c>
      <c r="O30" s="255">
        <v>0.40176666666666661</v>
      </c>
      <c r="P30" s="271">
        <v>3484.9469673666663</v>
      </c>
      <c r="Q30" s="271">
        <v>8674.0570000000007</v>
      </c>
      <c r="R30" s="271">
        <v>148</v>
      </c>
      <c r="S30" s="255">
        <v>0.40176666666666661</v>
      </c>
      <c r="T30" s="271">
        <v>11760.372043033331</v>
      </c>
      <c r="U30" s="271">
        <v>29271.646999999997</v>
      </c>
      <c r="V30" s="271">
        <v>2190</v>
      </c>
      <c r="W30" s="255">
        <v>0.40176666666666661</v>
      </c>
      <c r="X30" s="271" t="s">
        <v>551</v>
      </c>
      <c r="Y30" s="271">
        <v>12</v>
      </c>
      <c r="Z30" t="s">
        <v>168</v>
      </c>
      <c r="AA30" t="s">
        <v>2184</v>
      </c>
    </row>
    <row r="31" spans="1:27" x14ac:dyDescent="0.3">
      <c r="A31" t="s">
        <v>1195</v>
      </c>
      <c r="B31">
        <v>332000</v>
      </c>
      <c r="C31">
        <v>373</v>
      </c>
      <c r="D31" s="147" t="s">
        <v>224</v>
      </c>
      <c r="E31" s="147" t="s">
        <v>225</v>
      </c>
      <c r="F31" s="147" t="s">
        <v>834</v>
      </c>
      <c r="G31" t="s">
        <v>5</v>
      </c>
      <c r="H31" s="255">
        <v>124.97495000000001</v>
      </c>
      <c r="I31" s="269">
        <v>241.887</v>
      </c>
      <c r="J31" s="270">
        <v>56</v>
      </c>
      <c r="K31" s="248">
        <v>0.51666666666666672</v>
      </c>
      <c r="L31" s="271">
        <v>232.11405000000002</v>
      </c>
      <c r="M31" s="271">
        <v>449.25299999999999</v>
      </c>
      <c r="N31" s="271">
        <v>34</v>
      </c>
      <c r="O31" s="255">
        <v>0.51666666666666672</v>
      </c>
      <c r="P31" s="271">
        <v>92.871866666666676</v>
      </c>
      <c r="Q31" s="271">
        <v>179.75200000000001</v>
      </c>
      <c r="R31" s="271">
        <v>16</v>
      </c>
      <c r="S31" s="255">
        <v>0.51666666666666672</v>
      </c>
      <c r="T31" s="271">
        <v>449.96086666666667</v>
      </c>
      <c r="U31" s="271">
        <v>905.40299999999991</v>
      </c>
      <c r="V31" s="271">
        <v>103</v>
      </c>
      <c r="W31" s="255">
        <v>0.49697302379897873</v>
      </c>
      <c r="X31" s="271" t="s">
        <v>551</v>
      </c>
      <c r="Y31" s="271">
        <v>3</v>
      </c>
      <c r="Z31" t="s">
        <v>225</v>
      </c>
      <c r="AA31" t="s">
        <v>2184</v>
      </c>
    </row>
    <row r="32" spans="1:27" x14ac:dyDescent="0.3">
      <c r="A32" t="s">
        <v>1220</v>
      </c>
      <c r="B32">
        <v>332210</v>
      </c>
      <c r="C32">
        <v>321</v>
      </c>
      <c r="D32" s="147" t="s">
        <v>272</v>
      </c>
      <c r="E32" s="147" t="s">
        <v>273</v>
      </c>
      <c r="F32" s="147" t="s">
        <v>907</v>
      </c>
      <c r="G32" t="s">
        <v>6</v>
      </c>
      <c r="H32" s="255">
        <v>317.17179999999996</v>
      </c>
      <c r="I32" s="269">
        <v>576.67600000000004</v>
      </c>
      <c r="J32" s="270">
        <v>154</v>
      </c>
      <c r="K32" s="248">
        <v>0.54999999999999993</v>
      </c>
      <c r="L32" s="271">
        <v>114.24875</v>
      </c>
      <c r="M32" s="271">
        <v>207.72500000000002</v>
      </c>
      <c r="N32" s="271">
        <v>28</v>
      </c>
      <c r="O32" s="255">
        <v>0.54999999999999993</v>
      </c>
      <c r="P32" s="271">
        <v>224.94669999999996</v>
      </c>
      <c r="Q32" s="271">
        <v>408.99399999999997</v>
      </c>
      <c r="R32" s="271">
        <v>14</v>
      </c>
      <c r="S32" s="255">
        <v>0.54999999999999993</v>
      </c>
      <c r="T32" s="271">
        <v>656.3672499999999</v>
      </c>
      <c r="U32" s="271">
        <v>1238.2269999999999</v>
      </c>
      <c r="V32" s="271">
        <v>197</v>
      </c>
      <c r="W32" s="255">
        <v>0.53008636542411047</v>
      </c>
      <c r="X32" s="271" t="s">
        <v>551</v>
      </c>
      <c r="Y32" s="271">
        <v>12</v>
      </c>
      <c r="Z32" t="s">
        <v>273</v>
      </c>
      <c r="AA32" t="s">
        <v>2184</v>
      </c>
    </row>
    <row r="33" spans="1:27" x14ac:dyDescent="0.3">
      <c r="A33" t="s">
        <v>1269</v>
      </c>
      <c r="B33">
        <v>332730</v>
      </c>
      <c r="C33">
        <v>729</v>
      </c>
      <c r="D33" s="147" t="s">
        <v>369</v>
      </c>
      <c r="E33" s="147" t="s">
        <v>370</v>
      </c>
      <c r="F33" s="147" t="s">
        <v>1025</v>
      </c>
      <c r="G33" t="s">
        <v>6</v>
      </c>
      <c r="H33" s="255">
        <v>90.36323999999999</v>
      </c>
      <c r="I33" s="269">
        <v>96.080000000000013</v>
      </c>
      <c r="J33" s="270">
        <v>30</v>
      </c>
      <c r="K33" s="248">
        <v>0.94049999999999978</v>
      </c>
      <c r="L33" s="271">
        <v>91.947982499999995</v>
      </c>
      <c r="M33" s="271">
        <v>97.765000000000015</v>
      </c>
      <c r="N33" s="271">
        <v>5</v>
      </c>
      <c r="O33" s="255">
        <v>0.94049999999999978</v>
      </c>
      <c r="P33" s="271">
        <v>33.955811999999995</v>
      </c>
      <c r="Q33" s="271">
        <v>36.104000000000006</v>
      </c>
      <c r="R33" s="271">
        <v>7</v>
      </c>
      <c r="S33" s="255">
        <v>0.94049999999999967</v>
      </c>
      <c r="T33" s="271">
        <v>216.26703449999997</v>
      </c>
      <c r="U33" s="271">
        <v>246.58199999999999</v>
      </c>
      <c r="V33" s="271">
        <v>44</v>
      </c>
      <c r="W33" s="255">
        <v>0.87705929264909832</v>
      </c>
      <c r="X33" s="271" t="s">
        <v>551</v>
      </c>
      <c r="Y33" s="271">
        <v>12</v>
      </c>
      <c r="Z33" t="s">
        <v>370</v>
      </c>
      <c r="AA33" t="s">
        <v>2184</v>
      </c>
    </row>
    <row r="34" spans="1:27" x14ac:dyDescent="0.3">
      <c r="A34" t="s">
        <v>1260</v>
      </c>
      <c r="B34">
        <v>332590</v>
      </c>
      <c r="C34">
        <v>447</v>
      </c>
      <c r="D34" s="147" t="s">
        <v>351</v>
      </c>
      <c r="E34" s="147" t="s">
        <v>352</v>
      </c>
      <c r="F34" s="147" t="s">
        <v>997</v>
      </c>
      <c r="G34" t="s">
        <v>6</v>
      </c>
      <c r="H34" s="255">
        <v>187.96472460833334</v>
      </c>
      <c r="I34" s="269">
        <v>317.96899999999994</v>
      </c>
      <c r="J34" s="270">
        <v>81</v>
      </c>
      <c r="K34" s="248">
        <v>0.59114166666666679</v>
      </c>
      <c r="L34" s="271">
        <v>243.96298355000008</v>
      </c>
      <c r="M34" s="271">
        <v>412.69800000000004</v>
      </c>
      <c r="N34" s="271">
        <v>54</v>
      </c>
      <c r="O34" s="255">
        <v>0.59114166666666679</v>
      </c>
      <c r="P34" s="271">
        <v>46.160479325000004</v>
      </c>
      <c r="Q34" s="271">
        <v>78.086999999999989</v>
      </c>
      <c r="R34" s="271">
        <v>16</v>
      </c>
      <c r="S34" s="255">
        <v>0.59114166666666679</v>
      </c>
      <c r="T34" s="271">
        <v>478.0881874833334</v>
      </c>
      <c r="U34" s="271">
        <v>808.75399999999991</v>
      </c>
      <c r="V34" s="271">
        <v>146</v>
      </c>
      <c r="W34" s="255">
        <v>0.59114166666666679</v>
      </c>
      <c r="X34" s="271" t="s">
        <v>551</v>
      </c>
      <c r="Y34" s="271">
        <v>12</v>
      </c>
      <c r="Z34" t="s">
        <v>352</v>
      </c>
      <c r="AA34" t="s">
        <v>2184</v>
      </c>
    </row>
    <row r="35" spans="1:27" x14ac:dyDescent="0.3">
      <c r="A35" t="s">
        <v>1278</v>
      </c>
      <c r="B35">
        <v>332470</v>
      </c>
      <c r="C35">
        <v>659</v>
      </c>
      <c r="D35" s="147" t="s">
        <v>293</v>
      </c>
      <c r="E35" s="147" t="s">
        <v>294</v>
      </c>
      <c r="F35" s="147" t="s">
        <v>1053</v>
      </c>
      <c r="G35" t="s">
        <v>6</v>
      </c>
      <c r="H35" s="255">
        <v>57.376200000000004</v>
      </c>
      <c r="I35" s="269">
        <v>60.396000000000001</v>
      </c>
      <c r="J35" s="270">
        <v>48</v>
      </c>
      <c r="K35" s="248">
        <v>0.95000000000000007</v>
      </c>
      <c r="L35" s="271">
        <v>109.56920000000002</v>
      </c>
      <c r="M35" s="271">
        <v>115.33600000000001</v>
      </c>
      <c r="N35" s="271">
        <v>11</v>
      </c>
      <c r="O35" s="255">
        <v>0.95000000000000007</v>
      </c>
      <c r="P35" s="271">
        <v>3.4627500000000007</v>
      </c>
      <c r="Q35" s="271">
        <v>3.6450000000000005</v>
      </c>
      <c r="R35" s="271">
        <v>10</v>
      </c>
      <c r="S35" s="255">
        <v>0.95000000000000007</v>
      </c>
      <c r="T35" s="271">
        <v>170.40815000000003</v>
      </c>
      <c r="U35" s="271">
        <v>185.86599999999999</v>
      </c>
      <c r="V35" s="271">
        <v>71</v>
      </c>
      <c r="W35" s="255">
        <v>0.9168333638212478</v>
      </c>
      <c r="X35" s="271" t="s">
        <v>551</v>
      </c>
      <c r="Y35" s="271">
        <v>12</v>
      </c>
      <c r="Z35" t="s">
        <v>294</v>
      </c>
      <c r="AA35" t="s">
        <v>2184</v>
      </c>
    </row>
    <row r="36" spans="1:27" x14ac:dyDescent="0.3">
      <c r="A36" t="s">
        <v>1178</v>
      </c>
      <c r="B36">
        <v>331870</v>
      </c>
      <c r="C36">
        <v>658</v>
      </c>
      <c r="D36" s="147" t="s">
        <v>183</v>
      </c>
      <c r="E36" s="147" t="s">
        <v>184</v>
      </c>
      <c r="F36" s="147" t="s">
        <v>770</v>
      </c>
      <c r="G36" t="s">
        <v>6</v>
      </c>
      <c r="H36" s="255">
        <v>156.35193143333336</v>
      </c>
      <c r="I36" s="269">
        <v>257.03800000000001</v>
      </c>
      <c r="J36" s="270">
        <v>55</v>
      </c>
      <c r="K36" s="248">
        <v>0.6082833333333334</v>
      </c>
      <c r="L36" s="271">
        <v>47.127359533333347</v>
      </c>
      <c r="M36" s="271">
        <v>77.476000000000013</v>
      </c>
      <c r="N36" s="271">
        <v>5</v>
      </c>
      <c r="O36" s="255">
        <v>0.6082833333333334</v>
      </c>
      <c r="P36" s="271">
        <v>27.082598850000004</v>
      </c>
      <c r="Q36" s="271">
        <v>44.523000000000003</v>
      </c>
      <c r="R36" s="271">
        <v>7</v>
      </c>
      <c r="S36" s="255">
        <v>0.6082833333333334</v>
      </c>
      <c r="T36" s="271">
        <v>230.56188981666671</v>
      </c>
      <c r="U36" s="271">
        <v>379.32100000000003</v>
      </c>
      <c r="V36" s="271">
        <v>68</v>
      </c>
      <c r="W36" s="255">
        <v>0.60782790780543838</v>
      </c>
      <c r="X36" s="271" t="s">
        <v>551</v>
      </c>
      <c r="Y36" s="271">
        <v>12</v>
      </c>
      <c r="Z36" t="s">
        <v>184</v>
      </c>
      <c r="AA36" t="s">
        <v>2184</v>
      </c>
    </row>
    <row r="37" spans="1:27" x14ac:dyDescent="0.3">
      <c r="A37" t="s">
        <v>1200</v>
      </c>
      <c r="B37">
        <v>332040</v>
      </c>
      <c r="C37">
        <v>681</v>
      </c>
      <c r="D37" s="147" t="s">
        <v>236</v>
      </c>
      <c r="E37" s="147" t="s">
        <v>237</v>
      </c>
      <c r="F37" s="147" t="s">
        <v>850</v>
      </c>
      <c r="G37" t="s">
        <v>6</v>
      </c>
      <c r="H37" s="255">
        <v>73.443980999999994</v>
      </c>
      <c r="I37" s="269">
        <v>90.336999999999989</v>
      </c>
      <c r="J37" s="270">
        <v>29</v>
      </c>
      <c r="K37" s="248">
        <v>0.81300000000000006</v>
      </c>
      <c r="L37" s="271">
        <v>79.988631000000012</v>
      </c>
      <c r="M37" s="271">
        <v>98.387</v>
      </c>
      <c r="N37" s="271">
        <v>10</v>
      </c>
      <c r="O37" s="255">
        <v>0.81300000000000017</v>
      </c>
      <c r="P37" s="271">
        <v>76.128506999999985</v>
      </c>
      <c r="Q37" s="271">
        <v>93.638999999999982</v>
      </c>
      <c r="R37" s="271">
        <v>16</v>
      </c>
      <c r="S37" s="255">
        <v>0.81299999999999994</v>
      </c>
      <c r="T37" s="271">
        <v>229.56111900000002</v>
      </c>
      <c r="U37" s="271">
        <v>282.363</v>
      </c>
      <c r="V37" s="271">
        <v>53</v>
      </c>
      <c r="W37" s="255">
        <v>0.81300000000000006</v>
      </c>
      <c r="X37" s="271" t="s">
        <v>551</v>
      </c>
      <c r="Y37" s="271">
        <v>12</v>
      </c>
      <c r="Z37" t="s">
        <v>237</v>
      </c>
      <c r="AA37" t="s">
        <v>2184</v>
      </c>
    </row>
    <row r="38" spans="1:27" x14ac:dyDescent="0.3">
      <c r="A38" t="s">
        <v>1188</v>
      </c>
      <c r="B38">
        <v>331940</v>
      </c>
      <c r="C38">
        <v>320</v>
      </c>
      <c r="D38" s="147" t="s">
        <v>206</v>
      </c>
      <c r="E38" s="147" t="s">
        <v>207</v>
      </c>
      <c r="F38" s="147" t="s">
        <v>812</v>
      </c>
      <c r="G38" t="s">
        <v>6</v>
      </c>
      <c r="H38" s="255">
        <v>112.703</v>
      </c>
      <c r="I38" s="269">
        <v>131.05000000000001</v>
      </c>
      <c r="J38" s="270">
        <v>71</v>
      </c>
      <c r="K38" s="248">
        <v>0.86</v>
      </c>
      <c r="L38" s="271">
        <v>272.69826</v>
      </c>
      <c r="M38" s="271">
        <v>317.09100000000001</v>
      </c>
      <c r="N38" s="271">
        <v>16</v>
      </c>
      <c r="O38" s="255">
        <v>0.86</v>
      </c>
      <c r="P38" s="271">
        <v>109.1383</v>
      </c>
      <c r="Q38" s="271">
        <v>126.905</v>
      </c>
      <c r="R38" s="271">
        <v>19</v>
      </c>
      <c r="S38" s="255">
        <v>0.86</v>
      </c>
      <c r="T38" s="271">
        <v>494.53956000000005</v>
      </c>
      <c r="U38" s="271">
        <v>575.04599999999994</v>
      </c>
      <c r="V38" s="271">
        <v>102</v>
      </c>
      <c r="W38" s="255">
        <v>0.86000000000000021</v>
      </c>
      <c r="X38" s="271" t="s">
        <v>551</v>
      </c>
      <c r="Y38" s="271">
        <v>12</v>
      </c>
      <c r="Z38" t="s">
        <v>207</v>
      </c>
      <c r="AA38" t="s">
        <v>2184</v>
      </c>
    </row>
    <row r="39" spans="1:27" x14ac:dyDescent="0.3">
      <c r="A39" t="s">
        <v>1138</v>
      </c>
      <c r="B39">
        <v>331480</v>
      </c>
      <c r="C39">
        <v>169</v>
      </c>
      <c r="D39" s="147" t="s">
        <v>103</v>
      </c>
      <c r="E39" s="147" t="s">
        <v>129</v>
      </c>
      <c r="F39" s="147" t="s">
        <v>674</v>
      </c>
      <c r="G39" t="s">
        <v>6</v>
      </c>
      <c r="H39" s="255">
        <v>329.14237033333336</v>
      </c>
      <c r="I39" s="269">
        <v>513.83000000000004</v>
      </c>
      <c r="J39" s="270">
        <v>104</v>
      </c>
      <c r="K39" s="248">
        <v>0.64056666666666662</v>
      </c>
      <c r="L39" s="271">
        <v>150.90661703333336</v>
      </c>
      <c r="M39" s="271">
        <v>235.58300000000006</v>
      </c>
      <c r="N39" s="271">
        <v>20</v>
      </c>
      <c r="O39" s="255">
        <v>0.64056666666666662</v>
      </c>
      <c r="P39" s="271">
        <v>353.55820940000001</v>
      </c>
      <c r="Q39" s="271">
        <v>551.94600000000003</v>
      </c>
      <c r="R39" s="271">
        <v>33</v>
      </c>
      <c r="S39" s="255">
        <v>0.64056666666666662</v>
      </c>
      <c r="T39" s="271">
        <v>833.60719676666668</v>
      </c>
      <c r="U39" s="271">
        <v>1301.3590000000002</v>
      </c>
      <c r="V39" s="271">
        <v>156</v>
      </c>
      <c r="W39" s="255">
        <v>0.64056666666666662</v>
      </c>
      <c r="X39" s="271" t="s">
        <v>551</v>
      </c>
      <c r="Y39" s="271">
        <v>12</v>
      </c>
      <c r="Z39" t="s">
        <v>129</v>
      </c>
      <c r="AA39" t="s">
        <v>2184</v>
      </c>
    </row>
    <row r="40" spans="1:27" x14ac:dyDescent="0.3">
      <c r="A40" t="s">
        <v>1161</v>
      </c>
      <c r="B40">
        <v>331690</v>
      </c>
      <c r="C40">
        <v>169</v>
      </c>
      <c r="D40" s="147" t="s">
        <v>103</v>
      </c>
      <c r="E40" s="147" t="s">
        <v>150</v>
      </c>
      <c r="F40" s="147" t="s">
        <v>700</v>
      </c>
      <c r="G40" t="s">
        <v>6</v>
      </c>
      <c r="H40" s="255">
        <v>704.97500919166646</v>
      </c>
      <c r="I40" s="269">
        <v>1124.377</v>
      </c>
      <c r="J40" s="270">
        <v>230</v>
      </c>
      <c r="K40" s="248">
        <v>0.6269916666666665</v>
      </c>
      <c r="L40" s="271">
        <v>538.68804130833314</v>
      </c>
      <c r="M40" s="271">
        <v>859.1629999999999</v>
      </c>
      <c r="N40" s="271">
        <v>45</v>
      </c>
      <c r="O40" s="255">
        <v>0.6269916666666665</v>
      </c>
      <c r="P40" s="271">
        <v>545.83511931666658</v>
      </c>
      <c r="Q40" s="271">
        <v>870.56200000000001</v>
      </c>
      <c r="R40" s="271">
        <v>53</v>
      </c>
      <c r="S40" s="255">
        <v>0.6269916666666665</v>
      </c>
      <c r="T40" s="271">
        <v>1789.4981698166662</v>
      </c>
      <c r="U40" s="271">
        <v>2854.1019999999999</v>
      </c>
      <c r="V40" s="271">
        <v>326</v>
      </c>
      <c r="W40" s="255">
        <v>0.6269916666666665</v>
      </c>
      <c r="X40" s="271" t="s">
        <v>551</v>
      </c>
      <c r="Y40" s="271">
        <v>12</v>
      </c>
      <c r="Z40" t="s">
        <v>150</v>
      </c>
      <c r="AA40" t="s">
        <v>2184</v>
      </c>
    </row>
    <row r="41" spans="1:27" x14ac:dyDescent="0.3">
      <c r="A41" t="s">
        <v>1180</v>
      </c>
      <c r="B41">
        <v>331860</v>
      </c>
      <c r="C41">
        <v>297</v>
      </c>
      <c r="D41" s="147" t="s">
        <v>181</v>
      </c>
      <c r="E41" s="147" t="s">
        <v>182</v>
      </c>
      <c r="F41" s="147" t="s">
        <v>774</v>
      </c>
      <c r="G41" t="s">
        <v>6</v>
      </c>
      <c r="H41" s="255">
        <v>106.38330699999999</v>
      </c>
      <c r="I41" s="269">
        <v>213.19300000000001</v>
      </c>
      <c r="J41" s="270">
        <v>65</v>
      </c>
      <c r="K41" s="248">
        <v>0.49899999999999989</v>
      </c>
      <c r="L41" s="271">
        <v>235.26003699999998</v>
      </c>
      <c r="M41" s="271">
        <v>471.46300000000002</v>
      </c>
      <c r="N41" s="271">
        <v>66</v>
      </c>
      <c r="O41" s="255">
        <v>0.49899999999999994</v>
      </c>
      <c r="P41" s="271">
        <v>42.936455000000002</v>
      </c>
      <c r="Q41" s="271">
        <v>86.045000000000016</v>
      </c>
      <c r="R41" s="271">
        <v>11</v>
      </c>
      <c r="S41" s="255">
        <v>0.49899999999999994</v>
      </c>
      <c r="T41" s="271">
        <v>384.57979899999998</v>
      </c>
      <c r="U41" s="271">
        <v>770.70099999999979</v>
      </c>
      <c r="V41" s="271">
        <v>142</v>
      </c>
      <c r="W41" s="255">
        <v>0.49900000000000011</v>
      </c>
      <c r="X41" s="271" t="s">
        <v>551</v>
      </c>
      <c r="Y41" s="271">
        <v>6</v>
      </c>
      <c r="Z41" t="s">
        <v>182</v>
      </c>
      <c r="AA41" t="s">
        <v>2184</v>
      </c>
    </row>
    <row r="42" spans="1:27" x14ac:dyDescent="0.3">
      <c r="A42" t="s">
        <v>1249</v>
      </c>
      <c r="B42">
        <v>332500</v>
      </c>
      <c r="C42">
        <v>399</v>
      </c>
      <c r="D42" s="147" t="s">
        <v>328</v>
      </c>
      <c r="E42" s="147" t="s">
        <v>329</v>
      </c>
      <c r="F42" s="147" t="s">
        <v>973</v>
      </c>
      <c r="G42" t="s">
        <v>6</v>
      </c>
      <c r="H42" s="255">
        <v>135.94166666666669</v>
      </c>
      <c r="I42" s="269">
        <v>185.375</v>
      </c>
      <c r="J42" s="270">
        <v>51</v>
      </c>
      <c r="K42" s="248">
        <v>0.7333333333333335</v>
      </c>
      <c r="L42" s="271">
        <v>95.372200000000021</v>
      </c>
      <c r="M42" s="271">
        <v>130.05300000000003</v>
      </c>
      <c r="N42" s="271">
        <v>22</v>
      </c>
      <c r="O42" s="255">
        <v>0.73333333333333339</v>
      </c>
      <c r="P42" s="271">
        <v>170.02480000000003</v>
      </c>
      <c r="Q42" s="271">
        <v>231.85200000000003</v>
      </c>
      <c r="R42" s="271">
        <v>15</v>
      </c>
      <c r="S42" s="255">
        <v>0.73333333333333339</v>
      </c>
      <c r="T42" s="271">
        <v>401.33866666666677</v>
      </c>
      <c r="U42" s="271">
        <v>547.28</v>
      </c>
      <c r="V42" s="271">
        <v>88</v>
      </c>
      <c r="W42" s="255">
        <v>0.7333333333333335</v>
      </c>
      <c r="X42" s="271" t="s">
        <v>551</v>
      </c>
      <c r="Y42" s="271">
        <v>12</v>
      </c>
      <c r="Z42" t="s">
        <v>329</v>
      </c>
      <c r="AA42" t="s">
        <v>2184</v>
      </c>
    </row>
    <row r="43" spans="1:27" x14ac:dyDescent="0.3">
      <c r="A43" t="s">
        <v>1218</v>
      </c>
      <c r="B43">
        <v>332180</v>
      </c>
      <c r="C43">
        <v>330</v>
      </c>
      <c r="D43" s="147" t="s">
        <v>270</v>
      </c>
      <c r="E43" s="147" t="s">
        <v>271</v>
      </c>
      <c r="F43" s="147" t="s">
        <v>903</v>
      </c>
      <c r="G43" t="s">
        <v>6</v>
      </c>
      <c r="H43" s="255">
        <v>103.07856249999998</v>
      </c>
      <c r="I43" s="269">
        <v>135.185</v>
      </c>
      <c r="J43" s="270">
        <v>33</v>
      </c>
      <c r="K43" s="248">
        <v>0.76249999999999984</v>
      </c>
      <c r="L43" s="271">
        <v>99.195912499999991</v>
      </c>
      <c r="M43" s="271">
        <v>130.09300000000002</v>
      </c>
      <c r="N43" s="271">
        <v>13</v>
      </c>
      <c r="O43" s="255">
        <v>0.76249999999999984</v>
      </c>
      <c r="P43" s="271">
        <v>55.110449999999986</v>
      </c>
      <c r="Q43" s="271">
        <v>72.275999999999996</v>
      </c>
      <c r="R43" s="271">
        <v>16</v>
      </c>
      <c r="S43" s="255">
        <v>0.76249999999999984</v>
      </c>
      <c r="T43" s="271">
        <v>257.38492499999995</v>
      </c>
      <c r="U43" s="271">
        <v>351.459</v>
      </c>
      <c r="V43" s="271">
        <v>64</v>
      </c>
      <c r="W43" s="255">
        <v>0.73233271875240058</v>
      </c>
      <c r="X43" s="271" t="s">
        <v>551</v>
      </c>
      <c r="Y43" s="271">
        <v>12</v>
      </c>
      <c r="Z43" t="s">
        <v>271</v>
      </c>
      <c r="AA43" t="s">
        <v>2184</v>
      </c>
    </row>
    <row r="44" spans="1:27" x14ac:dyDescent="0.3">
      <c r="A44" t="s">
        <v>1179</v>
      </c>
      <c r="B44">
        <v>331880</v>
      </c>
      <c r="C44">
        <v>437</v>
      </c>
      <c r="D44" s="147" t="s">
        <v>185</v>
      </c>
      <c r="E44" s="147" t="s">
        <v>186</v>
      </c>
      <c r="F44" s="147" t="s">
        <v>772</v>
      </c>
      <c r="G44" t="s">
        <v>6</v>
      </c>
      <c r="H44" s="255">
        <v>121.24080833333332</v>
      </c>
      <c r="I44" s="269">
        <v>140.70499999999998</v>
      </c>
      <c r="J44" s="270">
        <v>41</v>
      </c>
      <c r="K44" s="248">
        <v>0.86166666666666669</v>
      </c>
      <c r="L44" s="271">
        <v>55.636093333333342</v>
      </c>
      <c r="M44" s="271">
        <v>64.568000000000012</v>
      </c>
      <c r="N44" s="271">
        <v>4</v>
      </c>
      <c r="O44" s="255">
        <v>0.86166666666666669</v>
      </c>
      <c r="P44" s="271">
        <v>107.13790999999999</v>
      </c>
      <c r="Q44" s="271">
        <v>124.33799999999999</v>
      </c>
      <c r="R44" s="271">
        <v>10</v>
      </c>
      <c r="S44" s="255">
        <v>0.86166666666666658</v>
      </c>
      <c r="T44" s="271">
        <v>284.01481166666667</v>
      </c>
      <c r="U44" s="271">
        <v>329.96</v>
      </c>
      <c r="V44" s="271">
        <v>56</v>
      </c>
      <c r="W44" s="255">
        <v>0.86075527841758603</v>
      </c>
      <c r="X44" s="271" t="s">
        <v>551</v>
      </c>
      <c r="Y44" s="271">
        <v>12</v>
      </c>
      <c r="Z44" t="s">
        <v>186</v>
      </c>
      <c r="AA44" t="s">
        <v>2184</v>
      </c>
    </row>
    <row r="45" spans="1:27" x14ac:dyDescent="0.3">
      <c r="A45" t="s">
        <v>1184</v>
      </c>
      <c r="B45">
        <v>331910</v>
      </c>
      <c r="C45">
        <v>360</v>
      </c>
      <c r="D45" s="147" t="s">
        <v>195</v>
      </c>
      <c r="E45" s="147" t="s">
        <v>196</v>
      </c>
      <c r="F45" s="147" t="s">
        <v>786</v>
      </c>
      <c r="G45" t="s">
        <v>6</v>
      </c>
      <c r="H45" s="255">
        <v>92.812030949999979</v>
      </c>
      <c r="I45" s="269">
        <v>102.798</v>
      </c>
      <c r="J45" s="270">
        <v>20</v>
      </c>
      <c r="K45" s="248">
        <v>0.9028583333333331</v>
      </c>
      <c r="L45" s="271">
        <v>47.48131974999999</v>
      </c>
      <c r="M45" s="271">
        <v>52.59</v>
      </c>
      <c r="N45" s="271">
        <v>8</v>
      </c>
      <c r="O45" s="255">
        <v>0.9028583333333331</v>
      </c>
      <c r="P45" s="271">
        <v>40.537436308333326</v>
      </c>
      <c r="Q45" s="271">
        <v>44.899000000000001</v>
      </c>
      <c r="R45" s="271">
        <v>10</v>
      </c>
      <c r="S45" s="255">
        <v>0.90285833333333321</v>
      </c>
      <c r="T45" s="271">
        <v>180.83078700833329</v>
      </c>
      <c r="U45" s="271">
        <v>200.43300000000002</v>
      </c>
      <c r="V45" s="271">
        <v>40</v>
      </c>
      <c r="W45" s="255">
        <v>0.90220067058983933</v>
      </c>
      <c r="X45" s="271" t="s">
        <v>551</v>
      </c>
      <c r="Y45" s="271">
        <v>12</v>
      </c>
      <c r="Z45" t="s">
        <v>196</v>
      </c>
      <c r="AA45" t="s">
        <v>2184</v>
      </c>
    </row>
    <row r="46" spans="1:27" x14ac:dyDescent="0.3">
      <c r="A46" t="s">
        <v>1248</v>
      </c>
      <c r="B46">
        <v>332480</v>
      </c>
      <c r="C46">
        <v>425</v>
      </c>
      <c r="D46" s="147" t="s">
        <v>324</v>
      </c>
      <c r="E46" s="147" t="s">
        <v>325</v>
      </c>
      <c r="F46" s="147" t="s">
        <v>971</v>
      </c>
      <c r="G46" t="s">
        <v>6</v>
      </c>
      <c r="H46" s="255">
        <v>81.469799999999992</v>
      </c>
      <c r="I46" s="269">
        <v>135.78300000000002</v>
      </c>
      <c r="J46" s="270">
        <v>48</v>
      </c>
      <c r="K46" s="248">
        <v>0.59999999999999987</v>
      </c>
      <c r="L46" s="271">
        <v>75.101399999999984</v>
      </c>
      <c r="M46" s="271">
        <v>125.169</v>
      </c>
      <c r="N46" s="271">
        <v>17</v>
      </c>
      <c r="O46" s="255">
        <v>0.59999999999999987</v>
      </c>
      <c r="P46" s="271">
        <v>59.988599999999984</v>
      </c>
      <c r="Q46" s="271">
        <v>99.980999999999995</v>
      </c>
      <c r="R46" s="271">
        <v>14</v>
      </c>
      <c r="S46" s="255">
        <v>0.59999999999999987</v>
      </c>
      <c r="T46" s="271">
        <v>216.55979999999997</v>
      </c>
      <c r="U46" s="271">
        <v>360.93299999999999</v>
      </c>
      <c r="V46" s="271">
        <v>78</v>
      </c>
      <c r="W46" s="255">
        <v>0.59999999999999987</v>
      </c>
      <c r="X46" s="271" t="s">
        <v>551</v>
      </c>
      <c r="Y46" s="271">
        <v>3</v>
      </c>
      <c r="Z46" t="s">
        <v>325</v>
      </c>
      <c r="AA46" t="s">
        <v>2184</v>
      </c>
    </row>
    <row r="47" spans="1:27" ht="28.8" x14ac:dyDescent="0.3">
      <c r="A47" t="s">
        <v>1201</v>
      </c>
      <c r="B47">
        <v>332050</v>
      </c>
      <c r="C47">
        <v>280</v>
      </c>
      <c r="D47" s="147" t="s">
        <v>238</v>
      </c>
      <c r="E47" s="147" t="s">
        <v>853</v>
      </c>
      <c r="F47" s="147" t="s">
        <v>852</v>
      </c>
      <c r="G47" t="s">
        <v>6</v>
      </c>
      <c r="H47" s="255">
        <v>430.99567288333338</v>
      </c>
      <c r="I47" s="269">
        <v>756.54200000000003</v>
      </c>
      <c r="J47" s="270">
        <v>188</v>
      </c>
      <c r="K47" s="248">
        <v>0.56969166666666671</v>
      </c>
      <c r="L47" s="271">
        <v>873.30086473333347</v>
      </c>
      <c r="M47" s="271">
        <v>1532.9360000000001</v>
      </c>
      <c r="N47" s="271">
        <v>102</v>
      </c>
      <c r="O47" s="255">
        <v>0.56969166666666671</v>
      </c>
      <c r="P47" s="271">
        <v>351.06223513333333</v>
      </c>
      <c r="Q47" s="271">
        <v>616.23199999999997</v>
      </c>
      <c r="R47" s="271">
        <v>25</v>
      </c>
      <c r="S47" s="255">
        <v>0.56969166666666671</v>
      </c>
      <c r="T47" s="271">
        <v>1655.3587727500001</v>
      </c>
      <c r="U47" s="271">
        <v>2905.71</v>
      </c>
      <c r="V47" s="271">
        <v>311</v>
      </c>
      <c r="W47" s="255">
        <v>0.56969166666666671</v>
      </c>
      <c r="X47" s="271" t="s">
        <v>551</v>
      </c>
      <c r="Y47" s="271">
        <v>12</v>
      </c>
      <c r="Z47" t="s">
        <v>853</v>
      </c>
      <c r="AA47" t="s">
        <v>2184</v>
      </c>
    </row>
    <row r="48" spans="1:27" x14ac:dyDescent="0.3">
      <c r="A48" t="s">
        <v>1246</v>
      </c>
      <c r="B48">
        <v>332450</v>
      </c>
      <c r="C48">
        <v>662</v>
      </c>
      <c r="D48" s="147" t="s">
        <v>317</v>
      </c>
      <c r="E48" s="147" t="s">
        <v>318</v>
      </c>
      <c r="F48" s="147" t="s">
        <v>964</v>
      </c>
      <c r="G48" t="s">
        <v>6</v>
      </c>
      <c r="H48" s="255">
        <v>51.450490000000002</v>
      </c>
      <c r="I48" s="269">
        <v>56.539000000000001</v>
      </c>
      <c r="J48" s="270">
        <v>23</v>
      </c>
      <c r="K48" s="248">
        <v>0.91</v>
      </c>
      <c r="L48" s="271">
        <v>68.318250000000006</v>
      </c>
      <c r="M48" s="271">
        <v>75.075000000000003</v>
      </c>
      <c r="N48" s="271">
        <v>12</v>
      </c>
      <c r="O48" s="255">
        <v>0.91</v>
      </c>
      <c r="P48" s="271">
        <v>28.950740000000003</v>
      </c>
      <c r="Q48" s="271">
        <v>31.814000000000004</v>
      </c>
      <c r="R48" s="271">
        <v>6</v>
      </c>
      <c r="S48" s="255">
        <v>0.91</v>
      </c>
      <c r="T48" s="271">
        <v>148.71948</v>
      </c>
      <c r="U48" s="271">
        <v>163.428</v>
      </c>
      <c r="V48" s="271">
        <v>40</v>
      </c>
      <c r="W48" s="255">
        <v>0.91</v>
      </c>
      <c r="X48" s="271" t="s">
        <v>551</v>
      </c>
      <c r="Y48" s="271">
        <v>12</v>
      </c>
      <c r="Z48" t="s">
        <v>318</v>
      </c>
      <c r="AA48" t="s">
        <v>2184</v>
      </c>
    </row>
    <row r="49" spans="1:27" x14ac:dyDescent="0.3">
      <c r="A49" t="s">
        <v>1212</v>
      </c>
      <c r="B49">
        <v>332100</v>
      </c>
      <c r="C49">
        <v>660</v>
      </c>
      <c r="D49" s="147" t="s">
        <v>258</v>
      </c>
      <c r="E49" s="147" t="s">
        <v>259</v>
      </c>
      <c r="F49" s="147" t="s">
        <v>891</v>
      </c>
      <c r="G49" t="s">
        <v>6</v>
      </c>
      <c r="H49" s="255">
        <v>141.62040000000002</v>
      </c>
      <c r="I49" s="269">
        <v>157.35599999999997</v>
      </c>
      <c r="J49" s="270">
        <v>56</v>
      </c>
      <c r="K49" s="248">
        <v>0.90000000000000036</v>
      </c>
      <c r="L49" s="271">
        <v>51.545700000000011</v>
      </c>
      <c r="M49" s="271">
        <v>57.272999999999996</v>
      </c>
      <c r="N49" s="271">
        <v>7</v>
      </c>
      <c r="O49" s="255">
        <v>0.90000000000000024</v>
      </c>
      <c r="P49" s="271">
        <v>125.36460000000002</v>
      </c>
      <c r="Q49" s="271">
        <v>139.29399999999998</v>
      </c>
      <c r="R49" s="271">
        <v>14</v>
      </c>
      <c r="S49" s="255">
        <v>0.90000000000000024</v>
      </c>
      <c r="T49" s="271">
        <v>318.53070000000002</v>
      </c>
      <c r="U49" s="271">
        <v>360.07900000000001</v>
      </c>
      <c r="V49" s="271">
        <v>79</v>
      </c>
      <c r="W49" s="255">
        <v>0.88461337650904392</v>
      </c>
      <c r="X49" s="271" t="s">
        <v>551</v>
      </c>
      <c r="Y49" s="271">
        <v>12</v>
      </c>
      <c r="Z49" t="s">
        <v>259</v>
      </c>
      <c r="AA49" t="s">
        <v>2184</v>
      </c>
    </row>
    <row r="50" spans="1:27" x14ac:dyDescent="0.3">
      <c r="A50" t="s">
        <v>1233</v>
      </c>
      <c r="B50">
        <v>332110</v>
      </c>
      <c r="C50">
        <v>661</v>
      </c>
      <c r="D50" s="147" t="s">
        <v>297</v>
      </c>
      <c r="E50" s="147" t="s">
        <v>298</v>
      </c>
      <c r="F50" s="147" t="s">
        <v>937</v>
      </c>
      <c r="G50" t="s">
        <v>6</v>
      </c>
      <c r="H50" s="255">
        <v>158.19399999999999</v>
      </c>
      <c r="I50" s="269">
        <v>316.38799999999998</v>
      </c>
      <c r="J50" s="270">
        <v>68</v>
      </c>
      <c r="K50" s="248">
        <v>0.5</v>
      </c>
      <c r="L50" s="271">
        <v>18.64</v>
      </c>
      <c r="M50" s="271">
        <v>37.28</v>
      </c>
      <c r="N50" s="271">
        <v>7</v>
      </c>
      <c r="O50" s="255">
        <v>0.5</v>
      </c>
      <c r="P50" s="271">
        <v>120.8955</v>
      </c>
      <c r="Q50" s="271">
        <v>241.791</v>
      </c>
      <c r="R50" s="271">
        <v>23</v>
      </c>
      <c r="S50" s="255">
        <v>0.5</v>
      </c>
      <c r="T50" s="271">
        <v>297.72950000000003</v>
      </c>
      <c r="U50" s="271">
        <v>595.45899999999995</v>
      </c>
      <c r="V50" s="271">
        <v>98</v>
      </c>
      <c r="W50" s="255">
        <v>0.50000000000000011</v>
      </c>
      <c r="X50" s="271" t="s">
        <v>551</v>
      </c>
      <c r="Y50" s="271">
        <v>12</v>
      </c>
      <c r="Z50" t="s">
        <v>298</v>
      </c>
      <c r="AA50" t="s">
        <v>2184</v>
      </c>
    </row>
    <row r="51" spans="1:27" ht="28.8" x14ac:dyDescent="0.3">
      <c r="A51" t="s">
        <v>1228</v>
      </c>
      <c r="B51">
        <v>332280</v>
      </c>
      <c r="C51">
        <v>22</v>
      </c>
      <c r="D51" s="147" t="s">
        <v>287</v>
      </c>
      <c r="E51" s="147" t="s">
        <v>929</v>
      </c>
      <c r="F51" s="147" t="s">
        <v>928</v>
      </c>
      <c r="G51" t="s">
        <v>6</v>
      </c>
      <c r="H51" s="255">
        <v>1673.6615100000004</v>
      </c>
      <c r="I51" s="269">
        <v>2945.5500000000006</v>
      </c>
      <c r="J51" s="270">
        <v>738</v>
      </c>
      <c r="K51" s="248">
        <v>0.56820000000000004</v>
      </c>
      <c r="L51" s="271">
        <v>7125.4245971999999</v>
      </c>
      <c r="M51" s="271">
        <v>12540.346</v>
      </c>
      <c r="N51" s="271">
        <v>268</v>
      </c>
      <c r="O51" s="255">
        <v>0.56820000000000004</v>
      </c>
      <c r="P51" s="271">
        <v>2588.0231549999999</v>
      </c>
      <c r="Q51" s="271">
        <v>4554.7749999999996</v>
      </c>
      <c r="R51" s="271">
        <v>162</v>
      </c>
      <c r="S51" s="255">
        <v>0.56820000000000004</v>
      </c>
      <c r="T51" s="271">
        <v>11387.1092622</v>
      </c>
      <c r="U51" s="271">
        <v>20040.670999999995</v>
      </c>
      <c r="V51" s="271">
        <v>1137</v>
      </c>
      <c r="W51" s="255">
        <v>0.56820000000000015</v>
      </c>
      <c r="X51" s="271" t="s">
        <v>551</v>
      </c>
      <c r="Y51" s="271">
        <v>12</v>
      </c>
      <c r="Z51" t="s">
        <v>929</v>
      </c>
      <c r="AA51" t="s">
        <v>2184</v>
      </c>
    </row>
    <row r="52" spans="1:27" x14ac:dyDescent="0.3">
      <c r="A52" t="s">
        <v>1244</v>
      </c>
      <c r="B52">
        <v>332430</v>
      </c>
      <c r="C52">
        <v>45</v>
      </c>
      <c r="D52" s="147" t="s">
        <v>313</v>
      </c>
      <c r="E52" s="147" t="s">
        <v>960</v>
      </c>
      <c r="F52" s="147" t="s">
        <v>959</v>
      </c>
      <c r="G52" t="s">
        <v>6</v>
      </c>
      <c r="H52" s="255">
        <v>2603.8724098333332</v>
      </c>
      <c r="I52" s="269">
        <v>5286.335</v>
      </c>
      <c r="J52" s="270">
        <v>978</v>
      </c>
      <c r="K52" s="248">
        <v>0.49256666666666665</v>
      </c>
      <c r="L52" s="271">
        <v>5189.2371197333341</v>
      </c>
      <c r="M52" s="271">
        <v>10535.096000000001</v>
      </c>
      <c r="N52" s="271">
        <v>393</v>
      </c>
      <c r="O52" s="255">
        <v>0.49256666666666665</v>
      </c>
      <c r="P52" s="271">
        <v>747.52508413333339</v>
      </c>
      <c r="Q52" s="271">
        <v>1517.6120000000001</v>
      </c>
      <c r="R52" s="271">
        <v>118</v>
      </c>
      <c r="S52" s="255">
        <v>0.49256666666666671</v>
      </c>
      <c r="T52" s="271">
        <v>8540.6346137</v>
      </c>
      <c r="U52" s="271">
        <v>17341.62</v>
      </c>
      <c r="V52" s="271">
        <v>1467</v>
      </c>
      <c r="W52" s="255">
        <v>0.49249347025825735</v>
      </c>
      <c r="X52" s="271" t="s">
        <v>551</v>
      </c>
      <c r="Y52" s="271">
        <v>12</v>
      </c>
      <c r="Z52" t="s">
        <v>960</v>
      </c>
      <c r="AA52" t="s">
        <v>2184</v>
      </c>
    </row>
    <row r="53" spans="1:27" ht="28.8" x14ac:dyDescent="0.3">
      <c r="A53" t="s">
        <v>1185</v>
      </c>
      <c r="B53">
        <v>0</v>
      </c>
      <c r="C53">
        <v>10</v>
      </c>
      <c r="D53" s="147" t="s">
        <v>788</v>
      </c>
      <c r="E53" s="147" t="s">
        <v>788</v>
      </c>
      <c r="F53" s="147" t="s">
        <v>790</v>
      </c>
      <c r="G53" t="s">
        <v>7</v>
      </c>
      <c r="H53" s="255">
        <v>3805.8</v>
      </c>
      <c r="I53" s="269">
        <v>15839</v>
      </c>
      <c r="J53" s="270">
        <v>2948</v>
      </c>
      <c r="K53" s="248">
        <v>0.24028032072731867</v>
      </c>
      <c r="L53" s="271">
        <v>13246.2</v>
      </c>
      <c r="M53" s="271">
        <v>64747</v>
      </c>
      <c r="N53" s="271">
        <v>800</v>
      </c>
      <c r="O53" s="255">
        <v>0.20458399616970671</v>
      </c>
      <c r="P53" s="271">
        <v>0</v>
      </c>
      <c r="Q53" s="271">
        <v>0</v>
      </c>
      <c r="R53" s="271">
        <v>0</v>
      </c>
      <c r="S53" s="255" t="s">
        <v>505</v>
      </c>
      <c r="T53" s="271">
        <v>17052</v>
      </c>
      <c r="U53" s="271">
        <v>80586</v>
      </c>
      <c r="V53" s="271">
        <v>3748</v>
      </c>
      <c r="W53" s="255">
        <v>0.21160002978184797</v>
      </c>
      <c r="X53" s="271" t="s">
        <v>1077</v>
      </c>
      <c r="Y53" s="271">
        <v>12</v>
      </c>
      <c r="Z53" t="s">
        <v>542</v>
      </c>
      <c r="AA53" t="s">
        <v>2184</v>
      </c>
    </row>
    <row r="54" spans="1:27" x14ac:dyDescent="0.3">
      <c r="A54" t="s">
        <v>1262</v>
      </c>
      <c r="B54">
        <v>332610</v>
      </c>
      <c r="C54">
        <v>586</v>
      </c>
      <c r="D54" s="147" t="s">
        <v>355</v>
      </c>
      <c r="E54" s="147" t="s">
        <v>356</v>
      </c>
      <c r="F54" s="147" t="s">
        <v>1001</v>
      </c>
      <c r="G54" t="s">
        <v>7</v>
      </c>
      <c r="H54" s="255">
        <v>119.50708</v>
      </c>
      <c r="I54" s="269">
        <v>129.899</v>
      </c>
      <c r="J54" s="270">
        <v>63</v>
      </c>
      <c r="K54" s="248">
        <v>0.92</v>
      </c>
      <c r="L54" s="271">
        <v>58.339040000000004</v>
      </c>
      <c r="M54" s="271">
        <v>63.411999999999999</v>
      </c>
      <c r="N54" s="271">
        <v>13</v>
      </c>
      <c r="O54" s="255">
        <v>0.92</v>
      </c>
      <c r="P54" s="271">
        <v>135.67700000000002</v>
      </c>
      <c r="Q54" s="271">
        <v>147.47500000000002</v>
      </c>
      <c r="R54" s="271">
        <v>10</v>
      </c>
      <c r="S54" s="255">
        <v>0.92</v>
      </c>
      <c r="T54" s="271">
        <v>313.52312000000006</v>
      </c>
      <c r="U54" s="271">
        <v>352.69699999999989</v>
      </c>
      <c r="V54" s="271">
        <v>88</v>
      </c>
      <c r="W54" s="255">
        <v>0.8889304984164883</v>
      </c>
      <c r="X54" s="271" t="s">
        <v>551</v>
      </c>
      <c r="Y54" s="271">
        <v>12</v>
      </c>
      <c r="Z54" t="s">
        <v>356</v>
      </c>
      <c r="AA54" t="s">
        <v>2184</v>
      </c>
    </row>
    <row r="55" spans="1:27" x14ac:dyDescent="0.3">
      <c r="A55" t="s">
        <v>1181</v>
      </c>
      <c r="B55">
        <v>331890</v>
      </c>
      <c r="C55">
        <v>368</v>
      </c>
      <c r="D55" s="147" t="s">
        <v>187</v>
      </c>
      <c r="E55" s="147" t="s">
        <v>188</v>
      </c>
      <c r="F55" s="147" t="s">
        <v>776</v>
      </c>
      <c r="G55" t="s">
        <v>7</v>
      </c>
      <c r="H55" s="255">
        <v>79.745505666666674</v>
      </c>
      <c r="I55" s="269">
        <v>115.83200000000002</v>
      </c>
      <c r="J55" s="270">
        <v>48</v>
      </c>
      <c r="K55" s="248">
        <v>0.68845833333333328</v>
      </c>
      <c r="L55" s="271">
        <v>139.67304974999999</v>
      </c>
      <c r="M55" s="271">
        <v>202.87800000000001</v>
      </c>
      <c r="N55" s="271">
        <v>28</v>
      </c>
      <c r="O55" s="255">
        <v>0.68845833333333328</v>
      </c>
      <c r="P55" s="271">
        <v>44.765626208333337</v>
      </c>
      <c r="Q55" s="271">
        <v>65.02300000000001</v>
      </c>
      <c r="R55" s="271">
        <v>5</v>
      </c>
      <c r="S55" s="255">
        <v>0.68845833333333328</v>
      </c>
      <c r="T55" s="271">
        <v>264.18418162500001</v>
      </c>
      <c r="U55" s="271">
        <v>390.6330000000001</v>
      </c>
      <c r="V55" s="271">
        <v>81</v>
      </c>
      <c r="W55" s="255">
        <v>0.6762976543840381</v>
      </c>
      <c r="X55" s="271" t="s">
        <v>551</v>
      </c>
      <c r="Y55" s="271">
        <v>3</v>
      </c>
      <c r="Z55" t="s">
        <v>188</v>
      </c>
      <c r="AA55" t="s">
        <v>2184</v>
      </c>
    </row>
    <row r="56" spans="1:27" x14ac:dyDescent="0.3">
      <c r="A56" t="s">
        <v>1186</v>
      </c>
      <c r="B56">
        <v>331920</v>
      </c>
      <c r="C56">
        <v>160</v>
      </c>
      <c r="D56" s="147" t="s">
        <v>202</v>
      </c>
      <c r="E56" s="147" t="s">
        <v>797</v>
      </c>
      <c r="F56" s="147" t="s">
        <v>796</v>
      </c>
      <c r="G56" t="s">
        <v>7</v>
      </c>
      <c r="H56" s="255">
        <v>1607.9698048666664</v>
      </c>
      <c r="I56" s="269">
        <v>4659.5439999999999</v>
      </c>
      <c r="J56" s="270">
        <v>955</v>
      </c>
      <c r="K56" s="248">
        <v>0.34509166666666663</v>
      </c>
      <c r="L56" s="271">
        <v>6198.9164625916655</v>
      </c>
      <c r="M56" s="271">
        <v>17963.100999999999</v>
      </c>
      <c r="N56" s="271">
        <v>622</v>
      </c>
      <c r="O56" s="255">
        <v>0.34509166666666663</v>
      </c>
      <c r="P56" s="271">
        <v>1552.7551381999997</v>
      </c>
      <c r="Q56" s="271">
        <v>4499.5439999999999</v>
      </c>
      <c r="R56" s="271">
        <v>107</v>
      </c>
      <c r="S56" s="255">
        <v>0.34509166666666663</v>
      </c>
      <c r="T56" s="271">
        <v>9359.6414056583326</v>
      </c>
      <c r="U56" s="271">
        <v>27122.188999999998</v>
      </c>
      <c r="V56" s="271">
        <v>1683</v>
      </c>
      <c r="W56" s="255">
        <v>0.34509166666666669</v>
      </c>
      <c r="X56" s="271" t="s">
        <v>551</v>
      </c>
      <c r="Y56" s="271">
        <v>12</v>
      </c>
      <c r="Z56" t="s">
        <v>797</v>
      </c>
      <c r="AA56" t="s">
        <v>2184</v>
      </c>
    </row>
    <row r="57" spans="1:27" ht="28.8" x14ac:dyDescent="0.3">
      <c r="A57" t="s">
        <v>1096</v>
      </c>
      <c r="B57">
        <v>331160</v>
      </c>
      <c r="C57">
        <v>2</v>
      </c>
      <c r="D57" s="147" t="s">
        <v>80</v>
      </c>
      <c r="E57" s="147" t="s">
        <v>394</v>
      </c>
      <c r="F57" s="147" t="s">
        <v>623</v>
      </c>
      <c r="G57" t="s">
        <v>7</v>
      </c>
      <c r="H57" s="255">
        <v>92.164380691666636</v>
      </c>
      <c r="I57" s="269">
        <v>140.74299999999999</v>
      </c>
      <c r="J57" s="270">
        <v>54</v>
      </c>
      <c r="K57" s="248">
        <v>0.65484166666666643</v>
      </c>
      <c r="L57" s="271">
        <v>67.047928566666641</v>
      </c>
      <c r="M57" s="271">
        <v>102.38800000000001</v>
      </c>
      <c r="N57" s="271">
        <v>14</v>
      </c>
      <c r="O57" s="255">
        <v>0.65484166666666643</v>
      </c>
      <c r="P57" s="271">
        <v>71.426199949999983</v>
      </c>
      <c r="Q57" s="271">
        <v>109.07400000000001</v>
      </c>
      <c r="R57" s="271">
        <v>9</v>
      </c>
      <c r="S57" s="255">
        <v>0.65484166666666643</v>
      </c>
      <c r="T57" s="271">
        <v>230.63850920833323</v>
      </c>
      <c r="U57" s="271">
        <v>352.20499999999998</v>
      </c>
      <c r="V57" s="271">
        <v>76</v>
      </c>
      <c r="W57" s="255">
        <v>0.65484166666666643</v>
      </c>
      <c r="X57" s="271" t="s">
        <v>551</v>
      </c>
      <c r="Y57" s="271">
        <v>9</v>
      </c>
      <c r="Z57" t="s">
        <v>394</v>
      </c>
      <c r="AA57" t="s">
        <v>2184</v>
      </c>
    </row>
    <row r="58" spans="1:27" ht="28.8" x14ac:dyDescent="0.3">
      <c r="A58" t="s">
        <v>1100</v>
      </c>
      <c r="B58">
        <v>331195</v>
      </c>
      <c r="C58">
        <v>2</v>
      </c>
      <c r="D58" s="147" t="s">
        <v>80</v>
      </c>
      <c r="E58" s="147" t="s">
        <v>96</v>
      </c>
      <c r="F58" s="147" t="s">
        <v>623</v>
      </c>
      <c r="G58" t="s">
        <v>7</v>
      </c>
      <c r="H58" s="255">
        <v>217.19930773333326</v>
      </c>
      <c r="I58" s="269">
        <v>332.86399999999998</v>
      </c>
      <c r="J58" s="270">
        <v>83</v>
      </c>
      <c r="K58" s="248">
        <v>0.65251666666666652</v>
      </c>
      <c r="L58" s="271">
        <v>60.616840783333316</v>
      </c>
      <c r="M58" s="271">
        <v>92.896999999999991</v>
      </c>
      <c r="N58" s="271">
        <v>14</v>
      </c>
      <c r="O58" s="255">
        <v>0.65251666666666652</v>
      </c>
      <c r="P58" s="271">
        <v>47.954102349999978</v>
      </c>
      <c r="Q58" s="271">
        <v>73.490999999999985</v>
      </c>
      <c r="R58" s="271">
        <v>7</v>
      </c>
      <c r="S58" s="255">
        <v>0.65251666666666652</v>
      </c>
      <c r="T58" s="271">
        <v>325.77025086666652</v>
      </c>
      <c r="U58" s="271">
        <v>499.25200000000001</v>
      </c>
      <c r="V58" s="271">
        <v>101</v>
      </c>
      <c r="W58" s="255">
        <v>0.6525166666666663</v>
      </c>
      <c r="X58" s="271" t="s">
        <v>551</v>
      </c>
      <c r="Y58" s="271">
        <v>12</v>
      </c>
      <c r="Z58" t="s">
        <v>96</v>
      </c>
      <c r="AA58" t="s">
        <v>2184</v>
      </c>
    </row>
    <row r="59" spans="1:27" ht="28.8" x14ac:dyDescent="0.3">
      <c r="A59" t="s">
        <v>1083</v>
      </c>
      <c r="B59">
        <v>331070</v>
      </c>
      <c r="C59">
        <v>2</v>
      </c>
      <c r="D59" s="147" t="s">
        <v>80</v>
      </c>
      <c r="E59" s="147" t="s">
        <v>85</v>
      </c>
      <c r="F59" s="147" t="s">
        <v>623</v>
      </c>
      <c r="G59" t="s">
        <v>7</v>
      </c>
      <c r="H59" s="255">
        <v>103.60966777499999</v>
      </c>
      <c r="I59" s="269">
        <v>158.22900000000001</v>
      </c>
      <c r="J59" s="270">
        <v>48</v>
      </c>
      <c r="K59" s="248">
        <v>0.65480833333333321</v>
      </c>
      <c r="L59" s="271">
        <v>95.603981091666654</v>
      </c>
      <c r="M59" s="271">
        <v>146.00300000000001</v>
      </c>
      <c r="N59" s="271">
        <v>19</v>
      </c>
      <c r="O59" s="255">
        <v>0.65480833333333321</v>
      </c>
      <c r="P59" s="271">
        <v>7.3593908583333327</v>
      </c>
      <c r="Q59" s="271">
        <v>11.239000000000001</v>
      </c>
      <c r="R59" s="271">
        <v>2</v>
      </c>
      <c r="S59" s="255">
        <v>0.65480833333333321</v>
      </c>
      <c r="T59" s="271">
        <v>206.57303972499997</v>
      </c>
      <c r="U59" s="271">
        <v>315.471</v>
      </c>
      <c r="V59" s="271">
        <v>67</v>
      </c>
      <c r="W59" s="255">
        <v>0.65480833333333321</v>
      </c>
      <c r="X59" s="271" t="s">
        <v>551</v>
      </c>
      <c r="Y59" s="271">
        <v>12</v>
      </c>
      <c r="Z59" t="s">
        <v>85</v>
      </c>
      <c r="AA59" t="s">
        <v>2184</v>
      </c>
    </row>
    <row r="60" spans="1:27" x14ac:dyDescent="0.3">
      <c r="A60" t="s">
        <v>1177</v>
      </c>
      <c r="B60">
        <v>331850</v>
      </c>
      <c r="C60">
        <v>686</v>
      </c>
      <c r="D60" s="147" t="s">
        <v>179</v>
      </c>
      <c r="E60" s="147" t="s">
        <v>180</v>
      </c>
      <c r="F60" s="147" t="s">
        <v>768</v>
      </c>
      <c r="G60" t="s">
        <v>7</v>
      </c>
      <c r="H60" s="255">
        <v>60.612090000000002</v>
      </c>
      <c r="I60" s="269">
        <v>91.146000000000001</v>
      </c>
      <c r="J60" s="270">
        <v>25</v>
      </c>
      <c r="K60" s="248">
        <v>0.66500000000000004</v>
      </c>
      <c r="L60" s="271">
        <v>51.057369999999999</v>
      </c>
      <c r="M60" s="271">
        <v>76.777999999999992</v>
      </c>
      <c r="N60" s="271">
        <v>16</v>
      </c>
      <c r="O60" s="255">
        <v>0.66500000000000004</v>
      </c>
      <c r="P60" s="271">
        <v>35.794955000000002</v>
      </c>
      <c r="Q60" s="271">
        <v>53.826999999999998</v>
      </c>
      <c r="R60" s="271">
        <v>18</v>
      </c>
      <c r="S60" s="255">
        <v>0.66500000000000004</v>
      </c>
      <c r="T60" s="271">
        <v>147.464415</v>
      </c>
      <c r="U60" s="271">
        <v>221.751</v>
      </c>
      <c r="V60" s="271">
        <v>53</v>
      </c>
      <c r="W60" s="255">
        <v>0.66500000000000004</v>
      </c>
      <c r="X60" s="271" t="s">
        <v>551</v>
      </c>
      <c r="Y60" s="271">
        <v>3</v>
      </c>
      <c r="Z60" t="s">
        <v>180</v>
      </c>
      <c r="AA60" t="s">
        <v>2184</v>
      </c>
    </row>
    <row r="61" spans="1:27" x14ac:dyDescent="0.3">
      <c r="A61" t="s">
        <v>1245</v>
      </c>
      <c r="B61">
        <v>332440</v>
      </c>
      <c r="C61">
        <v>357</v>
      </c>
      <c r="D61" s="147" t="s">
        <v>315</v>
      </c>
      <c r="E61" s="147" t="s">
        <v>316</v>
      </c>
      <c r="F61" s="147" t="s">
        <v>962</v>
      </c>
      <c r="G61" t="s">
        <v>8</v>
      </c>
      <c r="H61" s="255">
        <v>102.75718599999998</v>
      </c>
      <c r="I61" s="269">
        <v>280.14499999999998</v>
      </c>
      <c r="J61" s="270">
        <v>81</v>
      </c>
      <c r="K61" s="248">
        <v>0.36679999999999996</v>
      </c>
      <c r="L61" s="271">
        <v>78.121430799999985</v>
      </c>
      <c r="M61" s="271">
        <v>212.98099999999999</v>
      </c>
      <c r="N61" s="271">
        <v>18</v>
      </c>
      <c r="O61" s="255">
        <v>0.36679999999999996</v>
      </c>
      <c r="P61" s="271">
        <v>54.079157999999993</v>
      </c>
      <c r="Q61" s="271">
        <v>147.435</v>
      </c>
      <c r="R61" s="271">
        <v>15</v>
      </c>
      <c r="S61" s="255">
        <v>0.36679999999999996</v>
      </c>
      <c r="T61" s="271">
        <v>234.95777479999998</v>
      </c>
      <c r="U61" s="271">
        <v>640.56100000000004</v>
      </c>
      <c r="V61" s="271">
        <v>112</v>
      </c>
      <c r="W61" s="255">
        <v>0.36679999999999996</v>
      </c>
      <c r="X61" s="271" t="s">
        <v>551</v>
      </c>
      <c r="Y61" s="271">
        <v>6</v>
      </c>
      <c r="Z61" t="s">
        <v>316</v>
      </c>
      <c r="AA61" t="s">
        <v>2184</v>
      </c>
    </row>
    <row r="62" spans="1:27" x14ac:dyDescent="0.3">
      <c r="A62" t="s">
        <v>1144</v>
      </c>
      <c r="B62">
        <v>331540</v>
      </c>
      <c r="C62">
        <v>169</v>
      </c>
      <c r="D62" t="s">
        <v>103</v>
      </c>
      <c r="E62" t="s">
        <v>135</v>
      </c>
      <c r="F62" t="s">
        <v>728</v>
      </c>
      <c r="G62" t="s">
        <v>8</v>
      </c>
      <c r="H62" s="255">
        <v>228.62129888333337</v>
      </c>
      <c r="I62" s="269">
        <v>385.214</v>
      </c>
      <c r="J62" s="270">
        <v>96</v>
      </c>
      <c r="K62" s="248">
        <v>0.59349166666666675</v>
      </c>
      <c r="L62" s="271">
        <v>54.408942033333332</v>
      </c>
      <c r="M62" s="271">
        <v>91.675999999999988</v>
      </c>
      <c r="N62" s="271">
        <v>19</v>
      </c>
      <c r="O62" s="255">
        <v>0.59349166666666675</v>
      </c>
      <c r="P62" s="271">
        <v>170.62826067500001</v>
      </c>
      <c r="Q62" s="271">
        <v>287.49899999999997</v>
      </c>
      <c r="R62" s="271">
        <v>15</v>
      </c>
      <c r="S62" s="255">
        <v>0.59349166666666675</v>
      </c>
      <c r="T62" s="271">
        <v>453.65850159166666</v>
      </c>
      <c r="U62" s="271">
        <v>764.3889999999999</v>
      </c>
      <c r="V62" s="271">
        <v>130</v>
      </c>
      <c r="W62" s="255">
        <v>0.59349166666666675</v>
      </c>
      <c r="X62" s="271" t="s">
        <v>551</v>
      </c>
      <c r="Y62" s="271">
        <v>12</v>
      </c>
      <c r="Z62" t="s">
        <v>135</v>
      </c>
      <c r="AA62" t="s">
        <v>2184</v>
      </c>
    </row>
    <row r="63" spans="1:27" x14ac:dyDescent="0.3">
      <c r="A63" t="s">
        <v>1217</v>
      </c>
      <c r="B63">
        <v>332170</v>
      </c>
      <c r="C63">
        <v>353</v>
      </c>
      <c r="D63" s="147" t="s">
        <v>268</v>
      </c>
      <c r="E63" s="147" t="s">
        <v>269</v>
      </c>
      <c r="F63" s="147" t="s">
        <v>901</v>
      </c>
      <c r="G63" t="s">
        <v>8</v>
      </c>
      <c r="H63" s="255">
        <v>27.486799999999999</v>
      </c>
      <c r="I63" s="269">
        <v>62.47</v>
      </c>
      <c r="J63" s="270">
        <v>44</v>
      </c>
      <c r="K63" s="248">
        <v>0.44</v>
      </c>
      <c r="L63" s="271">
        <v>149.37559999999999</v>
      </c>
      <c r="M63" s="271">
        <v>339.49</v>
      </c>
      <c r="N63" s="271">
        <v>26</v>
      </c>
      <c r="O63" s="255">
        <v>0.43999999999999995</v>
      </c>
      <c r="P63" s="271">
        <v>18.925720000000002</v>
      </c>
      <c r="Q63" s="271">
        <v>43.013000000000005</v>
      </c>
      <c r="R63" s="271">
        <v>9</v>
      </c>
      <c r="S63" s="255">
        <v>0.44</v>
      </c>
      <c r="T63" s="271">
        <v>195.78811999999999</v>
      </c>
      <c r="U63" s="271">
        <v>444.97299999999996</v>
      </c>
      <c r="V63" s="271">
        <v>79</v>
      </c>
      <c r="W63" s="255">
        <v>0.44</v>
      </c>
      <c r="X63" s="271" t="s">
        <v>551</v>
      </c>
      <c r="Y63" s="271">
        <v>12</v>
      </c>
      <c r="Z63" t="s">
        <v>269</v>
      </c>
      <c r="AA63" t="s">
        <v>2184</v>
      </c>
    </row>
    <row r="64" spans="1:27" x14ac:dyDescent="0.3">
      <c r="A64" t="s">
        <v>1211</v>
      </c>
      <c r="B64">
        <v>0</v>
      </c>
      <c r="C64">
        <v>16</v>
      </c>
      <c r="D64" s="147" t="s">
        <v>257</v>
      </c>
      <c r="E64" s="147" t="s">
        <v>257</v>
      </c>
      <c r="F64" s="147" t="s">
        <v>876</v>
      </c>
      <c r="G64" t="s">
        <v>8</v>
      </c>
      <c r="H64" s="255">
        <v>5988</v>
      </c>
      <c r="I64" s="269">
        <v>34841</v>
      </c>
      <c r="J64" s="270">
        <v>4781</v>
      </c>
      <c r="K64" s="248">
        <v>0.17186647914813008</v>
      </c>
      <c r="L64" s="271">
        <v>3784</v>
      </c>
      <c r="M64" s="271">
        <v>22819</v>
      </c>
      <c r="N64" s="271">
        <v>1053</v>
      </c>
      <c r="O64" s="255">
        <v>0.16582672334458126</v>
      </c>
      <c r="P64" s="271">
        <v>13884</v>
      </c>
      <c r="Q64" s="271">
        <v>89559</v>
      </c>
      <c r="R64" s="271">
        <v>104</v>
      </c>
      <c r="S64" s="255">
        <v>0.15502629551468863</v>
      </c>
      <c r="T64" s="271">
        <v>23656</v>
      </c>
      <c r="U64" s="271">
        <v>147219</v>
      </c>
      <c r="V64" s="271">
        <v>5938</v>
      </c>
      <c r="W64" s="255">
        <v>0.16068578104728329</v>
      </c>
      <c r="X64" s="271" t="s">
        <v>1077</v>
      </c>
      <c r="Y64" s="271">
        <v>12</v>
      </c>
      <c r="Z64" t="s">
        <v>547</v>
      </c>
      <c r="AA64" t="s">
        <v>2184</v>
      </c>
    </row>
    <row r="65" spans="1:27" x14ac:dyDescent="0.3">
      <c r="A65" t="s">
        <v>1166</v>
      </c>
      <c r="B65">
        <v>331740</v>
      </c>
      <c r="C65">
        <v>683</v>
      </c>
      <c r="D65" s="147" t="s">
        <v>154</v>
      </c>
      <c r="E65" s="147" t="s">
        <v>155</v>
      </c>
      <c r="F65" s="147" t="s">
        <v>740</v>
      </c>
      <c r="G65" t="s">
        <v>8</v>
      </c>
      <c r="H65" s="255">
        <v>41.822900000000004</v>
      </c>
      <c r="I65" s="269">
        <v>59.747</v>
      </c>
      <c r="J65" s="270">
        <v>15</v>
      </c>
      <c r="K65" s="248">
        <v>0.70000000000000007</v>
      </c>
      <c r="L65" s="271">
        <v>74.214699999999993</v>
      </c>
      <c r="M65" s="271">
        <v>106.02099999999999</v>
      </c>
      <c r="N65" s="271">
        <v>11</v>
      </c>
      <c r="O65" s="255">
        <v>0.70000000000000007</v>
      </c>
      <c r="P65" s="271">
        <v>13.3665</v>
      </c>
      <c r="Q65" s="271">
        <v>19.094999999999999</v>
      </c>
      <c r="R65" s="271">
        <v>5</v>
      </c>
      <c r="S65" s="255">
        <v>0.70000000000000007</v>
      </c>
      <c r="T65" s="271">
        <v>129.4041</v>
      </c>
      <c r="U65" s="271">
        <v>188.316</v>
      </c>
      <c r="V65" s="271">
        <v>31</v>
      </c>
      <c r="W65" s="255">
        <v>0.68716465940228122</v>
      </c>
      <c r="X65" s="271" t="s">
        <v>551</v>
      </c>
      <c r="Y65" s="271">
        <v>12</v>
      </c>
      <c r="Z65" t="s">
        <v>155</v>
      </c>
      <c r="AA65" t="s">
        <v>2184</v>
      </c>
    </row>
    <row r="66" spans="1:27" x14ac:dyDescent="0.3">
      <c r="A66" t="s">
        <v>1072</v>
      </c>
      <c r="B66">
        <v>331010</v>
      </c>
      <c r="C66">
        <v>449</v>
      </c>
      <c r="D66" s="147" t="s">
        <v>61</v>
      </c>
      <c r="E66" s="147" t="s">
        <v>62</v>
      </c>
      <c r="F66" s="147" t="s">
        <v>578</v>
      </c>
      <c r="G66" t="s">
        <v>8</v>
      </c>
      <c r="H66" s="255">
        <v>49.680450000000015</v>
      </c>
      <c r="I66" s="269">
        <v>110.401</v>
      </c>
      <c r="J66" s="270">
        <v>28</v>
      </c>
      <c r="K66" s="248">
        <v>0.45000000000000012</v>
      </c>
      <c r="L66" s="271">
        <v>27.985500000000009</v>
      </c>
      <c r="M66" s="271">
        <v>62.190000000000005</v>
      </c>
      <c r="N66" s="271">
        <v>7</v>
      </c>
      <c r="O66" s="255">
        <v>0.45000000000000012</v>
      </c>
      <c r="P66" s="271">
        <v>11.085300000000004</v>
      </c>
      <c r="Q66" s="271">
        <v>24.634</v>
      </c>
      <c r="R66" s="271">
        <v>8</v>
      </c>
      <c r="S66" s="255">
        <v>0.45000000000000012</v>
      </c>
      <c r="T66" s="271">
        <v>88.751250000000027</v>
      </c>
      <c r="U66" s="271">
        <v>197.22499999999999</v>
      </c>
      <c r="V66" s="271">
        <v>43</v>
      </c>
      <c r="W66" s="255">
        <v>0.45000000000000018</v>
      </c>
      <c r="X66" s="271" t="s">
        <v>551</v>
      </c>
      <c r="Y66" s="271">
        <v>12</v>
      </c>
      <c r="Z66" t="s">
        <v>62</v>
      </c>
      <c r="AA66" t="s">
        <v>2184</v>
      </c>
    </row>
    <row r="67" spans="1:27" x14ac:dyDescent="0.3">
      <c r="A67" t="s">
        <v>1219</v>
      </c>
      <c r="B67">
        <v>332190</v>
      </c>
      <c r="C67">
        <v>570</v>
      </c>
      <c r="D67" s="147" t="s">
        <v>404</v>
      </c>
      <c r="E67" s="147" t="s">
        <v>405</v>
      </c>
      <c r="F67" s="147" t="s">
        <v>905</v>
      </c>
      <c r="G67" t="s">
        <v>9</v>
      </c>
      <c r="H67" s="255">
        <v>36.120782399999996</v>
      </c>
      <c r="I67" s="269">
        <v>20.238000000000003</v>
      </c>
      <c r="J67" s="270">
        <v>18</v>
      </c>
      <c r="K67" s="248">
        <v>1.7847999999999995</v>
      </c>
      <c r="L67" s="271">
        <v>32.792130399999984</v>
      </c>
      <c r="M67" s="271">
        <v>18.372999999999998</v>
      </c>
      <c r="N67" s="271">
        <v>1</v>
      </c>
      <c r="O67" s="255">
        <v>1.7847999999999993</v>
      </c>
      <c r="P67" s="271">
        <v>23.236311199999992</v>
      </c>
      <c r="Q67" s="271">
        <v>13.019</v>
      </c>
      <c r="R67" s="271">
        <v>8</v>
      </c>
      <c r="S67" s="255">
        <v>1.7847999999999995</v>
      </c>
      <c r="T67" s="271">
        <v>92.149223999999975</v>
      </c>
      <c r="U67" s="271">
        <v>51.63000000000001</v>
      </c>
      <c r="V67" s="271">
        <v>25</v>
      </c>
      <c r="W67" s="255">
        <v>1.7847999999999993</v>
      </c>
      <c r="X67" s="271" t="s">
        <v>551</v>
      </c>
      <c r="Y67" s="271">
        <v>12</v>
      </c>
      <c r="Z67" t="s">
        <v>405</v>
      </c>
      <c r="AA67" t="s">
        <v>2184</v>
      </c>
    </row>
    <row r="68" spans="1:27" x14ac:dyDescent="0.3">
      <c r="A68" t="s">
        <v>1230</v>
      </c>
      <c r="B68">
        <v>332300</v>
      </c>
      <c r="C68">
        <v>625</v>
      </c>
      <c r="D68" s="147" t="s">
        <v>407</v>
      </c>
      <c r="E68" s="147" t="s">
        <v>408</v>
      </c>
      <c r="F68" s="147" t="s">
        <v>931</v>
      </c>
      <c r="G68" t="s">
        <v>9</v>
      </c>
      <c r="H68" s="255">
        <v>266.10570000000001</v>
      </c>
      <c r="I68" s="269">
        <v>380.15099999999995</v>
      </c>
      <c r="J68" s="270">
        <v>111</v>
      </c>
      <c r="K68" s="248">
        <v>0.70000000000000007</v>
      </c>
      <c r="L68" s="271">
        <v>186.38130000000004</v>
      </c>
      <c r="M68" s="271">
        <v>266.25900000000001</v>
      </c>
      <c r="N68" s="271">
        <v>21</v>
      </c>
      <c r="O68" s="255">
        <v>0.70000000000000007</v>
      </c>
      <c r="P68" s="271">
        <v>27.363000000000007</v>
      </c>
      <c r="Q68" s="271">
        <v>39.090000000000003</v>
      </c>
      <c r="R68" s="271">
        <v>11</v>
      </c>
      <c r="S68" s="255">
        <v>0.70000000000000007</v>
      </c>
      <c r="T68" s="271">
        <v>479.85</v>
      </c>
      <c r="U68" s="271">
        <v>732.71500000000003</v>
      </c>
      <c r="V68" s="271">
        <v>153</v>
      </c>
      <c r="W68" s="255">
        <v>0.6548931030482521</v>
      </c>
      <c r="X68" s="271" t="s">
        <v>551</v>
      </c>
      <c r="Y68" s="271">
        <v>12</v>
      </c>
      <c r="Z68" t="s">
        <v>408</v>
      </c>
      <c r="AA68" t="s">
        <v>2184</v>
      </c>
    </row>
    <row r="69" spans="1:27" x14ac:dyDescent="0.3">
      <c r="A69" t="s">
        <v>1268</v>
      </c>
      <c r="B69">
        <v>332720</v>
      </c>
      <c r="C69">
        <v>344</v>
      </c>
      <c r="D69" s="147" t="s">
        <v>367</v>
      </c>
      <c r="E69" s="147" t="s">
        <v>368</v>
      </c>
      <c r="F69" s="147" t="s">
        <v>1023</v>
      </c>
      <c r="G69" t="s">
        <v>9</v>
      </c>
      <c r="H69" s="255">
        <v>343.53930000000008</v>
      </c>
      <c r="I69" s="269">
        <v>528.52200000000005</v>
      </c>
      <c r="J69" s="270">
        <v>108</v>
      </c>
      <c r="K69" s="248">
        <v>0.65000000000000013</v>
      </c>
      <c r="L69" s="271">
        <v>229.97780000000006</v>
      </c>
      <c r="M69" s="271">
        <v>353.81200000000001</v>
      </c>
      <c r="N69" s="271">
        <v>18</v>
      </c>
      <c r="O69" s="255">
        <v>0.65000000000000013</v>
      </c>
      <c r="P69" s="271">
        <v>55.280550000000012</v>
      </c>
      <c r="Q69" s="271">
        <v>85.046999999999997</v>
      </c>
      <c r="R69" s="271">
        <v>14</v>
      </c>
      <c r="S69" s="255">
        <v>0.65000000000000013</v>
      </c>
      <c r="T69" s="271">
        <v>628.7976500000002</v>
      </c>
      <c r="U69" s="271">
        <v>998.71499999999992</v>
      </c>
      <c r="V69" s="271">
        <v>145</v>
      </c>
      <c r="W69" s="255">
        <v>0.62960669460256458</v>
      </c>
      <c r="X69" s="271" t="s">
        <v>551</v>
      </c>
      <c r="Y69" s="271">
        <v>12</v>
      </c>
      <c r="Z69" t="s">
        <v>368</v>
      </c>
      <c r="AA69" t="s">
        <v>2184</v>
      </c>
    </row>
    <row r="70" spans="1:27" ht="28.8" x14ac:dyDescent="0.3">
      <c r="A70" t="s">
        <v>1210</v>
      </c>
      <c r="B70">
        <v>332080</v>
      </c>
      <c r="C70">
        <v>446</v>
      </c>
      <c r="D70" s="147" t="s">
        <v>402</v>
      </c>
      <c r="E70" s="147" t="s">
        <v>403</v>
      </c>
      <c r="F70" s="147" t="s">
        <v>873</v>
      </c>
      <c r="G70" s="147" t="s">
        <v>9</v>
      </c>
      <c r="H70" s="255">
        <v>517.4915469583334</v>
      </c>
      <c r="I70" s="269">
        <v>802.88300000000004</v>
      </c>
      <c r="J70" s="270">
        <v>189</v>
      </c>
      <c r="K70" s="248">
        <v>0.64454166666666668</v>
      </c>
      <c r="L70" s="271">
        <v>384.07593374999999</v>
      </c>
      <c r="M70" s="271">
        <v>595.89</v>
      </c>
      <c r="N70" s="271">
        <v>33</v>
      </c>
      <c r="O70" s="255">
        <v>0.64454166666666668</v>
      </c>
      <c r="P70" s="271">
        <v>165.85539529166667</v>
      </c>
      <c r="Q70" s="271">
        <v>257.32299999999998</v>
      </c>
      <c r="R70" s="271">
        <v>15</v>
      </c>
      <c r="S70" s="255">
        <v>0.64454166666666668</v>
      </c>
      <c r="T70" s="271">
        <v>1067.4228760000001</v>
      </c>
      <c r="U70" s="271">
        <v>1763.0530000000001</v>
      </c>
      <c r="V70" s="271">
        <v>298</v>
      </c>
      <c r="W70" s="255">
        <v>0.60544003838795546</v>
      </c>
      <c r="X70" s="271" t="s">
        <v>551</v>
      </c>
      <c r="Y70" s="271">
        <v>12</v>
      </c>
      <c r="Z70" t="s">
        <v>403</v>
      </c>
      <c r="AA70" t="s">
        <v>2184</v>
      </c>
    </row>
    <row r="71" spans="1:27" x14ac:dyDescent="0.3">
      <c r="A71" t="s">
        <v>1133</v>
      </c>
      <c r="B71">
        <v>331430</v>
      </c>
      <c r="C71">
        <v>169</v>
      </c>
      <c r="D71" s="147" t="s">
        <v>103</v>
      </c>
      <c r="E71" s="147" t="s">
        <v>397</v>
      </c>
      <c r="F71" s="147" t="s">
        <v>704</v>
      </c>
      <c r="G71" t="s">
        <v>9</v>
      </c>
      <c r="H71" s="255">
        <v>167.17291094999996</v>
      </c>
      <c r="I71" s="269">
        <v>277.08599999999996</v>
      </c>
      <c r="J71" s="270">
        <v>86</v>
      </c>
      <c r="K71" s="248">
        <v>0.603325</v>
      </c>
      <c r="L71" s="271">
        <v>57.579528024999988</v>
      </c>
      <c r="M71" s="271">
        <v>95.436999999999983</v>
      </c>
      <c r="N71" s="271">
        <v>12</v>
      </c>
      <c r="O71" s="255">
        <v>0.603325</v>
      </c>
      <c r="P71" s="271">
        <v>90.813082325000011</v>
      </c>
      <c r="Q71" s="271">
        <v>150.52100000000002</v>
      </c>
      <c r="R71" s="271">
        <v>10</v>
      </c>
      <c r="S71" s="255">
        <v>0.603325</v>
      </c>
      <c r="T71" s="271">
        <v>315.56552129999994</v>
      </c>
      <c r="U71" s="271">
        <v>523.04399999999998</v>
      </c>
      <c r="V71" s="271">
        <v>108</v>
      </c>
      <c r="W71" s="255">
        <v>0.60332499999999989</v>
      </c>
      <c r="X71" s="271" t="s">
        <v>551</v>
      </c>
      <c r="Y71" s="271">
        <v>12</v>
      </c>
      <c r="Z71" t="s">
        <v>397</v>
      </c>
      <c r="AA71" t="s">
        <v>2184</v>
      </c>
    </row>
    <row r="72" spans="1:27" x14ac:dyDescent="0.3">
      <c r="A72" t="s">
        <v>1134</v>
      </c>
      <c r="B72">
        <v>331440</v>
      </c>
      <c r="C72">
        <v>169</v>
      </c>
      <c r="D72" s="147" t="s">
        <v>103</v>
      </c>
      <c r="E72" s="147" t="s">
        <v>125</v>
      </c>
      <c r="F72" s="147" t="s">
        <v>670</v>
      </c>
      <c r="G72" t="s">
        <v>9</v>
      </c>
      <c r="H72" s="255">
        <v>328.08126802500004</v>
      </c>
      <c r="I72" s="269">
        <v>546.02099999999996</v>
      </c>
      <c r="J72" s="270">
        <v>112</v>
      </c>
      <c r="K72" s="248">
        <v>0.60085833333333349</v>
      </c>
      <c r="L72" s="271">
        <v>147.54557061666671</v>
      </c>
      <c r="M72" s="271">
        <v>245.55800000000002</v>
      </c>
      <c r="N72" s="271">
        <v>20</v>
      </c>
      <c r="O72" s="255">
        <v>0.60085833333333349</v>
      </c>
      <c r="P72" s="271">
        <v>385.39414015000006</v>
      </c>
      <c r="Q72" s="271">
        <v>641.40599999999995</v>
      </c>
      <c r="R72" s="271">
        <v>25</v>
      </c>
      <c r="S72" s="255">
        <v>0.60085833333333349</v>
      </c>
      <c r="T72" s="271">
        <v>861.02097879166672</v>
      </c>
      <c r="U72" s="271">
        <v>1432.9849999999999</v>
      </c>
      <c r="V72" s="271">
        <v>155</v>
      </c>
      <c r="W72" s="255">
        <v>0.60085833333333338</v>
      </c>
      <c r="X72" s="271" t="s">
        <v>551</v>
      </c>
      <c r="Y72" s="271">
        <v>12</v>
      </c>
      <c r="Z72" t="s">
        <v>125</v>
      </c>
      <c r="AA72" t="s">
        <v>2184</v>
      </c>
    </row>
    <row r="73" spans="1:27" x14ac:dyDescent="0.3">
      <c r="A73" t="s">
        <v>1135</v>
      </c>
      <c r="B73">
        <v>331450</v>
      </c>
      <c r="C73">
        <v>169</v>
      </c>
      <c r="D73" s="147" t="s">
        <v>103</v>
      </c>
      <c r="E73" s="147" t="s">
        <v>126</v>
      </c>
      <c r="F73" s="147" t="s">
        <v>722</v>
      </c>
      <c r="G73" t="s">
        <v>9</v>
      </c>
      <c r="H73" s="255">
        <v>185.59424140000007</v>
      </c>
      <c r="I73" s="269">
        <v>317.22800000000007</v>
      </c>
      <c r="J73" s="270">
        <v>91</v>
      </c>
      <c r="K73" s="248">
        <v>0.58505000000000007</v>
      </c>
      <c r="L73" s="271">
        <v>94.707308950000012</v>
      </c>
      <c r="M73" s="271">
        <v>161.87899999999999</v>
      </c>
      <c r="N73" s="271">
        <v>19</v>
      </c>
      <c r="O73" s="255">
        <v>0.58505000000000007</v>
      </c>
      <c r="P73" s="271">
        <v>206.59870650000005</v>
      </c>
      <c r="Q73" s="271">
        <v>353.13000000000005</v>
      </c>
      <c r="R73" s="271">
        <v>25</v>
      </c>
      <c r="S73" s="255">
        <v>0.58505000000000007</v>
      </c>
      <c r="T73" s="271">
        <v>486.90025685000012</v>
      </c>
      <c r="U73" s="271">
        <v>832.23700000000008</v>
      </c>
      <c r="V73" s="271">
        <v>132</v>
      </c>
      <c r="W73" s="255">
        <v>0.58505000000000007</v>
      </c>
      <c r="X73" s="271" t="s">
        <v>551</v>
      </c>
      <c r="Y73" s="271">
        <v>6</v>
      </c>
      <c r="Z73" t="s">
        <v>126</v>
      </c>
      <c r="AA73" t="s">
        <v>2184</v>
      </c>
    </row>
    <row r="74" spans="1:27" ht="28.8" x14ac:dyDescent="0.3">
      <c r="A74" t="s">
        <v>1137</v>
      </c>
      <c r="B74">
        <v>331470</v>
      </c>
      <c r="C74">
        <v>169</v>
      </c>
      <c r="D74" s="147" t="s">
        <v>103</v>
      </c>
      <c r="E74" s="147" t="s">
        <v>128</v>
      </c>
      <c r="F74" s="147" t="s">
        <v>672</v>
      </c>
      <c r="G74" t="s">
        <v>9</v>
      </c>
      <c r="H74" s="255">
        <v>574.02443586666664</v>
      </c>
      <c r="I74" s="269">
        <v>951.44799999999987</v>
      </c>
      <c r="J74" s="270">
        <v>187</v>
      </c>
      <c r="K74" s="248">
        <v>0.60331666666666672</v>
      </c>
      <c r="L74" s="271">
        <v>314.9439696500001</v>
      </c>
      <c r="M74" s="271">
        <v>522.02100000000007</v>
      </c>
      <c r="N74" s="271">
        <v>26</v>
      </c>
      <c r="O74" s="255">
        <v>0.60331666666666672</v>
      </c>
      <c r="P74" s="271">
        <v>745.56124048333334</v>
      </c>
      <c r="Q74" s="271">
        <v>1235.771</v>
      </c>
      <c r="R74" s="271">
        <v>44</v>
      </c>
      <c r="S74" s="255">
        <v>0.60331666666666672</v>
      </c>
      <c r="T74" s="271">
        <v>1634.5296460000002</v>
      </c>
      <c r="U74" s="271">
        <v>2709.24</v>
      </c>
      <c r="V74" s="271">
        <v>257</v>
      </c>
      <c r="W74" s="255">
        <v>0.60331666666666683</v>
      </c>
      <c r="X74" s="271" t="s">
        <v>551</v>
      </c>
      <c r="Y74" s="271">
        <v>6</v>
      </c>
      <c r="Z74" t="s">
        <v>128</v>
      </c>
      <c r="AA74" t="s">
        <v>2184</v>
      </c>
    </row>
    <row r="75" spans="1:27" x14ac:dyDescent="0.3">
      <c r="A75" t="s">
        <v>1139</v>
      </c>
      <c r="B75">
        <v>331490</v>
      </c>
      <c r="C75">
        <v>169</v>
      </c>
      <c r="D75" s="147" t="s">
        <v>103</v>
      </c>
      <c r="E75" s="147" t="s">
        <v>130</v>
      </c>
      <c r="F75" s="147" t="s">
        <v>702</v>
      </c>
      <c r="G75" t="s">
        <v>9</v>
      </c>
      <c r="H75" s="255">
        <v>172.20971186666665</v>
      </c>
      <c r="I75" s="269">
        <v>307.99400000000003</v>
      </c>
      <c r="J75" s="270">
        <v>58</v>
      </c>
      <c r="K75" s="248">
        <v>0.55913333333333326</v>
      </c>
      <c r="L75" s="271">
        <v>57.918385466666663</v>
      </c>
      <c r="M75" s="271">
        <v>103.58600000000001</v>
      </c>
      <c r="N75" s="271">
        <v>13</v>
      </c>
      <c r="O75" s="255">
        <v>0.55913333333333326</v>
      </c>
      <c r="P75" s="271">
        <v>110.02402079999999</v>
      </c>
      <c r="Q75" s="271">
        <v>196.77600000000001</v>
      </c>
      <c r="R75" s="271">
        <v>17</v>
      </c>
      <c r="S75" s="255">
        <v>0.55913333333333326</v>
      </c>
      <c r="T75" s="271">
        <v>340.15211813333326</v>
      </c>
      <c r="U75" s="271">
        <v>608.35599999999999</v>
      </c>
      <c r="V75" s="271">
        <v>87</v>
      </c>
      <c r="W75" s="255">
        <v>0.55913333333333326</v>
      </c>
      <c r="X75" s="271" t="s">
        <v>551</v>
      </c>
      <c r="Y75" s="271">
        <v>12</v>
      </c>
      <c r="Z75" t="s">
        <v>130</v>
      </c>
      <c r="AA75" t="s">
        <v>2184</v>
      </c>
    </row>
    <row r="76" spans="1:27" x14ac:dyDescent="0.3">
      <c r="A76" t="s">
        <v>1143</v>
      </c>
      <c r="B76">
        <v>331530</v>
      </c>
      <c r="C76">
        <v>169</v>
      </c>
      <c r="D76" s="147" t="s">
        <v>103</v>
      </c>
      <c r="E76" s="147" t="s">
        <v>134</v>
      </c>
      <c r="F76" s="147" t="s">
        <v>660</v>
      </c>
      <c r="G76" t="s">
        <v>9</v>
      </c>
      <c r="H76" s="255">
        <v>360.8488274500001</v>
      </c>
      <c r="I76" s="269">
        <v>616.45799999999997</v>
      </c>
      <c r="J76" s="270">
        <v>131</v>
      </c>
      <c r="K76" s="248">
        <v>0.58535833333333354</v>
      </c>
      <c r="L76" s="271">
        <v>99.843985558333358</v>
      </c>
      <c r="M76" s="271">
        <v>170.56899999999999</v>
      </c>
      <c r="N76" s="271">
        <v>12</v>
      </c>
      <c r="O76" s="255">
        <v>0.58535833333333354</v>
      </c>
      <c r="P76" s="271">
        <v>233.38587965000008</v>
      </c>
      <c r="Q76" s="271">
        <v>398.70600000000002</v>
      </c>
      <c r="R76" s="271">
        <v>29</v>
      </c>
      <c r="S76" s="255">
        <v>0.58535833333333354</v>
      </c>
      <c r="T76" s="271">
        <v>694.07869265833347</v>
      </c>
      <c r="U76" s="271">
        <v>1185.7330000000002</v>
      </c>
      <c r="V76" s="271">
        <v>171</v>
      </c>
      <c r="W76" s="255">
        <v>0.58535833333333331</v>
      </c>
      <c r="X76" s="271" t="s">
        <v>551</v>
      </c>
      <c r="Y76" s="271">
        <v>12</v>
      </c>
      <c r="Z76" t="s">
        <v>134</v>
      </c>
      <c r="AA76" t="s">
        <v>2184</v>
      </c>
    </row>
    <row r="77" spans="1:27" x14ac:dyDescent="0.3">
      <c r="A77" t="s">
        <v>1145</v>
      </c>
      <c r="B77">
        <v>331550</v>
      </c>
      <c r="C77">
        <v>169</v>
      </c>
      <c r="D77" s="147" t="s">
        <v>103</v>
      </c>
      <c r="E77" s="147" t="s">
        <v>136</v>
      </c>
      <c r="F77" s="147" t="s">
        <v>680</v>
      </c>
      <c r="G77" t="s">
        <v>9</v>
      </c>
      <c r="H77" s="255">
        <v>376.3862378666667</v>
      </c>
      <c r="I77" s="269">
        <v>648.44800000000009</v>
      </c>
      <c r="J77" s="270">
        <v>138</v>
      </c>
      <c r="K77" s="248">
        <v>0.58044166666666663</v>
      </c>
      <c r="L77" s="271">
        <v>145.55271321666666</v>
      </c>
      <c r="M77" s="271">
        <v>250.762</v>
      </c>
      <c r="N77" s="271">
        <v>13</v>
      </c>
      <c r="O77" s="255">
        <v>0.58044166666666663</v>
      </c>
      <c r="P77" s="271">
        <v>475.52451365000002</v>
      </c>
      <c r="Q77" s="271">
        <v>819.24600000000009</v>
      </c>
      <c r="R77" s="271">
        <v>24</v>
      </c>
      <c r="S77" s="255">
        <v>0.58044166666666663</v>
      </c>
      <c r="T77" s="271">
        <v>997.46346473333347</v>
      </c>
      <c r="U77" s="271">
        <v>1718.4560000000001</v>
      </c>
      <c r="V77" s="271">
        <v>173</v>
      </c>
      <c r="W77" s="255">
        <v>0.58044166666666674</v>
      </c>
      <c r="X77" s="271" t="s">
        <v>551</v>
      </c>
      <c r="Y77" s="271">
        <v>12</v>
      </c>
      <c r="Z77" t="s">
        <v>136</v>
      </c>
      <c r="AA77" t="s">
        <v>2184</v>
      </c>
    </row>
    <row r="78" spans="1:27" x14ac:dyDescent="0.3">
      <c r="A78" t="s">
        <v>1146</v>
      </c>
      <c r="B78">
        <v>331560</v>
      </c>
      <c r="C78">
        <v>169</v>
      </c>
      <c r="D78" s="147" t="s">
        <v>103</v>
      </c>
      <c r="E78" s="147" t="s">
        <v>398</v>
      </c>
      <c r="F78" s="147" t="s">
        <v>684</v>
      </c>
      <c r="G78" t="s">
        <v>9</v>
      </c>
      <c r="H78" s="255">
        <v>86.410427433333339</v>
      </c>
      <c r="I78" s="269">
        <v>149.66300000000004</v>
      </c>
      <c r="J78" s="270">
        <v>34</v>
      </c>
      <c r="K78" s="248">
        <v>0.57736666666666658</v>
      </c>
      <c r="L78" s="271">
        <v>18.592361399999998</v>
      </c>
      <c r="M78" s="271">
        <v>32.201999999999998</v>
      </c>
      <c r="N78" s="271">
        <v>3</v>
      </c>
      <c r="O78" s="255">
        <v>0.57736666666666658</v>
      </c>
      <c r="P78" s="271">
        <v>55.487823499999983</v>
      </c>
      <c r="Q78" s="271">
        <v>96.10499999999999</v>
      </c>
      <c r="R78" s="271">
        <v>6</v>
      </c>
      <c r="S78" s="255">
        <v>0.57736666666666658</v>
      </c>
      <c r="T78" s="271">
        <v>160.49061233333333</v>
      </c>
      <c r="U78" s="271">
        <v>277.97000000000003</v>
      </c>
      <c r="V78" s="271">
        <v>43</v>
      </c>
      <c r="W78" s="255">
        <v>0.57736666666666658</v>
      </c>
      <c r="X78" s="271" t="s">
        <v>551</v>
      </c>
      <c r="Y78" s="271">
        <v>12</v>
      </c>
      <c r="Z78" t="s">
        <v>398</v>
      </c>
      <c r="AA78" t="s">
        <v>2184</v>
      </c>
    </row>
    <row r="79" spans="1:27" x14ac:dyDescent="0.3">
      <c r="A79" t="s">
        <v>1147</v>
      </c>
      <c r="B79">
        <v>331570</v>
      </c>
      <c r="C79">
        <v>169</v>
      </c>
      <c r="D79" s="147" t="s">
        <v>103</v>
      </c>
      <c r="E79" s="147" t="s">
        <v>137</v>
      </c>
      <c r="F79" s="147" t="s">
        <v>682</v>
      </c>
      <c r="G79" t="s">
        <v>9</v>
      </c>
      <c r="H79" s="255">
        <v>531.59028906666674</v>
      </c>
      <c r="I79" s="269">
        <v>936.77800000000013</v>
      </c>
      <c r="J79" s="270">
        <v>184</v>
      </c>
      <c r="K79" s="248">
        <v>0.56746666666666667</v>
      </c>
      <c r="L79" s="271">
        <v>245.84982613333332</v>
      </c>
      <c r="M79" s="271">
        <v>433.24099999999999</v>
      </c>
      <c r="N79" s="271">
        <v>23</v>
      </c>
      <c r="O79" s="255">
        <v>0.56746666666666667</v>
      </c>
      <c r="P79" s="271">
        <v>408.76269653333338</v>
      </c>
      <c r="Q79" s="271">
        <v>720.32900000000006</v>
      </c>
      <c r="R79" s="271">
        <v>32</v>
      </c>
      <c r="S79" s="255">
        <v>0.56746666666666667</v>
      </c>
      <c r="T79" s="271">
        <v>1186.2028117333334</v>
      </c>
      <c r="U79" s="271">
        <v>2090.348</v>
      </c>
      <c r="V79" s="271">
        <v>233</v>
      </c>
      <c r="W79" s="255">
        <v>0.56746666666666667</v>
      </c>
      <c r="X79" s="271" t="s">
        <v>551</v>
      </c>
      <c r="Y79" s="271">
        <v>12</v>
      </c>
      <c r="Z79" t="s">
        <v>137</v>
      </c>
      <c r="AA79" t="s">
        <v>2184</v>
      </c>
    </row>
    <row r="80" spans="1:27" x14ac:dyDescent="0.3">
      <c r="A80" t="s">
        <v>1148</v>
      </c>
      <c r="B80">
        <v>331580</v>
      </c>
      <c r="C80">
        <v>169</v>
      </c>
      <c r="D80" s="147" t="s">
        <v>103</v>
      </c>
      <c r="E80" s="147" t="s">
        <v>138</v>
      </c>
      <c r="F80" s="147" t="s">
        <v>730</v>
      </c>
      <c r="G80" t="s">
        <v>9</v>
      </c>
      <c r="H80" s="255">
        <v>225.08822782499996</v>
      </c>
      <c r="I80" s="269">
        <v>368.10700000000003</v>
      </c>
      <c r="J80" s="270">
        <v>75</v>
      </c>
      <c r="K80" s="248">
        <v>0.61147499999999988</v>
      </c>
      <c r="L80" s="271">
        <v>63.155583899999982</v>
      </c>
      <c r="M80" s="271">
        <v>103.28399999999999</v>
      </c>
      <c r="N80" s="271">
        <v>15</v>
      </c>
      <c r="O80" s="255">
        <v>0.61147499999999988</v>
      </c>
      <c r="P80" s="271">
        <v>287.20369274999996</v>
      </c>
      <c r="Q80" s="271">
        <v>469.69000000000005</v>
      </c>
      <c r="R80" s="271">
        <v>15</v>
      </c>
      <c r="S80" s="255">
        <v>0.61147499999999988</v>
      </c>
      <c r="T80" s="271">
        <v>575.44750447499996</v>
      </c>
      <c r="U80" s="271">
        <v>941.08100000000013</v>
      </c>
      <c r="V80" s="271">
        <v>101</v>
      </c>
      <c r="W80" s="255">
        <v>0.61147499999999988</v>
      </c>
      <c r="X80" s="271" t="s">
        <v>551</v>
      </c>
      <c r="Y80" s="271">
        <v>12</v>
      </c>
      <c r="Z80" t="s">
        <v>138</v>
      </c>
      <c r="AA80" t="s">
        <v>2184</v>
      </c>
    </row>
    <row r="81" spans="1:27" ht="28.8" x14ac:dyDescent="0.3">
      <c r="A81" t="s">
        <v>1149</v>
      </c>
      <c r="B81">
        <v>331660</v>
      </c>
      <c r="C81">
        <v>169</v>
      </c>
      <c r="D81" s="147" t="s">
        <v>103</v>
      </c>
      <c r="E81" s="147" t="s">
        <v>1150</v>
      </c>
      <c r="F81" s="147" t="s">
        <v>684</v>
      </c>
      <c r="G81" t="s">
        <v>9</v>
      </c>
      <c r="H81" s="255">
        <v>431.67915829999987</v>
      </c>
      <c r="I81" s="269">
        <v>747.66899999999987</v>
      </c>
      <c r="J81" s="270">
        <v>172</v>
      </c>
      <c r="K81" s="248">
        <v>0.57736666666666658</v>
      </c>
      <c r="L81" s="271">
        <v>419.08910076666649</v>
      </c>
      <c r="M81" s="271">
        <v>725.86299999999983</v>
      </c>
      <c r="N81" s="271">
        <v>57</v>
      </c>
      <c r="O81" s="255">
        <v>0.57736666666666658</v>
      </c>
      <c r="P81" s="271">
        <v>678.49763463333329</v>
      </c>
      <c r="Q81" s="271">
        <v>1175.1590000000001</v>
      </c>
      <c r="R81" s="271">
        <v>39</v>
      </c>
      <c r="S81" s="255">
        <v>0.57736666666666658</v>
      </c>
      <c r="T81" s="271">
        <v>1529.2658936999997</v>
      </c>
      <c r="U81" s="271">
        <v>2648.6909999999998</v>
      </c>
      <c r="V81" s="271">
        <v>260</v>
      </c>
      <c r="W81" s="255">
        <v>0.57736666666666658</v>
      </c>
      <c r="X81" s="271" t="s">
        <v>551</v>
      </c>
      <c r="Y81" s="271">
        <v>12</v>
      </c>
      <c r="Z81" t="s">
        <v>1150</v>
      </c>
      <c r="AA81" t="s">
        <v>2184</v>
      </c>
    </row>
    <row r="82" spans="1:27" x14ac:dyDescent="0.3">
      <c r="A82" t="s">
        <v>1153</v>
      </c>
      <c r="B82">
        <v>331600</v>
      </c>
      <c r="C82">
        <v>169</v>
      </c>
      <c r="D82" s="147" t="s">
        <v>103</v>
      </c>
      <c r="E82" s="147" t="s">
        <v>142</v>
      </c>
      <c r="F82" s="147" t="s">
        <v>689</v>
      </c>
      <c r="G82" t="s">
        <v>9</v>
      </c>
      <c r="H82" s="255">
        <v>378.94024029166661</v>
      </c>
      <c r="I82" s="269">
        <v>613.62700000000007</v>
      </c>
      <c r="J82" s="270">
        <v>126</v>
      </c>
      <c r="K82" s="248">
        <v>0.61754166666666654</v>
      </c>
      <c r="L82" s="271">
        <v>117.86276741666663</v>
      </c>
      <c r="M82" s="271">
        <v>190.85799999999998</v>
      </c>
      <c r="N82" s="271">
        <v>22</v>
      </c>
      <c r="O82" s="255">
        <v>0.61754166666666654</v>
      </c>
      <c r="P82" s="271">
        <v>474.58200591666662</v>
      </c>
      <c r="Q82" s="271">
        <v>768.50200000000007</v>
      </c>
      <c r="R82" s="271">
        <v>28</v>
      </c>
      <c r="S82" s="255">
        <v>0.61754166666666654</v>
      </c>
      <c r="T82" s="271">
        <v>971.38501362499983</v>
      </c>
      <c r="U82" s="271">
        <v>1572.9869999999999</v>
      </c>
      <c r="V82" s="271">
        <v>171</v>
      </c>
      <c r="W82" s="255">
        <v>0.61754166666666666</v>
      </c>
      <c r="X82" s="271" t="s">
        <v>551</v>
      </c>
      <c r="Y82" s="271">
        <v>12</v>
      </c>
      <c r="Z82" t="s">
        <v>142</v>
      </c>
      <c r="AA82" t="s">
        <v>2184</v>
      </c>
    </row>
    <row r="83" spans="1:27" x14ac:dyDescent="0.3">
      <c r="A83" t="s">
        <v>1107</v>
      </c>
      <c r="B83">
        <v>331240</v>
      </c>
      <c r="C83">
        <v>169</v>
      </c>
      <c r="D83" s="147" t="s">
        <v>103</v>
      </c>
      <c r="E83" s="147" t="s">
        <v>104</v>
      </c>
      <c r="F83" s="147" t="s">
        <v>1337</v>
      </c>
      <c r="G83" t="s">
        <v>9</v>
      </c>
      <c r="H83" s="255">
        <v>493.06250040000003</v>
      </c>
      <c r="I83" s="269">
        <v>802.96800000000007</v>
      </c>
      <c r="J83" s="270">
        <v>165</v>
      </c>
      <c r="K83" s="248">
        <v>0.61404999999999998</v>
      </c>
      <c r="L83" s="271">
        <v>168.23741900000002</v>
      </c>
      <c r="M83" s="271">
        <v>273.98</v>
      </c>
      <c r="N83" s="271">
        <v>18</v>
      </c>
      <c r="O83" s="255">
        <v>0.61404999999999998</v>
      </c>
      <c r="P83" s="271">
        <v>592.99729574999992</v>
      </c>
      <c r="Q83" s="271">
        <v>965.71499999999992</v>
      </c>
      <c r="R83" s="271">
        <v>19</v>
      </c>
      <c r="S83" s="255">
        <v>0.61404999999999998</v>
      </c>
      <c r="T83" s="271">
        <v>1254.2972151500001</v>
      </c>
      <c r="U83" s="271">
        <v>2042.663</v>
      </c>
      <c r="V83" s="271">
        <v>200</v>
      </c>
      <c r="W83" s="255">
        <v>0.61404999999999998</v>
      </c>
      <c r="X83" s="271" t="s">
        <v>551</v>
      </c>
      <c r="Y83" s="271">
        <v>12</v>
      </c>
      <c r="Z83" t="s">
        <v>104</v>
      </c>
      <c r="AA83" t="s">
        <v>2184</v>
      </c>
    </row>
    <row r="84" spans="1:27" x14ac:dyDescent="0.3">
      <c r="A84" t="s">
        <v>1162</v>
      </c>
      <c r="B84">
        <v>331700</v>
      </c>
      <c r="C84">
        <v>169</v>
      </c>
      <c r="D84" s="147" t="s">
        <v>103</v>
      </c>
      <c r="E84" s="147" t="s">
        <v>151</v>
      </c>
      <c r="F84" s="147" t="s">
        <v>702</v>
      </c>
      <c r="G84" t="s">
        <v>9</v>
      </c>
      <c r="H84" s="255">
        <v>403.1877672</v>
      </c>
      <c r="I84" s="269">
        <v>718.52400000000011</v>
      </c>
      <c r="J84" s="270">
        <v>135</v>
      </c>
      <c r="K84" s="248">
        <v>0.56113333333333326</v>
      </c>
      <c r="L84" s="271">
        <v>196.32091366666666</v>
      </c>
      <c r="M84" s="271">
        <v>349.86500000000001</v>
      </c>
      <c r="N84" s="271">
        <v>30</v>
      </c>
      <c r="O84" s="255">
        <v>0.56113333333333326</v>
      </c>
      <c r="P84" s="271">
        <v>330.85711939999999</v>
      </c>
      <c r="Q84" s="271">
        <v>589.62300000000005</v>
      </c>
      <c r="R84" s="271">
        <v>22</v>
      </c>
      <c r="S84" s="255">
        <v>0.56113333333333326</v>
      </c>
      <c r="T84" s="271">
        <v>930.36580026666661</v>
      </c>
      <c r="U84" s="271">
        <v>1658.0119999999999</v>
      </c>
      <c r="V84" s="271">
        <v>183</v>
      </c>
      <c r="W84" s="255">
        <v>0.56113333333333337</v>
      </c>
      <c r="X84" s="271" t="s">
        <v>551</v>
      </c>
      <c r="Y84" s="271">
        <v>12</v>
      </c>
      <c r="Z84" t="s">
        <v>151</v>
      </c>
      <c r="AA84" t="s">
        <v>2184</v>
      </c>
    </row>
    <row r="85" spans="1:27" x14ac:dyDescent="0.3">
      <c r="A85" t="s">
        <v>1163</v>
      </c>
      <c r="B85">
        <v>331710</v>
      </c>
      <c r="C85">
        <v>169</v>
      </c>
      <c r="D85" s="147" t="s">
        <v>103</v>
      </c>
      <c r="E85" s="147" t="s">
        <v>152</v>
      </c>
      <c r="F85" s="147" t="s">
        <v>702</v>
      </c>
      <c r="G85" t="s">
        <v>9</v>
      </c>
      <c r="H85" s="255">
        <v>218.94356513333332</v>
      </c>
      <c r="I85" s="269">
        <v>390.18100000000004</v>
      </c>
      <c r="J85" s="270">
        <v>87</v>
      </c>
      <c r="K85" s="248">
        <v>0.56113333333333326</v>
      </c>
      <c r="L85" s="271">
        <v>88.927288399999995</v>
      </c>
      <c r="M85" s="271">
        <v>158.47800000000001</v>
      </c>
      <c r="N85" s="271">
        <v>21</v>
      </c>
      <c r="O85" s="255">
        <v>0.56113333333333326</v>
      </c>
      <c r="P85" s="271">
        <v>277.64147859999991</v>
      </c>
      <c r="Q85" s="271">
        <v>494.78699999999992</v>
      </c>
      <c r="R85" s="271">
        <v>25</v>
      </c>
      <c r="S85" s="255">
        <v>0.56113333333333326</v>
      </c>
      <c r="T85" s="271">
        <v>585.5123321333333</v>
      </c>
      <c r="U85" s="271">
        <v>1043.4459999999997</v>
      </c>
      <c r="V85" s="271">
        <v>132</v>
      </c>
      <c r="W85" s="255">
        <v>0.56113333333333348</v>
      </c>
      <c r="X85" s="271" t="s">
        <v>551</v>
      </c>
      <c r="Y85" s="271">
        <v>12</v>
      </c>
      <c r="Z85" t="s">
        <v>152</v>
      </c>
      <c r="AA85" t="s">
        <v>2184</v>
      </c>
    </row>
    <row r="86" spans="1:27" x14ac:dyDescent="0.3">
      <c r="A86" t="s">
        <v>1113</v>
      </c>
      <c r="B86">
        <v>331280</v>
      </c>
      <c r="C86">
        <v>169</v>
      </c>
      <c r="D86" s="147" t="s">
        <v>103</v>
      </c>
      <c r="E86" s="147" t="s">
        <v>108</v>
      </c>
      <c r="F86" s="147" t="s">
        <v>651</v>
      </c>
      <c r="G86" t="s">
        <v>9</v>
      </c>
      <c r="H86" s="255">
        <v>552.70080070833319</v>
      </c>
      <c r="I86" s="269">
        <v>980.47299999999996</v>
      </c>
      <c r="J86" s="270">
        <v>211</v>
      </c>
      <c r="K86" s="248">
        <v>0.56370833333333326</v>
      </c>
      <c r="L86" s="271">
        <v>222.8406686666666</v>
      </c>
      <c r="M86" s="271">
        <v>395.31199999999995</v>
      </c>
      <c r="N86" s="271">
        <v>24</v>
      </c>
      <c r="O86" s="255">
        <v>0.56370833333333326</v>
      </c>
      <c r="P86" s="271">
        <v>564.13562424999986</v>
      </c>
      <c r="Q86" s="271">
        <v>1000.7579999999998</v>
      </c>
      <c r="R86" s="271">
        <v>32</v>
      </c>
      <c r="S86" s="255">
        <v>0.56370833333333326</v>
      </c>
      <c r="T86" s="271">
        <v>1339.6770936249995</v>
      </c>
      <c r="U86" s="271">
        <v>2376.5430000000001</v>
      </c>
      <c r="V86" s="271">
        <v>262</v>
      </c>
      <c r="W86" s="255">
        <v>0.56370833333333314</v>
      </c>
      <c r="X86" s="271" t="s">
        <v>551</v>
      </c>
      <c r="Y86" s="271">
        <v>12</v>
      </c>
      <c r="Z86" t="s">
        <v>108</v>
      </c>
      <c r="AA86" t="s">
        <v>2184</v>
      </c>
    </row>
    <row r="87" spans="1:27" x14ac:dyDescent="0.3">
      <c r="A87" t="s">
        <v>1114</v>
      </c>
      <c r="B87">
        <v>331290</v>
      </c>
      <c r="C87">
        <v>169</v>
      </c>
      <c r="D87" s="147" t="s">
        <v>103</v>
      </c>
      <c r="E87" s="147" t="s">
        <v>109</v>
      </c>
      <c r="F87" s="147" t="s">
        <v>710</v>
      </c>
      <c r="G87" t="s">
        <v>9</v>
      </c>
      <c r="H87" s="255">
        <v>239.02141617500007</v>
      </c>
      <c r="I87" s="269">
        <v>377.43700000000001</v>
      </c>
      <c r="J87" s="270">
        <v>108</v>
      </c>
      <c r="K87" s="248">
        <v>0.63327500000000014</v>
      </c>
      <c r="L87" s="271">
        <v>127.85315630000004</v>
      </c>
      <c r="M87" s="271">
        <v>201.89200000000002</v>
      </c>
      <c r="N87" s="271">
        <v>14</v>
      </c>
      <c r="O87" s="255">
        <v>0.63327500000000014</v>
      </c>
      <c r="P87" s="271">
        <v>164.75725692500001</v>
      </c>
      <c r="Q87" s="271">
        <v>260.16699999999997</v>
      </c>
      <c r="R87" s="271">
        <v>20</v>
      </c>
      <c r="S87" s="255">
        <v>0.63327500000000014</v>
      </c>
      <c r="T87" s="271">
        <v>531.63182940000013</v>
      </c>
      <c r="U87" s="271">
        <v>839.49600000000009</v>
      </c>
      <c r="V87" s="271">
        <v>141</v>
      </c>
      <c r="W87" s="255">
        <v>0.63327500000000003</v>
      </c>
      <c r="X87" s="271" t="s">
        <v>551</v>
      </c>
      <c r="Y87" s="271">
        <v>12</v>
      </c>
      <c r="Z87" t="s">
        <v>109</v>
      </c>
      <c r="AA87" t="s">
        <v>2184</v>
      </c>
    </row>
    <row r="88" spans="1:27" x14ac:dyDescent="0.3">
      <c r="A88" t="s">
        <v>1118</v>
      </c>
      <c r="B88">
        <v>331310</v>
      </c>
      <c r="C88">
        <v>169</v>
      </c>
      <c r="D88" s="147" t="s">
        <v>103</v>
      </c>
      <c r="E88" s="147" t="s">
        <v>112</v>
      </c>
      <c r="F88" s="147" t="s">
        <v>642</v>
      </c>
      <c r="G88" t="s">
        <v>9</v>
      </c>
      <c r="H88" s="255">
        <v>589.34114546666672</v>
      </c>
      <c r="I88" s="269">
        <v>999.67399999999998</v>
      </c>
      <c r="J88" s="270">
        <v>206</v>
      </c>
      <c r="K88" s="248">
        <v>0.58953333333333335</v>
      </c>
      <c r="L88" s="271">
        <v>762.07735980000007</v>
      </c>
      <c r="M88" s="271">
        <v>1292.6790000000001</v>
      </c>
      <c r="N88" s="271">
        <v>50</v>
      </c>
      <c r="O88" s="255">
        <v>0.58953333333333335</v>
      </c>
      <c r="P88" s="271">
        <v>882.9540953999998</v>
      </c>
      <c r="Q88" s="271">
        <v>1497.7169999999996</v>
      </c>
      <c r="R88" s="271">
        <v>45</v>
      </c>
      <c r="S88" s="255">
        <v>0.58953333333333335</v>
      </c>
      <c r="T88" s="271">
        <v>2234.3726006666666</v>
      </c>
      <c r="U88" s="271">
        <v>3790.07</v>
      </c>
      <c r="V88" s="271">
        <v>294</v>
      </c>
      <c r="W88" s="255">
        <v>0.58953333333333324</v>
      </c>
      <c r="X88" s="271" t="s">
        <v>551</v>
      </c>
      <c r="Y88" s="271">
        <v>3</v>
      </c>
      <c r="Z88" t="s">
        <v>112</v>
      </c>
      <c r="AA88" t="s">
        <v>2184</v>
      </c>
    </row>
    <row r="89" spans="1:27" x14ac:dyDescent="0.3">
      <c r="A89" t="s">
        <v>1120</v>
      </c>
      <c r="B89">
        <v>331330</v>
      </c>
      <c r="C89">
        <v>169</v>
      </c>
      <c r="D89" s="147" t="s">
        <v>103</v>
      </c>
      <c r="E89" s="147" t="s">
        <v>114</v>
      </c>
      <c r="F89" s="147" t="s">
        <v>712</v>
      </c>
      <c r="G89" t="s">
        <v>9</v>
      </c>
      <c r="H89" s="255">
        <v>226.50152160000002</v>
      </c>
      <c r="I89" s="269">
        <v>356.58299999999997</v>
      </c>
      <c r="J89" s="270">
        <v>80</v>
      </c>
      <c r="K89" s="248">
        <v>0.6352000000000001</v>
      </c>
      <c r="L89" s="271">
        <v>58.599740800000006</v>
      </c>
      <c r="M89" s="271">
        <v>92.253999999999991</v>
      </c>
      <c r="N89" s="271">
        <v>9</v>
      </c>
      <c r="O89" s="255">
        <v>0.6352000000000001</v>
      </c>
      <c r="P89" s="271">
        <v>122.04796320000001</v>
      </c>
      <c r="Q89" s="271">
        <v>192.14099999999999</v>
      </c>
      <c r="R89" s="271">
        <v>17</v>
      </c>
      <c r="S89" s="255">
        <v>0.6352000000000001</v>
      </c>
      <c r="T89" s="271">
        <v>407.14922560000002</v>
      </c>
      <c r="U89" s="271">
        <v>640.97799999999995</v>
      </c>
      <c r="V89" s="271">
        <v>104</v>
      </c>
      <c r="W89" s="255">
        <v>0.6352000000000001</v>
      </c>
      <c r="X89" s="271" t="s">
        <v>551</v>
      </c>
      <c r="Y89" s="271">
        <v>4</v>
      </c>
      <c r="Z89" t="s">
        <v>114</v>
      </c>
      <c r="AA89" t="s">
        <v>2184</v>
      </c>
    </row>
    <row r="90" spans="1:27" x14ac:dyDescent="0.3">
      <c r="A90" t="s">
        <v>1123</v>
      </c>
      <c r="B90">
        <v>331360</v>
      </c>
      <c r="C90">
        <v>169</v>
      </c>
      <c r="D90" s="147" t="s">
        <v>103</v>
      </c>
      <c r="E90" s="147" t="s">
        <v>117</v>
      </c>
      <c r="F90" s="147" t="s">
        <v>658</v>
      </c>
      <c r="G90" t="s">
        <v>9</v>
      </c>
      <c r="H90" s="255">
        <v>632.19983359166667</v>
      </c>
      <c r="I90" s="269">
        <v>1098.1570000000002</v>
      </c>
      <c r="J90" s="270">
        <v>264</v>
      </c>
      <c r="K90" s="248">
        <v>0.5756916666666666</v>
      </c>
      <c r="L90" s="271">
        <v>567.08622763333324</v>
      </c>
      <c r="M90" s="271">
        <v>985.05199999999991</v>
      </c>
      <c r="N90" s="271">
        <v>42</v>
      </c>
      <c r="O90" s="255">
        <v>0.5756916666666666</v>
      </c>
      <c r="P90" s="271">
        <v>583.46638262499994</v>
      </c>
      <c r="Q90" s="271">
        <v>1013.505</v>
      </c>
      <c r="R90" s="271">
        <v>42</v>
      </c>
      <c r="S90" s="255">
        <v>0.5756916666666666</v>
      </c>
      <c r="T90" s="271">
        <v>1782.7524438499997</v>
      </c>
      <c r="U90" s="271">
        <v>3096.7139999999999</v>
      </c>
      <c r="V90" s="271">
        <v>340</v>
      </c>
      <c r="W90" s="255">
        <v>0.5756916666666666</v>
      </c>
      <c r="X90" s="271" t="s">
        <v>551</v>
      </c>
      <c r="Y90" s="271">
        <v>12</v>
      </c>
      <c r="Z90" t="s">
        <v>117</v>
      </c>
      <c r="AA90" t="s">
        <v>2184</v>
      </c>
    </row>
    <row r="91" spans="1:27" x14ac:dyDescent="0.3">
      <c r="A91" t="s">
        <v>1125</v>
      </c>
      <c r="B91">
        <v>331720</v>
      </c>
      <c r="C91">
        <v>169</v>
      </c>
      <c r="D91" s="147" t="s">
        <v>103</v>
      </c>
      <c r="E91" s="147" t="s">
        <v>396</v>
      </c>
      <c r="F91" s="147" t="s">
        <v>704</v>
      </c>
      <c r="G91" t="s">
        <v>9</v>
      </c>
      <c r="H91" s="255">
        <v>210.77460537499996</v>
      </c>
      <c r="I91" s="269">
        <v>349.35499999999996</v>
      </c>
      <c r="J91" s="270">
        <v>63</v>
      </c>
      <c r="K91" s="248">
        <v>0.603325</v>
      </c>
      <c r="L91" s="271">
        <v>106.87178385</v>
      </c>
      <c r="M91" s="271">
        <v>177.13800000000001</v>
      </c>
      <c r="N91" s="271">
        <v>23</v>
      </c>
      <c r="O91" s="255">
        <v>0.603325</v>
      </c>
      <c r="P91" s="271">
        <v>160.14115807500002</v>
      </c>
      <c r="Q91" s="271">
        <v>265.43100000000004</v>
      </c>
      <c r="R91" s="271">
        <v>11</v>
      </c>
      <c r="S91" s="255">
        <v>0.603325</v>
      </c>
      <c r="T91" s="271">
        <v>477.78754729999997</v>
      </c>
      <c r="U91" s="271">
        <v>791.92400000000021</v>
      </c>
      <c r="V91" s="271">
        <v>95</v>
      </c>
      <c r="W91" s="255">
        <v>0.60332499999999978</v>
      </c>
      <c r="X91" s="271" t="s">
        <v>551</v>
      </c>
      <c r="Y91" s="271">
        <v>12</v>
      </c>
      <c r="Z91" t="s">
        <v>396</v>
      </c>
      <c r="AA91" t="s">
        <v>2184</v>
      </c>
    </row>
    <row r="92" spans="1:27" x14ac:dyDescent="0.3">
      <c r="A92" t="s">
        <v>1127</v>
      </c>
      <c r="B92">
        <v>331390</v>
      </c>
      <c r="C92">
        <v>169</v>
      </c>
      <c r="D92" s="147" t="s">
        <v>103</v>
      </c>
      <c r="E92" s="147" t="s">
        <v>120</v>
      </c>
      <c r="F92" s="147" t="s">
        <v>660</v>
      </c>
      <c r="G92" t="s">
        <v>9</v>
      </c>
      <c r="H92" s="255">
        <v>413.06630293333353</v>
      </c>
      <c r="I92" s="269">
        <v>705.6640000000001</v>
      </c>
      <c r="J92" s="270">
        <v>123</v>
      </c>
      <c r="K92" s="248">
        <v>0.58535833333333354</v>
      </c>
      <c r="L92" s="271">
        <v>141.64852165000005</v>
      </c>
      <c r="M92" s="271">
        <v>241.98599999999999</v>
      </c>
      <c r="N92" s="271">
        <v>18</v>
      </c>
      <c r="O92" s="255">
        <v>0.58535833333333354</v>
      </c>
      <c r="P92" s="271">
        <v>455.33561354166676</v>
      </c>
      <c r="Q92" s="271">
        <v>777.87499999999989</v>
      </c>
      <c r="R92" s="271">
        <v>24</v>
      </c>
      <c r="S92" s="255">
        <v>0.58535833333333354</v>
      </c>
      <c r="T92" s="271">
        <v>1010.0504381250004</v>
      </c>
      <c r="U92" s="271">
        <v>1725.5250000000001</v>
      </c>
      <c r="V92" s="271">
        <v>163</v>
      </c>
      <c r="W92" s="255">
        <v>0.58535833333333354</v>
      </c>
      <c r="X92" s="271" t="s">
        <v>551</v>
      </c>
      <c r="Y92" s="271">
        <v>12</v>
      </c>
      <c r="Z92" t="s">
        <v>120</v>
      </c>
      <c r="AA92" t="s">
        <v>2184</v>
      </c>
    </row>
    <row r="93" spans="1:27" x14ac:dyDescent="0.3">
      <c r="A93" t="s">
        <v>1131</v>
      </c>
      <c r="B93">
        <v>332120</v>
      </c>
      <c r="C93">
        <v>285</v>
      </c>
      <c r="D93" s="147" t="s">
        <v>103</v>
      </c>
      <c r="E93" s="147" t="s">
        <v>123</v>
      </c>
      <c r="F93" s="147" t="s">
        <v>666</v>
      </c>
      <c r="G93" t="s">
        <v>9</v>
      </c>
      <c r="H93" s="255">
        <v>412.47419633333328</v>
      </c>
      <c r="I93" s="269">
        <v>664.495</v>
      </c>
      <c r="J93" s="270">
        <v>131</v>
      </c>
      <c r="K93" s="248">
        <v>0.62073333333333325</v>
      </c>
      <c r="L93" s="271">
        <v>279.54477373333327</v>
      </c>
      <c r="M93" s="271">
        <v>450.34599999999995</v>
      </c>
      <c r="N93" s="271">
        <v>22</v>
      </c>
      <c r="O93" s="255">
        <v>0.62073333333333325</v>
      </c>
      <c r="P93" s="271">
        <v>473.8566534666665</v>
      </c>
      <c r="Q93" s="271">
        <v>763.38199999999983</v>
      </c>
      <c r="R93" s="271">
        <v>30</v>
      </c>
      <c r="S93" s="255">
        <v>0.62073333333333325</v>
      </c>
      <c r="T93" s="271">
        <v>1165.8756235333331</v>
      </c>
      <c r="U93" s="271">
        <v>1878.223</v>
      </c>
      <c r="V93" s="271">
        <v>178</v>
      </c>
      <c r="W93" s="255">
        <v>0.62073333333333325</v>
      </c>
      <c r="X93" s="271" t="s">
        <v>551</v>
      </c>
      <c r="Y93" s="271">
        <v>12</v>
      </c>
      <c r="Z93" t="s">
        <v>123</v>
      </c>
      <c r="AA93" t="s">
        <v>2184</v>
      </c>
    </row>
    <row r="94" spans="1:27" x14ac:dyDescent="0.3">
      <c r="A94" t="s">
        <v>1171</v>
      </c>
      <c r="B94">
        <v>331780</v>
      </c>
      <c r="C94">
        <v>337</v>
      </c>
      <c r="D94" s="147" t="s">
        <v>165</v>
      </c>
      <c r="E94" s="147" t="s">
        <v>166</v>
      </c>
      <c r="F94" s="147" t="s">
        <v>752</v>
      </c>
      <c r="G94" t="s">
        <v>9</v>
      </c>
      <c r="H94" s="255">
        <v>247.31780740000005</v>
      </c>
      <c r="I94" s="269">
        <v>309.41800000000006</v>
      </c>
      <c r="J94" s="270">
        <v>72</v>
      </c>
      <c r="K94" s="248">
        <v>0.79930000000000001</v>
      </c>
      <c r="L94" s="271">
        <v>116.9751571</v>
      </c>
      <c r="M94" s="271">
        <v>146.34700000000001</v>
      </c>
      <c r="N94" s="271">
        <v>7</v>
      </c>
      <c r="O94" s="255">
        <v>0.79930000000000001</v>
      </c>
      <c r="P94" s="271">
        <v>93.240742900000001</v>
      </c>
      <c r="Q94" s="271">
        <v>116.65300000000001</v>
      </c>
      <c r="R94" s="271">
        <v>11</v>
      </c>
      <c r="S94" s="255">
        <v>0.79930000000000001</v>
      </c>
      <c r="T94" s="271">
        <v>457.53370740000003</v>
      </c>
      <c r="U94" s="271">
        <v>573.29700000000003</v>
      </c>
      <c r="V94" s="271">
        <v>92</v>
      </c>
      <c r="W94" s="255">
        <v>0.79807448390624758</v>
      </c>
      <c r="X94" s="271" t="s">
        <v>551</v>
      </c>
      <c r="Y94" s="271">
        <v>12</v>
      </c>
      <c r="Z94" t="s">
        <v>166</v>
      </c>
      <c r="AA94" t="s">
        <v>2184</v>
      </c>
    </row>
    <row r="95" spans="1:27" x14ac:dyDescent="0.3">
      <c r="A95" t="s">
        <v>1216</v>
      </c>
      <c r="B95">
        <v>332160</v>
      </c>
      <c r="C95">
        <v>376</v>
      </c>
      <c r="D95" s="147" t="s">
        <v>266</v>
      </c>
      <c r="E95" s="147" t="s">
        <v>267</v>
      </c>
      <c r="F95" s="147" t="s">
        <v>899</v>
      </c>
      <c r="G95" t="s">
        <v>9</v>
      </c>
      <c r="H95" s="255">
        <v>336.79695272727275</v>
      </c>
      <c r="I95" s="269">
        <v>506.80799999999999</v>
      </c>
      <c r="J95" s="270">
        <v>93</v>
      </c>
      <c r="K95" s="248">
        <v>0.66454545454545466</v>
      </c>
      <c r="L95" s="271">
        <v>461.90893181818183</v>
      </c>
      <c r="M95" s="271">
        <v>695.07500000000005</v>
      </c>
      <c r="N95" s="271">
        <v>25</v>
      </c>
      <c r="O95" s="255">
        <v>0.66454545454545455</v>
      </c>
      <c r="P95" s="271">
        <v>64.384486363636356</v>
      </c>
      <c r="Q95" s="271">
        <v>96.884999999999991</v>
      </c>
      <c r="R95" s="271">
        <v>6</v>
      </c>
      <c r="S95" s="255">
        <v>0.66454545454545455</v>
      </c>
      <c r="T95" s="271">
        <v>863.09037090909101</v>
      </c>
      <c r="U95" s="271">
        <v>1329.2540000000001</v>
      </c>
      <c r="V95" s="271">
        <v>126</v>
      </c>
      <c r="W95" s="255">
        <v>0.64930432476343192</v>
      </c>
      <c r="X95" s="271" t="s">
        <v>551</v>
      </c>
      <c r="Y95" s="271">
        <v>12</v>
      </c>
      <c r="Z95" t="s">
        <v>267</v>
      </c>
      <c r="AA95" t="s">
        <v>2184</v>
      </c>
    </row>
    <row r="96" spans="1:27" x14ac:dyDescent="0.3">
      <c r="A96" t="s">
        <v>1273</v>
      </c>
      <c r="B96">
        <v>332870</v>
      </c>
      <c r="C96">
        <v>375</v>
      </c>
      <c r="D96" s="147" t="s">
        <v>410</v>
      </c>
      <c r="E96" s="147" t="s">
        <v>411</v>
      </c>
      <c r="F96" s="147" t="s">
        <v>1037</v>
      </c>
      <c r="G96" t="s">
        <v>9</v>
      </c>
      <c r="H96" s="255">
        <v>219.22</v>
      </c>
      <c r="I96" s="269">
        <v>274.02500000000003</v>
      </c>
      <c r="J96" s="270">
        <v>71</v>
      </c>
      <c r="K96" s="248">
        <v>0.79999999999999993</v>
      </c>
      <c r="L96" s="271">
        <v>84.48399999999998</v>
      </c>
      <c r="M96" s="271">
        <v>105.60499999999999</v>
      </c>
      <c r="N96" s="271">
        <v>18</v>
      </c>
      <c r="O96" s="255">
        <v>0.79999999999999993</v>
      </c>
      <c r="P96" s="271">
        <v>29.621599999999997</v>
      </c>
      <c r="Q96" s="271">
        <v>37.027000000000001</v>
      </c>
      <c r="R96" s="271">
        <v>5</v>
      </c>
      <c r="S96" s="255">
        <v>0.79999999999999993</v>
      </c>
      <c r="T96" s="271">
        <v>333.32560000000001</v>
      </c>
      <c r="U96" s="271">
        <v>428.03800000000001</v>
      </c>
      <c r="V96" s="271">
        <v>99</v>
      </c>
      <c r="W96" s="255">
        <v>0.77872899135123519</v>
      </c>
      <c r="X96" s="271" t="s">
        <v>551</v>
      </c>
      <c r="Y96" s="271">
        <v>12</v>
      </c>
      <c r="Z96" t="s">
        <v>411</v>
      </c>
      <c r="AA96" t="s">
        <v>2184</v>
      </c>
    </row>
    <row r="97" spans="1:27" x14ac:dyDescent="0.3">
      <c r="A97" t="s">
        <v>1250</v>
      </c>
      <c r="B97">
        <v>332510</v>
      </c>
      <c r="C97">
        <v>395</v>
      </c>
      <c r="D97" s="147" t="s">
        <v>330</v>
      </c>
      <c r="E97" s="147" t="s">
        <v>331</v>
      </c>
      <c r="F97" s="147" t="s">
        <v>975</v>
      </c>
      <c r="G97" t="s">
        <v>9</v>
      </c>
      <c r="H97" s="255">
        <v>373.06944999999996</v>
      </c>
      <c r="I97" s="269">
        <v>573.95299999999986</v>
      </c>
      <c r="J97" s="270">
        <v>108</v>
      </c>
      <c r="K97" s="248">
        <v>0.65000000000000013</v>
      </c>
      <c r="L97" s="271">
        <v>210.50965000000005</v>
      </c>
      <c r="M97" s="271">
        <v>323.86099999999999</v>
      </c>
      <c r="N97" s="271">
        <v>14</v>
      </c>
      <c r="O97" s="255">
        <v>0.65000000000000013</v>
      </c>
      <c r="P97" s="271">
        <v>58.940700000000007</v>
      </c>
      <c r="Q97" s="271">
        <v>90.677999999999997</v>
      </c>
      <c r="R97" s="271">
        <v>9</v>
      </c>
      <c r="S97" s="255">
        <v>0.65000000000000013</v>
      </c>
      <c r="T97" s="271">
        <v>642.51980000000003</v>
      </c>
      <c r="U97" s="271">
        <v>1025.4000000000001</v>
      </c>
      <c r="V97" s="271">
        <v>139</v>
      </c>
      <c r="W97" s="255">
        <v>0.62660405695338406</v>
      </c>
      <c r="X97" s="271" t="s">
        <v>551</v>
      </c>
      <c r="Y97" s="271">
        <v>12</v>
      </c>
      <c r="Z97" t="s">
        <v>331</v>
      </c>
      <c r="AA97" t="s">
        <v>2184</v>
      </c>
    </row>
    <row r="98" spans="1:27" x14ac:dyDescent="0.3">
      <c r="A98" t="s">
        <v>1168</v>
      </c>
      <c r="B98">
        <v>331760</v>
      </c>
      <c r="C98">
        <v>5</v>
      </c>
      <c r="D98" s="147" t="s">
        <v>159</v>
      </c>
      <c r="E98" s="147" t="s">
        <v>160</v>
      </c>
      <c r="F98" s="147" t="s">
        <v>746</v>
      </c>
      <c r="G98" t="s">
        <v>9</v>
      </c>
      <c r="H98" s="255">
        <v>683.65335239999979</v>
      </c>
      <c r="I98" s="269">
        <v>950.75099999999998</v>
      </c>
      <c r="J98" s="270">
        <v>182</v>
      </c>
      <c r="K98" s="248">
        <v>0.71906666666666641</v>
      </c>
      <c r="L98" s="271">
        <v>674.94761226666651</v>
      </c>
      <c r="M98" s="271">
        <v>938.64400000000001</v>
      </c>
      <c r="N98" s="271">
        <v>31</v>
      </c>
      <c r="O98" s="255">
        <v>0.71906666666666652</v>
      </c>
      <c r="P98" s="271">
        <v>293.7207566666666</v>
      </c>
      <c r="Q98" s="271">
        <v>408.47500000000002</v>
      </c>
      <c r="R98" s="271">
        <v>9</v>
      </c>
      <c r="S98" s="255">
        <v>0.71906666666666652</v>
      </c>
      <c r="T98" s="271">
        <v>1652.3217213333328</v>
      </c>
      <c r="U98" s="271">
        <v>2348.9090000000001</v>
      </c>
      <c r="V98" s="271">
        <v>221</v>
      </c>
      <c r="W98" s="255">
        <v>0.70344220288369308</v>
      </c>
      <c r="X98" s="271" t="s">
        <v>551</v>
      </c>
      <c r="Y98" s="271">
        <v>12</v>
      </c>
      <c r="Z98" t="s">
        <v>160</v>
      </c>
      <c r="AA98" t="s">
        <v>2184</v>
      </c>
    </row>
    <row r="99" spans="1:27" x14ac:dyDescent="0.3">
      <c r="A99" t="s">
        <v>1225</v>
      </c>
      <c r="B99">
        <v>332250</v>
      </c>
      <c r="C99">
        <v>343</v>
      </c>
      <c r="D99" t="s">
        <v>281</v>
      </c>
      <c r="E99" t="s">
        <v>284</v>
      </c>
      <c r="F99" t="s">
        <v>922</v>
      </c>
      <c r="G99" t="s">
        <v>9</v>
      </c>
      <c r="H99" s="255">
        <v>32.942697341666673</v>
      </c>
      <c r="I99" s="269">
        <v>35.363000000000007</v>
      </c>
      <c r="J99" s="270">
        <v>15</v>
      </c>
      <c r="K99" s="248">
        <v>0.93155833333333338</v>
      </c>
      <c r="L99" s="271">
        <v>12.563927241666669</v>
      </c>
      <c r="M99" s="271">
        <v>13.487000000000002</v>
      </c>
      <c r="N99" s="271">
        <v>3</v>
      </c>
      <c r="O99" s="255">
        <v>0.93155833333333338</v>
      </c>
      <c r="P99" s="271">
        <v>4.503152983333333</v>
      </c>
      <c r="Q99" s="271">
        <v>4.8339999999999996</v>
      </c>
      <c r="R99" s="271">
        <v>2</v>
      </c>
      <c r="S99" s="255">
        <v>0.93155833333333338</v>
      </c>
      <c r="T99" s="271">
        <v>50.009777566666671</v>
      </c>
      <c r="U99" s="271">
        <v>53.684000000000012</v>
      </c>
      <c r="V99" s="271">
        <v>20</v>
      </c>
      <c r="W99" s="255">
        <v>0.93155833333333316</v>
      </c>
      <c r="X99" s="271" t="s">
        <v>551</v>
      </c>
      <c r="Y99" s="271">
        <v>12</v>
      </c>
      <c r="Z99" t="s">
        <v>284</v>
      </c>
      <c r="AA99" t="s">
        <v>2184</v>
      </c>
    </row>
    <row r="100" spans="1:27" x14ac:dyDescent="0.3">
      <c r="A100" t="s">
        <v>1226</v>
      </c>
      <c r="B100">
        <v>332260</v>
      </c>
      <c r="C100">
        <v>343</v>
      </c>
      <c r="D100" s="147" t="s">
        <v>281</v>
      </c>
      <c r="E100" s="147" t="s">
        <v>285</v>
      </c>
      <c r="F100" s="147" t="s">
        <v>924</v>
      </c>
      <c r="G100" t="s">
        <v>9</v>
      </c>
      <c r="H100" s="255">
        <v>93.475650400000021</v>
      </c>
      <c r="I100" s="269">
        <v>100.05600000000001</v>
      </c>
      <c r="J100" s="270">
        <v>37</v>
      </c>
      <c r="K100" s="248">
        <v>0.93423333333333347</v>
      </c>
      <c r="L100" s="271">
        <v>66.900449000000009</v>
      </c>
      <c r="M100" s="271">
        <v>71.610000000000014</v>
      </c>
      <c r="N100" s="271">
        <v>9</v>
      </c>
      <c r="O100" s="255">
        <v>0.93423333333333325</v>
      </c>
      <c r="P100" s="271">
        <v>61.043740233333345</v>
      </c>
      <c r="Q100" s="271">
        <v>65.341000000000008</v>
      </c>
      <c r="R100" s="271">
        <v>5</v>
      </c>
      <c r="S100" s="255">
        <v>0.93423333333333336</v>
      </c>
      <c r="T100" s="271">
        <v>221.41983963333337</v>
      </c>
      <c r="U100" s="271">
        <v>237.00700000000001</v>
      </c>
      <c r="V100" s="271">
        <v>53</v>
      </c>
      <c r="W100" s="255">
        <v>0.93423333333333347</v>
      </c>
      <c r="X100" s="271" t="s">
        <v>551</v>
      </c>
      <c r="Y100" s="271">
        <v>12</v>
      </c>
      <c r="Z100" t="s">
        <v>285</v>
      </c>
      <c r="AA100" t="s">
        <v>2184</v>
      </c>
    </row>
    <row r="101" spans="1:27" x14ac:dyDescent="0.3">
      <c r="A101" t="s">
        <v>1227</v>
      </c>
      <c r="B101">
        <v>332270</v>
      </c>
      <c r="C101">
        <v>343</v>
      </c>
      <c r="D101" s="147" t="s">
        <v>281</v>
      </c>
      <c r="E101" s="147" t="s">
        <v>286</v>
      </c>
      <c r="F101" s="147" t="s">
        <v>926</v>
      </c>
      <c r="G101" t="s">
        <v>9</v>
      </c>
      <c r="H101" s="255">
        <v>32.983912333333336</v>
      </c>
      <c r="I101" s="269">
        <v>34.726000000000006</v>
      </c>
      <c r="J101" s="270">
        <v>18</v>
      </c>
      <c r="K101" s="248">
        <v>0.9498333333333332</v>
      </c>
      <c r="L101" s="271">
        <v>52.067013833333334</v>
      </c>
      <c r="M101" s="271">
        <v>54.817</v>
      </c>
      <c r="N101" s="271">
        <v>7</v>
      </c>
      <c r="O101" s="255">
        <v>0.94983333333333331</v>
      </c>
      <c r="P101" s="271">
        <v>4.2751998333333328</v>
      </c>
      <c r="Q101" s="271">
        <v>4.5009999999999994</v>
      </c>
      <c r="R101" s="271">
        <v>1</v>
      </c>
      <c r="S101" s="255">
        <v>0.94983333333333331</v>
      </c>
      <c r="T101" s="271">
        <v>89.326126000000002</v>
      </c>
      <c r="U101" s="271">
        <v>94.06</v>
      </c>
      <c r="V101" s="271">
        <v>27</v>
      </c>
      <c r="W101" s="255">
        <v>0.94967176270465659</v>
      </c>
      <c r="X101" s="271" t="s">
        <v>551</v>
      </c>
      <c r="Y101" s="271">
        <v>12</v>
      </c>
      <c r="Z101" t="s">
        <v>286</v>
      </c>
      <c r="AA101" t="s">
        <v>2184</v>
      </c>
    </row>
    <row r="102" spans="1:27" x14ac:dyDescent="0.3">
      <c r="A102" t="s">
        <v>1223</v>
      </c>
      <c r="B102">
        <v>332230</v>
      </c>
      <c r="C102">
        <v>343</v>
      </c>
      <c r="D102" s="147" t="s">
        <v>281</v>
      </c>
      <c r="E102" s="147" t="s">
        <v>282</v>
      </c>
      <c r="F102" s="147" t="s">
        <v>918</v>
      </c>
      <c r="G102" t="s">
        <v>9</v>
      </c>
      <c r="H102" s="255">
        <v>97.518235908333338</v>
      </c>
      <c r="I102" s="269">
        <v>104.399</v>
      </c>
      <c r="J102" s="270">
        <v>37</v>
      </c>
      <c r="K102" s="248">
        <v>0.93409166666666665</v>
      </c>
      <c r="L102" s="271">
        <v>84.115888675000008</v>
      </c>
      <c r="M102" s="271">
        <v>90.051000000000002</v>
      </c>
      <c r="N102" s="271">
        <v>6</v>
      </c>
      <c r="O102" s="255">
        <v>0.93409166666666676</v>
      </c>
      <c r="P102" s="271">
        <v>37.928792125000008</v>
      </c>
      <c r="Q102" s="271">
        <v>40.605000000000004</v>
      </c>
      <c r="R102" s="271">
        <v>10</v>
      </c>
      <c r="S102" s="255">
        <v>0.93409166666666676</v>
      </c>
      <c r="T102" s="271">
        <v>219.56291670833335</v>
      </c>
      <c r="U102" s="271">
        <v>235.62500000000003</v>
      </c>
      <c r="V102" s="271">
        <v>53</v>
      </c>
      <c r="W102" s="255">
        <v>0.93183200725022097</v>
      </c>
      <c r="X102" s="271" t="s">
        <v>551</v>
      </c>
      <c r="Y102" s="271">
        <v>12</v>
      </c>
      <c r="Z102" t="s">
        <v>282</v>
      </c>
      <c r="AA102" t="s">
        <v>2184</v>
      </c>
    </row>
    <row r="103" spans="1:27" x14ac:dyDescent="0.3">
      <c r="A103" t="s">
        <v>1224</v>
      </c>
      <c r="B103">
        <v>332240</v>
      </c>
      <c r="C103">
        <v>343</v>
      </c>
      <c r="D103" s="147" t="s">
        <v>281</v>
      </c>
      <c r="E103" s="147" t="s">
        <v>283</v>
      </c>
      <c r="F103" s="147" t="s">
        <v>920</v>
      </c>
      <c r="G103" t="s">
        <v>9</v>
      </c>
      <c r="H103" s="255">
        <v>101.2985656</v>
      </c>
      <c r="I103" s="269">
        <v>108.44800000000001</v>
      </c>
      <c r="J103" s="270">
        <v>34</v>
      </c>
      <c r="K103" s="248">
        <v>0.93407499999999999</v>
      </c>
      <c r="L103" s="271">
        <v>65.687890300000007</v>
      </c>
      <c r="M103" s="271">
        <v>70.324000000000012</v>
      </c>
      <c r="N103" s="271">
        <v>6</v>
      </c>
      <c r="O103" s="255">
        <v>0.93407499999999988</v>
      </c>
      <c r="P103" s="271">
        <v>43.624104725000002</v>
      </c>
      <c r="Q103" s="271">
        <v>46.703000000000003</v>
      </c>
      <c r="R103" s="271">
        <v>6</v>
      </c>
      <c r="S103" s="255">
        <v>0.93407499999999999</v>
      </c>
      <c r="T103" s="271">
        <v>210.61056062500001</v>
      </c>
      <c r="U103" s="271">
        <v>225.52600000000004</v>
      </c>
      <c r="V103" s="271">
        <v>47</v>
      </c>
      <c r="W103" s="255">
        <v>0.93386377014180166</v>
      </c>
      <c r="X103" s="271" t="s">
        <v>551</v>
      </c>
      <c r="Y103" s="271">
        <v>12</v>
      </c>
      <c r="Z103" t="s">
        <v>283</v>
      </c>
      <c r="AA103" t="s">
        <v>2184</v>
      </c>
    </row>
    <row r="104" spans="1:27" x14ac:dyDescent="0.3">
      <c r="A104" t="s">
        <v>1110</v>
      </c>
      <c r="B104">
        <v>331800</v>
      </c>
      <c r="C104">
        <v>43</v>
      </c>
      <c r="D104" s="147" t="s">
        <v>103</v>
      </c>
      <c r="E104" s="147" t="s">
        <v>1111</v>
      </c>
      <c r="F104" s="147" t="s">
        <v>646</v>
      </c>
      <c r="G104" t="s">
        <v>9</v>
      </c>
      <c r="H104" s="255">
        <v>4431.1964268000002</v>
      </c>
      <c r="I104" s="269">
        <v>10356.489</v>
      </c>
      <c r="J104" s="270">
        <v>1906</v>
      </c>
      <c r="K104" s="248">
        <v>0.42786666666666667</v>
      </c>
      <c r="L104" s="271">
        <v>9604.4676856000006</v>
      </c>
      <c r="M104" s="271">
        <v>22447.338</v>
      </c>
      <c r="N104" s="271">
        <v>797</v>
      </c>
      <c r="O104" s="255">
        <v>0.42786666666666667</v>
      </c>
      <c r="P104" s="271">
        <v>3057.5381950666665</v>
      </c>
      <c r="Q104" s="271">
        <v>7146.0069999999996</v>
      </c>
      <c r="R104" s="271">
        <v>114</v>
      </c>
      <c r="S104" s="255">
        <v>0.42786666666666667</v>
      </c>
      <c r="T104" s="271">
        <v>17093.202307466669</v>
      </c>
      <c r="U104" s="271">
        <v>39949.833999999995</v>
      </c>
      <c r="V104" s="271">
        <v>2762</v>
      </c>
      <c r="W104" s="255">
        <v>0.42786666666666678</v>
      </c>
      <c r="X104" s="271" t="s">
        <v>551</v>
      </c>
      <c r="Y104" s="271">
        <v>12</v>
      </c>
      <c r="Z104" t="s">
        <v>1111</v>
      </c>
      <c r="AA104" t="s">
        <v>2184</v>
      </c>
    </row>
    <row r="105" spans="1:27" x14ac:dyDescent="0.3">
      <c r="A105" t="s">
        <v>1243</v>
      </c>
      <c r="B105">
        <v>332420</v>
      </c>
      <c r="C105">
        <v>408</v>
      </c>
      <c r="D105" s="147" t="s">
        <v>311</v>
      </c>
      <c r="E105" s="147" t="s">
        <v>312</v>
      </c>
      <c r="F105" s="147" t="s">
        <v>957</v>
      </c>
      <c r="G105" t="s">
        <v>9</v>
      </c>
      <c r="H105" s="255">
        <v>103.84502000000003</v>
      </c>
      <c r="I105" s="269">
        <v>195.93400000000003</v>
      </c>
      <c r="J105" s="270">
        <v>43</v>
      </c>
      <c r="K105" s="248">
        <v>0.53000000000000014</v>
      </c>
      <c r="L105" s="271">
        <v>227.49137000000005</v>
      </c>
      <c r="M105" s="271">
        <v>429.22899999999998</v>
      </c>
      <c r="N105" s="271">
        <v>7</v>
      </c>
      <c r="O105" s="255">
        <v>0.53000000000000014</v>
      </c>
      <c r="P105" s="271">
        <v>95.835660000000033</v>
      </c>
      <c r="Q105" s="271">
        <v>180.822</v>
      </c>
      <c r="R105" s="271">
        <v>10</v>
      </c>
      <c r="S105" s="255">
        <v>0.53000000000000014</v>
      </c>
      <c r="T105" s="271">
        <v>427.17205000000013</v>
      </c>
      <c r="U105" s="271">
        <v>823.76099999999997</v>
      </c>
      <c r="V105" s="271">
        <v>59</v>
      </c>
      <c r="W105" s="255">
        <v>0.51856309050804805</v>
      </c>
      <c r="X105" s="271" t="s">
        <v>551</v>
      </c>
      <c r="Y105" s="271">
        <v>12</v>
      </c>
      <c r="Z105" t="s">
        <v>312</v>
      </c>
      <c r="AA105" t="s">
        <v>2184</v>
      </c>
    </row>
    <row r="106" spans="1:27" x14ac:dyDescent="0.3">
      <c r="A106" t="s">
        <v>1229</v>
      </c>
      <c r="B106">
        <v>332290</v>
      </c>
      <c r="C106">
        <v>319</v>
      </c>
      <c r="D106" s="147" t="s">
        <v>289</v>
      </c>
      <c r="E106" s="147" t="s">
        <v>290</v>
      </c>
      <c r="F106" s="147" t="s">
        <v>646</v>
      </c>
      <c r="G106" t="s">
        <v>9</v>
      </c>
      <c r="H106" s="255">
        <v>302.12373666666656</v>
      </c>
      <c r="I106" s="269">
        <v>356.13799999999998</v>
      </c>
      <c r="J106" s="270">
        <v>107</v>
      </c>
      <c r="K106" s="248">
        <v>0.84833333333333305</v>
      </c>
      <c r="L106" s="271">
        <v>130.39222666666666</v>
      </c>
      <c r="M106" s="271">
        <v>153.70400000000001</v>
      </c>
      <c r="N106" s="271">
        <v>15</v>
      </c>
      <c r="O106" s="255">
        <v>0.84833333333333327</v>
      </c>
      <c r="P106" s="271">
        <v>49.231328333333323</v>
      </c>
      <c r="Q106" s="271">
        <v>58.033000000000001</v>
      </c>
      <c r="R106" s="271">
        <v>11</v>
      </c>
      <c r="S106" s="255">
        <v>0.84833333333333316</v>
      </c>
      <c r="T106" s="271">
        <v>481.74729166666657</v>
      </c>
      <c r="U106" s="271">
        <v>567.875</v>
      </c>
      <c r="V106" s="271">
        <v>133</v>
      </c>
      <c r="W106" s="255">
        <v>0.84833333333333316</v>
      </c>
      <c r="X106" s="271" t="s">
        <v>551</v>
      </c>
      <c r="Y106" s="271">
        <v>12</v>
      </c>
      <c r="Z106" t="s">
        <v>290</v>
      </c>
      <c r="AA106" t="s">
        <v>2184</v>
      </c>
    </row>
    <row r="107" spans="1:27" x14ac:dyDescent="0.3">
      <c r="A107" t="s">
        <v>1074</v>
      </c>
      <c r="B107">
        <v>331030</v>
      </c>
      <c r="C107">
        <v>635</v>
      </c>
      <c r="D107" s="147" t="s">
        <v>65</v>
      </c>
      <c r="E107" s="147" t="s">
        <v>66</v>
      </c>
      <c r="F107" s="147" t="s">
        <v>582</v>
      </c>
      <c r="G107" t="s">
        <v>9</v>
      </c>
      <c r="H107" s="255">
        <v>265.36276999999995</v>
      </c>
      <c r="I107" s="269">
        <v>405.13399999999996</v>
      </c>
      <c r="J107" s="270">
        <v>110</v>
      </c>
      <c r="K107" s="248">
        <v>0.65499999999999992</v>
      </c>
      <c r="L107" s="271">
        <v>250.69469999999998</v>
      </c>
      <c r="M107" s="271">
        <v>382.74</v>
      </c>
      <c r="N107" s="271">
        <v>14</v>
      </c>
      <c r="O107" s="255">
        <v>0.65499999999999992</v>
      </c>
      <c r="P107" s="271">
        <v>98.407854999999984</v>
      </c>
      <c r="Q107" s="271">
        <v>150.24099999999999</v>
      </c>
      <c r="R107" s="271">
        <v>11</v>
      </c>
      <c r="S107" s="255">
        <v>0.65499999999999992</v>
      </c>
      <c r="T107" s="271">
        <v>614.46532499999989</v>
      </c>
      <c r="U107" s="271">
        <v>946.54099999999994</v>
      </c>
      <c r="V107" s="271">
        <v>136</v>
      </c>
      <c r="W107" s="255">
        <v>0.649169264722817</v>
      </c>
      <c r="X107" s="271" t="s">
        <v>551</v>
      </c>
      <c r="Y107" s="271">
        <v>12</v>
      </c>
      <c r="Z107" t="s">
        <v>66</v>
      </c>
      <c r="AA107" t="s">
        <v>2184</v>
      </c>
    </row>
    <row r="108" spans="1:27" ht="28.8" x14ac:dyDescent="0.3">
      <c r="A108" t="s">
        <v>1231</v>
      </c>
      <c r="B108">
        <v>332310</v>
      </c>
      <c r="C108">
        <v>365</v>
      </c>
      <c r="D108" s="147" t="s">
        <v>291</v>
      </c>
      <c r="E108" s="147" t="s">
        <v>292</v>
      </c>
      <c r="F108" s="147" t="s">
        <v>933</v>
      </c>
      <c r="G108" t="s">
        <v>9</v>
      </c>
      <c r="H108" s="255">
        <v>249.82956666666672</v>
      </c>
      <c r="I108" s="269">
        <v>491.46800000000002</v>
      </c>
      <c r="J108" s="270">
        <v>115</v>
      </c>
      <c r="K108" s="248">
        <v>0.50833333333333341</v>
      </c>
      <c r="L108" s="271">
        <v>84.832700000000017</v>
      </c>
      <c r="M108" s="271">
        <v>166.88400000000001</v>
      </c>
      <c r="N108" s="271">
        <v>11</v>
      </c>
      <c r="O108" s="255">
        <v>0.50833333333333341</v>
      </c>
      <c r="P108" s="271">
        <v>378.71697500000005</v>
      </c>
      <c r="Q108" s="271">
        <v>745.01699999999994</v>
      </c>
      <c r="R108" s="271">
        <v>35</v>
      </c>
      <c r="S108" s="255">
        <v>0.50833333333333341</v>
      </c>
      <c r="T108" s="271">
        <v>713.37924166666676</v>
      </c>
      <c r="U108" s="271">
        <v>1419.1310000000001</v>
      </c>
      <c r="V108" s="271">
        <v>165</v>
      </c>
      <c r="W108" s="255">
        <v>0.50268737816781306</v>
      </c>
      <c r="X108" s="271" t="s">
        <v>551</v>
      </c>
      <c r="Y108" s="271">
        <v>3</v>
      </c>
      <c r="Z108" t="s">
        <v>292</v>
      </c>
      <c r="AA108" t="s">
        <v>2184</v>
      </c>
    </row>
    <row r="109" spans="1:27" ht="28.8" x14ac:dyDescent="0.3">
      <c r="A109" t="s">
        <v>1215</v>
      </c>
      <c r="B109">
        <v>332150</v>
      </c>
      <c r="C109">
        <v>281</v>
      </c>
      <c r="D109" s="147" t="s">
        <v>264</v>
      </c>
      <c r="E109" s="147" t="s">
        <v>265</v>
      </c>
      <c r="F109" s="147" t="s">
        <v>897</v>
      </c>
      <c r="G109" t="s">
        <v>9</v>
      </c>
      <c r="H109" s="255">
        <v>428.52835999999996</v>
      </c>
      <c r="I109" s="269">
        <v>824.09300000000007</v>
      </c>
      <c r="J109" s="270">
        <v>185</v>
      </c>
      <c r="K109" s="248">
        <v>0.51999999999999991</v>
      </c>
      <c r="L109" s="271">
        <v>213.55983999999995</v>
      </c>
      <c r="M109" s="271">
        <v>410.69200000000001</v>
      </c>
      <c r="N109" s="271">
        <v>23</v>
      </c>
      <c r="O109" s="255">
        <v>0.51999999999999991</v>
      </c>
      <c r="P109" s="271">
        <v>26.86112</v>
      </c>
      <c r="Q109" s="271">
        <v>51.656000000000006</v>
      </c>
      <c r="R109" s="271">
        <v>8</v>
      </c>
      <c r="S109" s="255">
        <v>0.51999999999999991</v>
      </c>
      <c r="T109" s="271">
        <v>668.94931999999994</v>
      </c>
      <c r="U109" s="271">
        <v>1417.4770000000001</v>
      </c>
      <c r="V109" s="271">
        <v>226</v>
      </c>
      <c r="W109" s="255">
        <v>0.47192957628236643</v>
      </c>
      <c r="X109" s="271" t="s">
        <v>551</v>
      </c>
      <c r="Y109" s="271">
        <v>12</v>
      </c>
      <c r="Z109" t="s">
        <v>265</v>
      </c>
      <c r="AA109" t="s">
        <v>2184</v>
      </c>
    </row>
    <row r="110" spans="1:27" x14ac:dyDescent="0.3">
      <c r="A110" t="s">
        <v>1073</v>
      </c>
      <c r="B110">
        <v>331020</v>
      </c>
      <c r="C110">
        <v>412</v>
      </c>
      <c r="D110" s="147" t="s">
        <v>63</v>
      </c>
      <c r="E110" s="147" t="s">
        <v>64</v>
      </c>
      <c r="F110" s="147" t="s">
        <v>580</v>
      </c>
      <c r="G110" t="s">
        <v>9</v>
      </c>
      <c r="H110" s="255">
        <v>433.42168620833326</v>
      </c>
      <c r="I110" s="269">
        <v>713.28500000000008</v>
      </c>
      <c r="J110" s="270">
        <v>193</v>
      </c>
      <c r="K110" s="248">
        <v>0.60764166666666652</v>
      </c>
      <c r="L110" s="271">
        <v>99.526843866666624</v>
      </c>
      <c r="M110" s="271">
        <v>163.79199999999997</v>
      </c>
      <c r="N110" s="271">
        <v>16</v>
      </c>
      <c r="O110" s="255">
        <v>0.60764166666666652</v>
      </c>
      <c r="P110" s="271">
        <v>497.69012236666657</v>
      </c>
      <c r="Q110" s="271">
        <v>819.05200000000002</v>
      </c>
      <c r="R110" s="271">
        <v>28</v>
      </c>
      <c r="S110" s="255">
        <v>0.60764166666666652</v>
      </c>
      <c r="T110" s="271">
        <v>1030.6386524416664</v>
      </c>
      <c r="U110" s="271">
        <v>1783.5160000000001</v>
      </c>
      <c r="V110" s="271">
        <v>236</v>
      </c>
      <c r="W110" s="255">
        <v>0.57786902525217965</v>
      </c>
      <c r="X110" s="271" t="s">
        <v>551</v>
      </c>
      <c r="Y110" s="271">
        <v>12</v>
      </c>
      <c r="Z110" t="s">
        <v>64</v>
      </c>
      <c r="AA110" t="s">
        <v>2184</v>
      </c>
    </row>
    <row r="111" spans="1:27" x14ac:dyDescent="0.3">
      <c r="A111" t="s">
        <v>1267</v>
      </c>
      <c r="B111">
        <v>332710</v>
      </c>
      <c r="C111">
        <v>664</v>
      </c>
      <c r="D111" s="147" t="s">
        <v>365</v>
      </c>
      <c r="E111" s="147" t="s">
        <v>366</v>
      </c>
      <c r="F111" s="147" t="s">
        <v>1021</v>
      </c>
      <c r="G111" t="s">
        <v>9</v>
      </c>
      <c r="H111" s="255">
        <v>236.38848000000004</v>
      </c>
      <c r="I111" s="269">
        <v>246.23799999999997</v>
      </c>
      <c r="J111" s="270">
        <v>100</v>
      </c>
      <c r="K111" s="248">
        <v>0.9600000000000003</v>
      </c>
      <c r="L111" s="271">
        <v>140.39520000000005</v>
      </c>
      <c r="M111" s="271">
        <v>146.245</v>
      </c>
      <c r="N111" s="271">
        <v>9</v>
      </c>
      <c r="O111" s="255">
        <v>0.9600000000000003</v>
      </c>
      <c r="P111" s="271">
        <v>58.650240000000011</v>
      </c>
      <c r="Q111" s="271">
        <v>61.093999999999994</v>
      </c>
      <c r="R111" s="271">
        <v>10</v>
      </c>
      <c r="S111" s="255">
        <v>0.9600000000000003</v>
      </c>
      <c r="T111" s="271">
        <v>435.43392000000006</v>
      </c>
      <c r="U111" s="271">
        <v>472.35399999999993</v>
      </c>
      <c r="V111" s="271">
        <v>120</v>
      </c>
      <c r="W111" s="255">
        <v>0.92183811294071849</v>
      </c>
      <c r="X111" s="271" t="s">
        <v>551</v>
      </c>
      <c r="Y111" s="271">
        <v>12</v>
      </c>
      <c r="Z111" t="s">
        <v>366</v>
      </c>
      <c r="AA111" t="s">
        <v>2184</v>
      </c>
    </row>
    <row r="112" spans="1:27" x14ac:dyDescent="0.3">
      <c r="A112" t="s">
        <v>1239</v>
      </c>
      <c r="B112">
        <v>332380</v>
      </c>
      <c r="C112">
        <v>254</v>
      </c>
      <c r="D112" s="147" t="s">
        <v>303</v>
      </c>
      <c r="E112" s="147" t="s">
        <v>307</v>
      </c>
      <c r="F112" s="147" t="s">
        <v>949</v>
      </c>
      <c r="G112" t="s">
        <v>10</v>
      </c>
      <c r="H112" s="255">
        <v>74.163119999999992</v>
      </c>
      <c r="I112" s="269">
        <v>927.0390000000001</v>
      </c>
      <c r="J112" s="270">
        <v>109</v>
      </c>
      <c r="K112" s="248">
        <v>7.9999999999999988E-2</v>
      </c>
      <c r="L112" s="271">
        <v>370.42815999999993</v>
      </c>
      <c r="M112" s="271">
        <v>4630.3519999999999</v>
      </c>
      <c r="N112" s="271">
        <v>75</v>
      </c>
      <c r="O112" s="255">
        <v>7.9999999999999988E-2</v>
      </c>
      <c r="P112" s="271">
        <v>11.031279999999997</v>
      </c>
      <c r="Q112" s="271">
        <v>137.89099999999999</v>
      </c>
      <c r="R112" s="271">
        <v>7</v>
      </c>
      <c r="S112" s="255">
        <v>7.9999999999999988E-2</v>
      </c>
      <c r="T112" s="271">
        <v>455.62255999999991</v>
      </c>
      <c r="U112" s="271">
        <v>5695.2819999999992</v>
      </c>
      <c r="V112" s="271">
        <v>188</v>
      </c>
      <c r="W112" s="255">
        <v>7.9999999999999988E-2</v>
      </c>
      <c r="X112" s="271" t="s">
        <v>551</v>
      </c>
      <c r="Y112" s="271">
        <v>12</v>
      </c>
      <c r="Z112" t="s">
        <v>307</v>
      </c>
      <c r="AA112" t="s">
        <v>2184</v>
      </c>
    </row>
    <row r="113" spans="1:27" x14ac:dyDescent="0.3">
      <c r="A113" t="s">
        <v>1240</v>
      </c>
      <c r="B113">
        <v>332390</v>
      </c>
      <c r="C113">
        <v>254</v>
      </c>
      <c r="D113" s="147" t="s">
        <v>303</v>
      </c>
      <c r="E113" s="147" t="s">
        <v>308</v>
      </c>
      <c r="F113" s="147" t="s">
        <v>951</v>
      </c>
      <c r="G113" s="147" t="s">
        <v>10</v>
      </c>
      <c r="H113" s="255">
        <v>261.30435644166664</v>
      </c>
      <c r="I113" s="269">
        <v>1567.5909999999999</v>
      </c>
      <c r="J113" s="270">
        <v>190</v>
      </c>
      <c r="K113" s="248">
        <v>0.16669166666666665</v>
      </c>
      <c r="L113" s="271">
        <v>604.39881289166658</v>
      </c>
      <c r="M113" s="271">
        <v>3625.8489999999997</v>
      </c>
      <c r="N113" s="271">
        <v>80</v>
      </c>
      <c r="O113" s="255">
        <v>0.16669166666666665</v>
      </c>
      <c r="P113" s="271">
        <v>25.745694608333331</v>
      </c>
      <c r="Q113" s="271">
        <v>154.45099999999999</v>
      </c>
      <c r="R113" s="271">
        <v>8</v>
      </c>
      <c r="S113" s="255">
        <v>0.16669166666666665</v>
      </c>
      <c r="T113" s="271">
        <v>891.44886394166656</v>
      </c>
      <c r="U113" s="271">
        <v>5347.8910000000014</v>
      </c>
      <c r="V113" s="271">
        <v>276</v>
      </c>
      <c r="W113" s="255">
        <v>0.1666916666666666</v>
      </c>
      <c r="X113" s="271" t="s">
        <v>551</v>
      </c>
      <c r="Y113" s="271">
        <v>12</v>
      </c>
      <c r="Z113" t="s">
        <v>308</v>
      </c>
      <c r="AA113" t="s">
        <v>2184</v>
      </c>
    </row>
    <row r="114" spans="1:27" x14ac:dyDescent="0.3">
      <c r="A114" t="s">
        <v>1241</v>
      </c>
      <c r="B114">
        <v>332400</v>
      </c>
      <c r="C114">
        <v>254</v>
      </c>
      <c r="D114" s="147" t="s">
        <v>303</v>
      </c>
      <c r="E114" s="147" t="s">
        <v>309</v>
      </c>
      <c r="F114" s="147" t="s">
        <v>953</v>
      </c>
      <c r="G114" t="s">
        <v>10</v>
      </c>
      <c r="H114" s="255">
        <v>79.863064499999979</v>
      </c>
      <c r="I114" s="269">
        <v>527.00400000000002</v>
      </c>
      <c r="J114" s="270">
        <v>62</v>
      </c>
      <c r="K114" s="248">
        <v>0.15154166666666663</v>
      </c>
      <c r="L114" s="271">
        <v>430.61337445833317</v>
      </c>
      <c r="M114" s="271">
        <v>2841.5509999999995</v>
      </c>
      <c r="N114" s="271">
        <v>48</v>
      </c>
      <c r="O114" s="255">
        <v>0.15154166666666663</v>
      </c>
      <c r="P114" s="271">
        <v>13.395980249999996</v>
      </c>
      <c r="Q114" s="271">
        <v>88.397999999999996</v>
      </c>
      <c r="R114" s="271">
        <v>6</v>
      </c>
      <c r="S114" s="255">
        <v>0.15154166666666663</v>
      </c>
      <c r="T114" s="271">
        <v>523.8724192083331</v>
      </c>
      <c r="U114" s="271">
        <v>3456.953</v>
      </c>
      <c r="V114" s="271">
        <v>113</v>
      </c>
      <c r="W114" s="255">
        <v>0.1515416666666666</v>
      </c>
      <c r="X114" s="271" t="s">
        <v>551</v>
      </c>
      <c r="Y114" s="271">
        <v>12</v>
      </c>
      <c r="Z114" t="s">
        <v>309</v>
      </c>
      <c r="AA114" t="s">
        <v>2184</v>
      </c>
    </row>
    <row r="115" spans="1:27" x14ac:dyDescent="0.3">
      <c r="A115" t="s">
        <v>1242</v>
      </c>
      <c r="B115">
        <v>332410</v>
      </c>
      <c r="C115">
        <v>254</v>
      </c>
      <c r="D115" s="147" t="s">
        <v>303</v>
      </c>
      <c r="E115" s="147" t="s">
        <v>310</v>
      </c>
      <c r="F115" s="147" t="s">
        <v>955</v>
      </c>
      <c r="G115" t="s">
        <v>10</v>
      </c>
      <c r="H115" s="255">
        <v>215.01312607499997</v>
      </c>
      <c r="I115" s="269">
        <v>1403.7090000000001</v>
      </c>
      <c r="J115" s="270">
        <v>145</v>
      </c>
      <c r="K115" s="248">
        <v>0.15317499999999998</v>
      </c>
      <c r="L115" s="271">
        <v>714.36898719999988</v>
      </c>
      <c r="M115" s="271">
        <v>4663.7439999999997</v>
      </c>
      <c r="N115" s="271">
        <v>76</v>
      </c>
      <c r="O115" s="255">
        <v>0.15317499999999998</v>
      </c>
      <c r="P115" s="271">
        <v>20.033758249999995</v>
      </c>
      <c r="Q115" s="271">
        <v>130.79</v>
      </c>
      <c r="R115" s="271">
        <v>7</v>
      </c>
      <c r="S115" s="255">
        <v>0.15317499999999998</v>
      </c>
      <c r="T115" s="271">
        <v>949.41587152499983</v>
      </c>
      <c r="U115" s="271">
        <v>6198.2430000000004</v>
      </c>
      <c r="V115" s="271">
        <v>228</v>
      </c>
      <c r="W115" s="255">
        <v>0.15317499999999995</v>
      </c>
      <c r="X115" s="271" t="s">
        <v>551</v>
      </c>
      <c r="Y115" s="271">
        <v>6</v>
      </c>
      <c r="Z115" t="s">
        <v>310</v>
      </c>
      <c r="AA115" t="s">
        <v>2184</v>
      </c>
    </row>
    <row r="116" spans="1:27" x14ac:dyDescent="0.3">
      <c r="A116" t="s">
        <v>1236</v>
      </c>
      <c r="B116">
        <v>332350</v>
      </c>
      <c r="C116">
        <v>254</v>
      </c>
      <c r="D116" s="147" t="s">
        <v>303</v>
      </c>
      <c r="E116" s="147" t="s">
        <v>304</v>
      </c>
      <c r="F116" s="147" t="s">
        <v>943</v>
      </c>
      <c r="G116" t="s">
        <v>10</v>
      </c>
      <c r="H116" s="255">
        <v>103.43894999999998</v>
      </c>
      <c r="I116" s="269">
        <v>689.59299999999996</v>
      </c>
      <c r="J116" s="270">
        <v>98</v>
      </c>
      <c r="K116" s="248">
        <v>0.14999999999999997</v>
      </c>
      <c r="L116" s="271">
        <v>418.19309999999996</v>
      </c>
      <c r="M116" s="271">
        <v>2787.9540000000002</v>
      </c>
      <c r="N116" s="271">
        <v>66</v>
      </c>
      <c r="O116" s="255">
        <v>0.14999999999999997</v>
      </c>
      <c r="P116" s="271">
        <v>11.643599999999998</v>
      </c>
      <c r="Q116" s="271">
        <v>77.623999999999995</v>
      </c>
      <c r="R116" s="271">
        <v>5</v>
      </c>
      <c r="S116" s="255">
        <v>0.14999999999999997</v>
      </c>
      <c r="T116" s="271">
        <v>533.27564999999993</v>
      </c>
      <c r="U116" s="271">
        <v>3555.1709999999998</v>
      </c>
      <c r="V116" s="271">
        <v>170</v>
      </c>
      <c r="W116" s="255">
        <v>0.15</v>
      </c>
      <c r="X116" s="271" t="s">
        <v>551</v>
      </c>
      <c r="Y116" s="271">
        <v>6</v>
      </c>
      <c r="Z116" t="s">
        <v>304</v>
      </c>
      <c r="AA116" t="s">
        <v>2184</v>
      </c>
    </row>
    <row r="117" spans="1:27" x14ac:dyDescent="0.3">
      <c r="A117" t="s">
        <v>1237</v>
      </c>
      <c r="B117">
        <v>332360</v>
      </c>
      <c r="C117">
        <v>254</v>
      </c>
      <c r="D117" s="147" t="s">
        <v>303</v>
      </c>
      <c r="E117" s="147" t="s">
        <v>305</v>
      </c>
      <c r="F117" s="147" t="s">
        <v>945</v>
      </c>
      <c r="G117" t="s">
        <v>10</v>
      </c>
      <c r="H117" s="255">
        <v>110.99275562499997</v>
      </c>
      <c r="I117" s="269">
        <v>689.07499999999993</v>
      </c>
      <c r="J117" s="270">
        <v>63</v>
      </c>
      <c r="K117" s="248">
        <v>0.16107499999999997</v>
      </c>
      <c r="L117" s="271">
        <v>387.24588404999997</v>
      </c>
      <c r="M117" s="271">
        <v>2404.1340000000005</v>
      </c>
      <c r="N117" s="271">
        <v>52</v>
      </c>
      <c r="O117" s="255">
        <v>0.16107499999999997</v>
      </c>
      <c r="P117" s="271">
        <v>11.041691249999996</v>
      </c>
      <c r="Q117" s="271">
        <v>68.549999999999983</v>
      </c>
      <c r="R117" s="271">
        <v>4</v>
      </c>
      <c r="S117" s="255">
        <v>0.16107499999999997</v>
      </c>
      <c r="T117" s="271">
        <v>509.28033092499993</v>
      </c>
      <c r="U117" s="271">
        <v>3161.7589999999996</v>
      </c>
      <c r="V117" s="271">
        <v>120</v>
      </c>
      <c r="W117" s="255">
        <v>0.161075</v>
      </c>
      <c r="X117" s="271" t="s">
        <v>551</v>
      </c>
      <c r="Y117" s="271">
        <v>12</v>
      </c>
      <c r="Z117" t="s">
        <v>305</v>
      </c>
      <c r="AA117" t="s">
        <v>2184</v>
      </c>
    </row>
    <row r="118" spans="1:27" x14ac:dyDescent="0.3">
      <c r="A118" t="s">
        <v>1238</v>
      </c>
      <c r="B118">
        <v>332370</v>
      </c>
      <c r="C118">
        <v>254</v>
      </c>
      <c r="D118" s="147" t="s">
        <v>303</v>
      </c>
      <c r="E118" s="147" t="s">
        <v>306</v>
      </c>
      <c r="F118" s="147" t="s">
        <v>947</v>
      </c>
      <c r="G118" t="s">
        <v>10</v>
      </c>
      <c r="H118" s="255">
        <v>110.22303939999995</v>
      </c>
      <c r="I118" s="269">
        <v>694.75599999999986</v>
      </c>
      <c r="J118" s="270">
        <v>80</v>
      </c>
      <c r="K118" s="248">
        <v>0.15864999999999996</v>
      </c>
      <c r="L118" s="271">
        <v>535.21291424999981</v>
      </c>
      <c r="M118" s="271">
        <v>3373.5450000000001</v>
      </c>
      <c r="N118" s="271">
        <v>54</v>
      </c>
      <c r="O118" s="255">
        <v>0.15864999999999993</v>
      </c>
      <c r="P118" s="271">
        <v>118.68796879999998</v>
      </c>
      <c r="Q118" s="271">
        <v>748.11200000000008</v>
      </c>
      <c r="R118" s="271">
        <v>9</v>
      </c>
      <c r="S118" s="255">
        <v>0.15864999999999996</v>
      </c>
      <c r="T118" s="271">
        <v>764.12392244999978</v>
      </c>
      <c r="U118" s="271">
        <v>4816.4129999999996</v>
      </c>
      <c r="V118" s="271">
        <v>142</v>
      </c>
      <c r="W118" s="255">
        <v>0.15864999999999996</v>
      </c>
      <c r="X118" s="271" t="s">
        <v>551</v>
      </c>
      <c r="Y118" s="271">
        <v>12</v>
      </c>
      <c r="Z118" t="s">
        <v>306</v>
      </c>
      <c r="AA118" t="s">
        <v>2184</v>
      </c>
    </row>
    <row r="119" spans="1:27" ht="43.2" x14ac:dyDescent="0.3">
      <c r="A119" t="s">
        <v>1172</v>
      </c>
      <c r="B119">
        <v>0</v>
      </c>
      <c r="C119">
        <v>214</v>
      </c>
      <c r="D119" s="147" t="s">
        <v>169</v>
      </c>
      <c r="E119" s="147" t="s">
        <v>169</v>
      </c>
      <c r="F119" s="147" t="s">
        <v>757</v>
      </c>
      <c r="G119" t="s">
        <v>10</v>
      </c>
      <c r="H119" s="255">
        <v>1494.4</v>
      </c>
      <c r="I119" s="269">
        <v>11466</v>
      </c>
      <c r="J119" s="270">
        <v>1500</v>
      </c>
      <c r="K119" s="248">
        <v>0.13033315890458749</v>
      </c>
      <c r="L119" s="271">
        <v>4415.1000000000004</v>
      </c>
      <c r="M119" s="271">
        <v>38646</v>
      </c>
      <c r="N119" s="271">
        <v>410</v>
      </c>
      <c r="O119" s="255">
        <v>0.11424468250271698</v>
      </c>
      <c r="P119" s="271">
        <v>0</v>
      </c>
      <c r="Q119" s="271">
        <v>0</v>
      </c>
      <c r="R119" s="271">
        <v>0</v>
      </c>
      <c r="S119" s="255" t="s">
        <v>505</v>
      </c>
      <c r="T119" s="271">
        <v>5909.5</v>
      </c>
      <c r="U119" s="271">
        <v>50112</v>
      </c>
      <c r="V119" s="271">
        <v>1910</v>
      </c>
      <c r="W119" s="255">
        <v>0.11792584610472541</v>
      </c>
      <c r="X119" s="271" t="s">
        <v>1077</v>
      </c>
      <c r="Y119" s="271">
        <v>12</v>
      </c>
      <c r="Z119" t="s">
        <v>756</v>
      </c>
      <c r="AA119" t="s">
        <v>2184</v>
      </c>
    </row>
    <row r="120" spans="1:27" ht="28.8" x14ac:dyDescent="0.3">
      <c r="A120" t="s">
        <v>1265</v>
      </c>
      <c r="B120">
        <v>0</v>
      </c>
      <c r="C120">
        <v>227</v>
      </c>
      <c r="D120" s="147" t="s">
        <v>1281</v>
      </c>
      <c r="E120" s="147" t="s">
        <v>1009</v>
      </c>
      <c r="F120" s="147" t="s">
        <v>1012</v>
      </c>
      <c r="G120" t="s">
        <v>10</v>
      </c>
      <c r="H120" s="255">
        <v>0</v>
      </c>
      <c r="I120" s="269">
        <v>0</v>
      </c>
      <c r="J120" s="270">
        <v>0</v>
      </c>
      <c r="K120" s="248">
        <v>0</v>
      </c>
      <c r="L120" s="271">
        <v>17429</v>
      </c>
      <c r="M120" s="271">
        <v>73055</v>
      </c>
      <c r="N120" s="271">
        <v>168</v>
      </c>
      <c r="O120" s="255">
        <v>0.23857367736636781</v>
      </c>
      <c r="P120" s="271">
        <v>0</v>
      </c>
      <c r="Q120" s="271">
        <v>0</v>
      </c>
      <c r="R120" s="271">
        <v>0</v>
      </c>
      <c r="S120" s="255" t="s">
        <v>505</v>
      </c>
      <c r="T120" s="271">
        <v>17429</v>
      </c>
      <c r="U120" s="271">
        <v>73055</v>
      </c>
      <c r="V120" s="271">
        <v>168</v>
      </c>
      <c r="W120" s="255">
        <v>0.23857367736636781</v>
      </c>
      <c r="X120" s="271" t="s">
        <v>1077</v>
      </c>
      <c r="Y120" s="271">
        <v>12</v>
      </c>
      <c r="Z120" t="s">
        <v>1011</v>
      </c>
      <c r="AA120" t="s">
        <v>2184</v>
      </c>
    </row>
    <row r="121" spans="1:27" x14ac:dyDescent="0.3">
      <c r="A121" t="s">
        <v>1140</v>
      </c>
      <c r="B121">
        <v>331500</v>
      </c>
      <c r="C121">
        <v>169</v>
      </c>
      <c r="D121" s="147" t="s">
        <v>103</v>
      </c>
      <c r="E121" s="147" t="s">
        <v>131</v>
      </c>
      <c r="F121" s="147" t="s">
        <v>676</v>
      </c>
      <c r="G121" t="s">
        <v>11</v>
      </c>
      <c r="H121" s="255">
        <v>694.45701859999997</v>
      </c>
      <c r="I121" s="269">
        <v>798.04299999999989</v>
      </c>
      <c r="J121" s="270">
        <v>122</v>
      </c>
      <c r="K121" s="248">
        <v>0.87020000000000008</v>
      </c>
      <c r="L121" s="271">
        <v>186.34810880000003</v>
      </c>
      <c r="M121" s="271">
        <v>214.14400000000001</v>
      </c>
      <c r="N121" s="271">
        <v>12</v>
      </c>
      <c r="O121" s="255">
        <v>0.87020000000000008</v>
      </c>
      <c r="P121" s="271">
        <v>603.55940740000005</v>
      </c>
      <c r="Q121" s="271">
        <v>693.58699999999999</v>
      </c>
      <c r="R121" s="271">
        <v>24</v>
      </c>
      <c r="S121" s="255">
        <v>0.87020000000000008</v>
      </c>
      <c r="T121" s="271">
        <v>1484.3645348</v>
      </c>
      <c r="U121" s="271">
        <v>1705.7739999999999</v>
      </c>
      <c r="V121" s="271">
        <v>156</v>
      </c>
      <c r="W121" s="255">
        <v>0.87020000000000008</v>
      </c>
      <c r="X121" s="271" t="s">
        <v>551</v>
      </c>
      <c r="Y121" s="271">
        <v>12</v>
      </c>
      <c r="Z121" t="s">
        <v>131</v>
      </c>
      <c r="AA121" t="s">
        <v>2184</v>
      </c>
    </row>
    <row r="122" spans="1:27" x14ac:dyDescent="0.3">
      <c r="A122" t="s">
        <v>1141</v>
      </c>
      <c r="B122">
        <v>331510</v>
      </c>
      <c r="C122">
        <v>169</v>
      </c>
      <c r="D122" s="147" t="s">
        <v>103</v>
      </c>
      <c r="E122" s="147" t="s">
        <v>132</v>
      </c>
      <c r="F122" s="147" t="s">
        <v>678</v>
      </c>
      <c r="G122" t="s">
        <v>11</v>
      </c>
      <c r="H122" s="255">
        <v>588.37135649999993</v>
      </c>
      <c r="I122" s="269">
        <v>868.33799999999997</v>
      </c>
      <c r="J122" s="270">
        <v>140</v>
      </c>
      <c r="K122" s="248">
        <v>0.67758333333333332</v>
      </c>
      <c r="L122" s="271">
        <v>148.56759925</v>
      </c>
      <c r="M122" s="271">
        <v>219.261</v>
      </c>
      <c r="N122" s="271">
        <v>14</v>
      </c>
      <c r="O122" s="255">
        <v>0.67758333333333332</v>
      </c>
      <c r="P122" s="271">
        <v>542.87028050000004</v>
      </c>
      <c r="Q122" s="271">
        <v>801.18600000000004</v>
      </c>
      <c r="R122" s="271">
        <v>31</v>
      </c>
      <c r="S122" s="255">
        <v>0.67758333333333332</v>
      </c>
      <c r="T122" s="271">
        <v>1279.8092362500001</v>
      </c>
      <c r="U122" s="271">
        <v>1888.7850000000001</v>
      </c>
      <c r="V122" s="271">
        <v>183</v>
      </c>
      <c r="W122" s="255">
        <v>0.67758333333333343</v>
      </c>
      <c r="X122" s="271" t="s">
        <v>551</v>
      </c>
      <c r="Y122" s="271">
        <v>12</v>
      </c>
      <c r="Z122" t="s">
        <v>132</v>
      </c>
      <c r="AA122" t="s">
        <v>2184</v>
      </c>
    </row>
    <row r="123" spans="1:27" x14ac:dyDescent="0.3">
      <c r="A123" t="s">
        <v>1154</v>
      </c>
      <c r="B123">
        <v>331610</v>
      </c>
      <c r="C123">
        <v>169</v>
      </c>
      <c r="D123" s="147" t="s">
        <v>103</v>
      </c>
      <c r="E123" s="147" t="s">
        <v>143</v>
      </c>
      <c r="F123" s="147" t="s">
        <v>691</v>
      </c>
      <c r="G123" t="s">
        <v>11</v>
      </c>
      <c r="H123" s="255">
        <v>654.87878229999978</v>
      </c>
      <c r="I123" s="269">
        <v>1043.299</v>
      </c>
      <c r="J123" s="270">
        <v>187</v>
      </c>
      <c r="K123" s="248">
        <v>0.62769999999999981</v>
      </c>
      <c r="L123" s="271">
        <v>261.76533709999995</v>
      </c>
      <c r="M123" s="271">
        <v>417.02300000000002</v>
      </c>
      <c r="N123" s="271">
        <v>36</v>
      </c>
      <c r="O123" s="255">
        <v>0.62769999999999981</v>
      </c>
      <c r="P123" s="271">
        <v>734.4064891999999</v>
      </c>
      <c r="Q123" s="271">
        <v>1169.9960000000001</v>
      </c>
      <c r="R123" s="271">
        <v>46</v>
      </c>
      <c r="S123" s="255">
        <v>0.62769999999999981</v>
      </c>
      <c r="T123" s="271">
        <v>1651.0506085999996</v>
      </c>
      <c r="U123" s="271">
        <v>2630.3179999999998</v>
      </c>
      <c r="V123" s="271">
        <v>269</v>
      </c>
      <c r="W123" s="255">
        <v>0.62769999999999992</v>
      </c>
      <c r="X123" s="271" t="s">
        <v>551</v>
      </c>
      <c r="Y123" s="271">
        <v>12</v>
      </c>
      <c r="Z123" t="s">
        <v>143</v>
      </c>
      <c r="AA123" t="s">
        <v>2184</v>
      </c>
    </row>
    <row r="124" spans="1:27" x14ac:dyDescent="0.3">
      <c r="A124" t="s">
        <v>1158</v>
      </c>
      <c r="B124">
        <v>331650</v>
      </c>
      <c r="C124">
        <v>169</v>
      </c>
      <c r="D124" s="147" t="s">
        <v>103</v>
      </c>
      <c r="E124" s="147" t="s">
        <v>147</v>
      </c>
      <c r="F124" s="147" t="s">
        <v>695</v>
      </c>
      <c r="G124" t="s">
        <v>11</v>
      </c>
      <c r="H124" s="255">
        <v>280.3368524833333</v>
      </c>
      <c r="I124" s="269">
        <v>369.86599999999999</v>
      </c>
      <c r="J124" s="270">
        <v>64</v>
      </c>
      <c r="K124" s="248">
        <v>0.75794166666666662</v>
      </c>
      <c r="L124" s="271">
        <v>122.24613759166664</v>
      </c>
      <c r="M124" s="271">
        <v>161.28699999999998</v>
      </c>
      <c r="N124" s="271">
        <v>16</v>
      </c>
      <c r="O124" s="255">
        <v>0.75794166666666662</v>
      </c>
      <c r="P124" s="271">
        <v>270.77162864999997</v>
      </c>
      <c r="Q124" s="271">
        <v>357.24599999999998</v>
      </c>
      <c r="R124" s="271">
        <v>16</v>
      </c>
      <c r="S124" s="255">
        <v>0.75794166666666662</v>
      </c>
      <c r="T124" s="271">
        <v>673.35461872499991</v>
      </c>
      <c r="U124" s="271">
        <v>888.399</v>
      </c>
      <c r="V124" s="271">
        <v>94</v>
      </c>
      <c r="W124" s="255">
        <v>0.75794166666666651</v>
      </c>
      <c r="X124" s="271" t="s">
        <v>551</v>
      </c>
      <c r="Y124" s="271">
        <v>12</v>
      </c>
      <c r="Z124" t="s">
        <v>147</v>
      </c>
      <c r="AA124" t="s">
        <v>2184</v>
      </c>
    </row>
    <row r="125" spans="1:27" x14ac:dyDescent="0.3">
      <c r="A125" t="s">
        <v>1108</v>
      </c>
      <c r="B125">
        <v>331250</v>
      </c>
      <c r="C125">
        <v>169</v>
      </c>
      <c r="D125" s="147" t="s">
        <v>103</v>
      </c>
      <c r="E125" s="147" t="s">
        <v>105</v>
      </c>
      <c r="F125" s="147" t="s">
        <v>644</v>
      </c>
      <c r="G125" t="s">
        <v>11</v>
      </c>
      <c r="H125" s="255">
        <v>339.89180491538463</v>
      </c>
      <c r="I125" s="269">
        <v>497.65100000000007</v>
      </c>
      <c r="J125" s="270">
        <v>86</v>
      </c>
      <c r="K125" s="248">
        <v>0.68299230769230757</v>
      </c>
      <c r="L125" s="271">
        <v>142.40731111538457</v>
      </c>
      <c r="M125" s="271">
        <v>208.50499999999997</v>
      </c>
      <c r="N125" s="271">
        <v>29</v>
      </c>
      <c r="O125" s="255">
        <v>0.68299230769230757</v>
      </c>
      <c r="P125" s="271">
        <v>480.21940445384604</v>
      </c>
      <c r="Q125" s="271">
        <v>703.11099999999999</v>
      </c>
      <c r="R125" s="271">
        <v>23</v>
      </c>
      <c r="S125" s="255">
        <v>0.68299230769230757</v>
      </c>
      <c r="T125" s="271">
        <v>962.51852048461524</v>
      </c>
      <c r="U125" s="271">
        <v>1409.2670000000003</v>
      </c>
      <c r="V125" s="271">
        <v>131</v>
      </c>
      <c r="W125" s="255">
        <v>0.68299230769230745</v>
      </c>
      <c r="X125" s="271" t="s">
        <v>551</v>
      </c>
      <c r="Y125" s="271">
        <v>12</v>
      </c>
      <c r="Z125" t="s">
        <v>105</v>
      </c>
      <c r="AA125" t="s">
        <v>2184</v>
      </c>
    </row>
    <row r="126" spans="1:27" x14ac:dyDescent="0.3">
      <c r="A126" t="s">
        <v>1128</v>
      </c>
      <c r="B126">
        <v>331400</v>
      </c>
      <c r="C126">
        <v>169</v>
      </c>
      <c r="D126" s="147" t="s">
        <v>103</v>
      </c>
      <c r="E126" s="147" t="s">
        <v>121</v>
      </c>
      <c r="F126" s="147" t="s">
        <v>662</v>
      </c>
      <c r="G126" t="s">
        <v>11</v>
      </c>
      <c r="H126" s="255">
        <v>439.29196792499994</v>
      </c>
      <c r="I126" s="269">
        <v>678.41699999999992</v>
      </c>
      <c r="J126" s="270">
        <v>127</v>
      </c>
      <c r="K126" s="248">
        <v>0.64752500000000002</v>
      </c>
      <c r="L126" s="271">
        <v>140.44558240000001</v>
      </c>
      <c r="M126" s="271">
        <v>216.89600000000002</v>
      </c>
      <c r="N126" s="271">
        <v>19</v>
      </c>
      <c r="O126" s="255">
        <v>0.64752500000000002</v>
      </c>
      <c r="P126" s="271">
        <v>392.05048650000003</v>
      </c>
      <c r="Q126" s="271">
        <v>605.46</v>
      </c>
      <c r="R126" s="271">
        <v>20</v>
      </c>
      <c r="S126" s="255">
        <v>0.64752500000000002</v>
      </c>
      <c r="T126" s="271">
        <v>971.78803682500006</v>
      </c>
      <c r="U126" s="271">
        <v>1500.7729999999999</v>
      </c>
      <c r="V126" s="271">
        <v>161</v>
      </c>
      <c r="W126" s="255">
        <v>0.64752500000000013</v>
      </c>
      <c r="X126" s="271" t="s">
        <v>551</v>
      </c>
      <c r="Y126" s="271">
        <v>3</v>
      </c>
      <c r="Z126" t="s">
        <v>121</v>
      </c>
      <c r="AA126" t="s">
        <v>2184</v>
      </c>
    </row>
    <row r="127" spans="1:27" x14ac:dyDescent="0.3">
      <c r="A127" t="s">
        <v>1129</v>
      </c>
      <c r="B127">
        <v>331410</v>
      </c>
      <c r="C127">
        <v>169</v>
      </c>
      <c r="D127" t="s">
        <v>103</v>
      </c>
      <c r="E127" t="s">
        <v>122</v>
      </c>
      <c r="F127" t="s">
        <v>664</v>
      </c>
      <c r="G127" t="s">
        <v>11</v>
      </c>
      <c r="H127" s="255">
        <v>342.20095034999991</v>
      </c>
      <c r="I127" s="269">
        <v>511.37099999999998</v>
      </c>
      <c r="J127" s="270">
        <v>89</v>
      </c>
      <c r="K127" s="248">
        <v>0.66918333333333324</v>
      </c>
      <c r="L127" s="271">
        <v>112.61953989999999</v>
      </c>
      <c r="M127" s="271">
        <v>168.29400000000001</v>
      </c>
      <c r="N127" s="271">
        <v>12</v>
      </c>
      <c r="O127" s="255">
        <v>0.66918333333333324</v>
      </c>
      <c r="P127" s="271">
        <v>311.08794044999991</v>
      </c>
      <c r="Q127" s="271">
        <v>464.87699999999995</v>
      </c>
      <c r="R127" s="271">
        <v>16</v>
      </c>
      <c r="S127" s="255">
        <v>0.66918333333333324</v>
      </c>
      <c r="T127" s="271">
        <v>765.90843069999983</v>
      </c>
      <c r="U127" s="271">
        <v>1144.5419999999999</v>
      </c>
      <c r="V127" s="271">
        <v>115</v>
      </c>
      <c r="W127" s="255">
        <v>0.66918333333333324</v>
      </c>
      <c r="X127" s="271" t="s">
        <v>551</v>
      </c>
      <c r="Y127" s="271">
        <v>4</v>
      </c>
      <c r="Z127" t="s">
        <v>122</v>
      </c>
      <c r="AA127" t="s">
        <v>2184</v>
      </c>
    </row>
    <row r="128" spans="1:27" x14ac:dyDescent="0.3">
      <c r="A128" t="s">
        <v>1213</v>
      </c>
      <c r="B128">
        <v>332130</v>
      </c>
      <c r="C128">
        <v>17</v>
      </c>
      <c r="D128" s="147" t="s">
        <v>260</v>
      </c>
      <c r="E128" s="147" t="s">
        <v>261</v>
      </c>
      <c r="F128" s="147" t="s">
        <v>893</v>
      </c>
      <c r="G128" t="s">
        <v>11</v>
      </c>
      <c r="H128" s="255">
        <v>2941.2249543416656</v>
      </c>
      <c r="I128" s="269">
        <v>7096.8369999999995</v>
      </c>
      <c r="J128" s="270">
        <v>1049</v>
      </c>
      <c r="K128" s="248">
        <v>0.41444166666666654</v>
      </c>
      <c r="L128" s="271">
        <v>4233.4192579083319</v>
      </c>
      <c r="M128" s="271">
        <v>10214.753000000001</v>
      </c>
      <c r="N128" s="271">
        <v>107</v>
      </c>
      <c r="O128" s="255">
        <v>0.41444166666666649</v>
      </c>
      <c r="P128" s="271">
        <v>1068.269398858333</v>
      </c>
      <c r="Q128" s="271">
        <v>2577.6109999999999</v>
      </c>
      <c r="R128" s="271">
        <v>93</v>
      </c>
      <c r="S128" s="255">
        <v>0.4144416666666666</v>
      </c>
      <c r="T128" s="271">
        <v>8242.9136111083317</v>
      </c>
      <c r="U128" s="271">
        <v>19889.201000000001</v>
      </c>
      <c r="V128" s="271">
        <v>1249</v>
      </c>
      <c r="W128" s="255">
        <v>0.41444166666666654</v>
      </c>
      <c r="X128" s="271" t="s">
        <v>551</v>
      </c>
      <c r="Y128" s="271">
        <v>12</v>
      </c>
      <c r="Z128" t="s">
        <v>261</v>
      </c>
      <c r="AA128" t="s">
        <v>2184</v>
      </c>
    </row>
    <row r="129" spans="1:27" x14ac:dyDescent="0.3">
      <c r="A129" t="s">
        <v>1207</v>
      </c>
      <c r="B129">
        <v>332060</v>
      </c>
      <c r="C129">
        <v>369</v>
      </c>
      <c r="D129" s="147" t="s">
        <v>245</v>
      </c>
      <c r="E129" s="147" t="s">
        <v>246</v>
      </c>
      <c r="F129" s="147" t="s">
        <v>862</v>
      </c>
      <c r="G129" t="s">
        <v>11</v>
      </c>
      <c r="H129" s="255">
        <v>162.45871919999996</v>
      </c>
      <c r="I129" s="269">
        <v>230.53599999999994</v>
      </c>
      <c r="J129" s="270">
        <v>44</v>
      </c>
      <c r="K129" s="248">
        <v>0.70469999999999999</v>
      </c>
      <c r="L129" s="271">
        <v>212.946246</v>
      </c>
      <c r="M129" s="271">
        <v>302.18</v>
      </c>
      <c r="N129" s="271">
        <v>7</v>
      </c>
      <c r="O129" s="255">
        <v>0.70469999999999999</v>
      </c>
      <c r="P129" s="271">
        <v>103.36610069999999</v>
      </c>
      <c r="Q129" s="271">
        <v>146.68099999999998</v>
      </c>
      <c r="R129" s="271">
        <v>12</v>
      </c>
      <c r="S129" s="255">
        <v>0.70469999999999999</v>
      </c>
      <c r="T129" s="271">
        <v>478.77106589999994</v>
      </c>
      <c r="U129" s="271">
        <v>686.05200000000013</v>
      </c>
      <c r="V129" s="271">
        <v>66</v>
      </c>
      <c r="W129" s="255">
        <v>0.69786410636511498</v>
      </c>
      <c r="X129" s="271" t="s">
        <v>551</v>
      </c>
      <c r="Y129" s="271">
        <v>3</v>
      </c>
      <c r="Z129" t="s">
        <v>246</v>
      </c>
      <c r="AA129" t="s">
        <v>2184</v>
      </c>
    </row>
    <row r="130" spans="1:27" x14ac:dyDescent="0.3">
      <c r="A130" t="s">
        <v>1130</v>
      </c>
      <c r="B130">
        <v>332090</v>
      </c>
      <c r="C130">
        <v>407</v>
      </c>
      <c r="D130" s="147" t="s">
        <v>103</v>
      </c>
      <c r="E130" s="147" t="s">
        <v>256</v>
      </c>
      <c r="F130" s="147" t="s">
        <v>695</v>
      </c>
      <c r="G130" t="s">
        <v>11</v>
      </c>
      <c r="H130" s="255">
        <v>133.61753641666667</v>
      </c>
      <c r="I130" s="269">
        <v>176.29</v>
      </c>
      <c r="J130" s="270">
        <v>38</v>
      </c>
      <c r="K130" s="248">
        <v>0.75794166666666674</v>
      </c>
      <c r="L130" s="271">
        <v>145.22692892499998</v>
      </c>
      <c r="M130" s="271">
        <v>191.607</v>
      </c>
      <c r="N130" s="271">
        <v>14</v>
      </c>
      <c r="O130" s="255">
        <v>0.75794166666666662</v>
      </c>
      <c r="P130" s="271">
        <v>186.50897974166665</v>
      </c>
      <c r="Q130" s="271">
        <v>246.07299999999998</v>
      </c>
      <c r="R130" s="271">
        <v>8</v>
      </c>
      <c r="S130" s="255">
        <v>0.75794166666666662</v>
      </c>
      <c r="T130" s="271">
        <v>465.35344508333333</v>
      </c>
      <c r="U130" s="271">
        <v>613.97000000000014</v>
      </c>
      <c r="V130" s="271">
        <v>56</v>
      </c>
      <c r="W130" s="255">
        <v>0.75794166666666651</v>
      </c>
      <c r="X130" s="271" t="s">
        <v>551</v>
      </c>
      <c r="Y130" s="271">
        <v>12</v>
      </c>
      <c r="Z130" t="s">
        <v>256</v>
      </c>
      <c r="AA130" t="s">
        <v>2184</v>
      </c>
    </row>
    <row r="131" spans="1:27" x14ac:dyDescent="0.3">
      <c r="A131" t="s">
        <v>1175</v>
      </c>
      <c r="B131">
        <v>331820</v>
      </c>
      <c r="C131">
        <v>432</v>
      </c>
      <c r="D131" s="147" t="s">
        <v>175</v>
      </c>
      <c r="E131" s="147" t="s">
        <v>176</v>
      </c>
      <c r="F131" s="147" t="s">
        <v>764</v>
      </c>
      <c r="G131" t="s">
        <v>11</v>
      </c>
      <c r="H131" s="255">
        <v>344.59057709999996</v>
      </c>
      <c r="I131" s="269">
        <v>726.8309999999999</v>
      </c>
      <c r="J131" s="270">
        <v>98</v>
      </c>
      <c r="K131" s="248">
        <v>0.47410000000000002</v>
      </c>
      <c r="L131" s="271">
        <v>362.36031920000005</v>
      </c>
      <c r="M131" s="271">
        <v>764.31200000000001</v>
      </c>
      <c r="N131" s="271">
        <v>17</v>
      </c>
      <c r="O131" s="255">
        <v>0.47410000000000008</v>
      </c>
      <c r="P131" s="271">
        <v>57.486995500000013</v>
      </c>
      <c r="Q131" s="271">
        <v>121.25500000000002</v>
      </c>
      <c r="R131" s="271">
        <v>10</v>
      </c>
      <c r="S131" s="255">
        <v>0.47410000000000002</v>
      </c>
      <c r="T131" s="271">
        <v>764.43789179999999</v>
      </c>
      <c r="U131" s="271">
        <v>1622.1879999999999</v>
      </c>
      <c r="V131" s="271">
        <v>127</v>
      </c>
      <c r="W131" s="255">
        <v>0.47123877861258995</v>
      </c>
      <c r="X131" s="271" t="s">
        <v>551</v>
      </c>
      <c r="Y131" s="271">
        <v>12</v>
      </c>
      <c r="Z131" t="s">
        <v>176</v>
      </c>
      <c r="AA131" t="s">
        <v>2184</v>
      </c>
    </row>
    <row r="132" spans="1:27" ht="28.8" x14ac:dyDescent="0.3">
      <c r="A132" t="s">
        <v>1221</v>
      </c>
      <c r="B132">
        <v>0</v>
      </c>
      <c r="C132">
        <v>18</v>
      </c>
      <c r="D132" s="147" t="s">
        <v>406</v>
      </c>
      <c r="E132" s="147" t="s">
        <v>909</v>
      </c>
      <c r="F132" s="147" t="s">
        <v>600</v>
      </c>
      <c r="G132" t="s">
        <v>12</v>
      </c>
      <c r="H132" s="255">
        <v>88971.8</v>
      </c>
      <c r="I132" s="269">
        <v>453133</v>
      </c>
      <c r="J132" s="270">
        <v>57299</v>
      </c>
      <c r="K132" s="248">
        <v>0.19634809206127121</v>
      </c>
      <c r="L132" s="271">
        <v>46996.6</v>
      </c>
      <c r="M132" s="271">
        <v>278132</v>
      </c>
      <c r="N132" s="271">
        <v>3892</v>
      </c>
      <c r="O132" s="255">
        <v>0.16897228654020394</v>
      </c>
      <c r="P132" s="271">
        <v>0</v>
      </c>
      <c r="Q132" s="271">
        <v>0</v>
      </c>
      <c r="R132" s="271">
        <v>0</v>
      </c>
      <c r="S132" s="255" t="s">
        <v>505</v>
      </c>
      <c r="T132" s="271">
        <v>135968.4</v>
      </c>
      <c r="U132" s="271">
        <v>731265</v>
      </c>
      <c r="V132" s="271">
        <v>61191</v>
      </c>
      <c r="W132" s="255">
        <v>0.18593587823839511</v>
      </c>
      <c r="X132" s="271" t="s">
        <v>1077</v>
      </c>
      <c r="Y132" s="271">
        <v>12</v>
      </c>
      <c r="Z132" t="s">
        <v>545</v>
      </c>
      <c r="AA132" t="s">
        <v>2184</v>
      </c>
    </row>
    <row r="133" spans="1:27" ht="28.8" x14ac:dyDescent="0.3">
      <c r="A133" t="s">
        <v>1167</v>
      </c>
      <c r="B133">
        <v>0</v>
      </c>
      <c r="C133">
        <v>121</v>
      </c>
      <c r="D133" s="147" t="s">
        <v>1830</v>
      </c>
      <c r="E133" s="147" t="s">
        <v>1292</v>
      </c>
      <c r="F133" s="147" t="s">
        <v>600</v>
      </c>
      <c r="G133" t="s">
        <v>12</v>
      </c>
      <c r="H133" s="255">
        <v>21972</v>
      </c>
      <c r="I133" s="269">
        <v>130806</v>
      </c>
      <c r="J133" s="270">
        <v>24555</v>
      </c>
      <c r="K133" s="248">
        <v>0.1679739461492592</v>
      </c>
      <c r="L133" s="271">
        <v>118755</v>
      </c>
      <c r="M133" s="271">
        <v>873691</v>
      </c>
      <c r="N133" s="271">
        <v>6377</v>
      </c>
      <c r="O133" s="255">
        <v>0.13592334131861264</v>
      </c>
      <c r="P133" s="271">
        <v>0</v>
      </c>
      <c r="Q133" s="271">
        <v>0</v>
      </c>
      <c r="R133" s="271">
        <v>0</v>
      </c>
      <c r="S133" s="255" t="s">
        <v>505</v>
      </c>
      <c r="T133" s="271">
        <v>140727</v>
      </c>
      <c r="U133" s="271">
        <v>1004497</v>
      </c>
      <c r="V133" s="271">
        <v>30932</v>
      </c>
      <c r="W133" s="255">
        <v>0.14009698386356553</v>
      </c>
      <c r="X133" s="271" t="s">
        <v>1077</v>
      </c>
      <c r="Y133" s="271">
        <v>12</v>
      </c>
      <c r="Z133" t="s">
        <v>157</v>
      </c>
      <c r="AA133" t="s">
        <v>2184</v>
      </c>
    </row>
    <row r="134" spans="1:27" ht="28.8" x14ac:dyDescent="0.3">
      <c r="A134" t="s">
        <v>1194</v>
      </c>
      <c r="B134">
        <v>0</v>
      </c>
      <c r="C134">
        <v>13</v>
      </c>
      <c r="D134" s="147" t="s">
        <v>2190</v>
      </c>
      <c r="E134" s="147" t="s">
        <v>220</v>
      </c>
      <c r="F134" s="147" t="s">
        <v>600</v>
      </c>
      <c r="G134" t="s">
        <v>12</v>
      </c>
      <c r="H134" s="255">
        <v>59396.1</v>
      </c>
      <c r="I134" s="269">
        <v>280883</v>
      </c>
      <c r="J134" s="270">
        <v>38521</v>
      </c>
      <c r="K134" s="248">
        <v>0.2114620678360741</v>
      </c>
      <c r="L134" s="271">
        <v>24931.7</v>
      </c>
      <c r="M134" s="271">
        <v>128572</v>
      </c>
      <c r="N134" s="271">
        <v>6440</v>
      </c>
      <c r="O134" s="255">
        <v>0.19391236038950938</v>
      </c>
      <c r="P134" s="271">
        <v>119725.3</v>
      </c>
      <c r="Q134" s="271">
        <v>795077</v>
      </c>
      <c r="R134" s="271">
        <v>503</v>
      </c>
      <c r="S134" s="255">
        <v>0.15058327683985326</v>
      </c>
      <c r="T134" s="271">
        <v>204053.1</v>
      </c>
      <c r="U134" s="271">
        <v>1204532</v>
      </c>
      <c r="V134" s="271">
        <v>45464</v>
      </c>
      <c r="W134" s="255">
        <v>0.16940446580082555</v>
      </c>
      <c r="X134" s="271" t="s">
        <v>1077</v>
      </c>
      <c r="Y134" s="271">
        <v>12</v>
      </c>
      <c r="Z134" t="s">
        <v>539</v>
      </c>
      <c r="AA134" t="s">
        <v>2184</v>
      </c>
    </row>
    <row r="135" spans="1:27" ht="28.8" x14ac:dyDescent="0.3">
      <c r="A135" t="s">
        <v>1182</v>
      </c>
      <c r="B135">
        <v>0</v>
      </c>
      <c r="C135">
        <v>8</v>
      </c>
      <c r="D135" s="147" t="s">
        <v>189</v>
      </c>
      <c r="E135" s="147" t="s">
        <v>189</v>
      </c>
      <c r="F135" s="147" t="s">
        <v>600</v>
      </c>
      <c r="G135" t="s">
        <v>12</v>
      </c>
      <c r="H135" s="255">
        <v>85849</v>
      </c>
      <c r="I135" s="269">
        <v>509824</v>
      </c>
      <c r="J135" s="270">
        <v>70515</v>
      </c>
      <c r="K135" s="248">
        <v>0.16838948342957569</v>
      </c>
      <c r="L135" s="271">
        <v>77315</v>
      </c>
      <c r="M135" s="271">
        <v>566779</v>
      </c>
      <c r="N135" s="271">
        <v>9492</v>
      </c>
      <c r="O135" s="255">
        <v>0.13641119378099753</v>
      </c>
      <c r="P135" s="271">
        <v>6983</v>
      </c>
      <c r="Q135" s="271">
        <v>56824</v>
      </c>
      <c r="R135" s="271">
        <v>7</v>
      </c>
      <c r="S135" s="255">
        <v>0.12288821624665634</v>
      </c>
      <c r="T135" s="271">
        <v>170147</v>
      </c>
      <c r="U135" s="271">
        <v>1133427</v>
      </c>
      <c r="V135" s="271">
        <v>80014</v>
      </c>
      <c r="W135" s="255">
        <v>0.15011729912910138</v>
      </c>
      <c r="X135" s="271" t="s">
        <v>1077</v>
      </c>
      <c r="Y135" s="271">
        <v>12</v>
      </c>
      <c r="Z135" t="s">
        <v>540</v>
      </c>
      <c r="AA135" t="s">
        <v>2184</v>
      </c>
    </row>
    <row r="136" spans="1:27" x14ac:dyDescent="0.3">
      <c r="A136" t="s">
        <v>1197</v>
      </c>
      <c r="B136">
        <v>0</v>
      </c>
      <c r="C136">
        <v>32</v>
      </c>
      <c r="D136" s="147" t="s">
        <v>229</v>
      </c>
      <c r="E136" s="147" t="s">
        <v>229</v>
      </c>
      <c r="F136" s="147" t="s">
        <v>600</v>
      </c>
      <c r="G136" t="s">
        <v>12</v>
      </c>
      <c r="H136" s="255">
        <v>43370.7</v>
      </c>
      <c r="I136" s="269">
        <v>171719</v>
      </c>
      <c r="J136" s="270">
        <v>26757</v>
      </c>
      <c r="K136" s="248">
        <v>0.25256785795398295</v>
      </c>
      <c r="L136" s="271">
        <v>38947.9</v>
      </c>
      <c r="M136" s="271">
        <v>175687</v>
      </c>
      <c r="N136" s="271">
        <v>4056</v>
      </c>
      <c r="O136" s="255">
        <v>0.22168914034618384</v>
      </c>
      <c r="P136" s="271">
        <v>13919</v>
      </c>
      <c r="Q136" s="271">
        <v>124366</v>
      </c>
      <c r="R136" s="271">
        <v>24</v>
      </c>
      <c r="S136" s="255">
        <v>0.11191965649775662</v>
      </c>
      <c r="T136" s="271">
        <v>96237.6</v>
      </c>
      <c r="U136" s="271">
        <v>471772</v>
      </c>
      <c r="V136" s="271">
        <v>30837</v>
      </c>
      <c r="W136" s="255">
        <v>0.20399175873091241</v>
      </c>
      <c r="X136" s="271" t="s">
        <v>1077</v>
      </c>
      <c r="Y136" s="271">
        <v>12</v>
      </c>
      <c r="Z136" t="s">
        <v>1198</v>
      </c>
      <c r="AA136" t="s">
        <v>2184</v>
      </c>
    </row>
    <row r="137" spans="1:27" ht="28.8" x14ac:dyDescent="0.3">
      <c r="A137" t="s">
        <v>1079</v>
      </c>
      <c r="B137">
        <v>0</v>
      </c>
      <c r="C137">
        <v>1</v>
      </c>
      <c r="D137" s="147" t="s">
        <v>69</v>
      </c>
      <c r="E137" s="147" t="s">
        <v>1288</v>
      </c>
      <c r="F137" s="147" t="s">
        <v>587</v>
      </c>
      <c r="G137" t="s">
        <v>13</v>
      </c>
      <c r="H137" s="255">
        <v>16530</v>
      </c>
      <c r="I137" s="269">
        <v>139475</v>
      </c>
      <c r="J137" s="270">
        <v>14292</v>
      </c>
      <c r="K137" s="248">
        <v>0.11851586305789567</v>
      </c>
      <c r="L137" s="271">
        <v>11924</v>
      </c>
      <c r="M137" s="271">
        <v>122347</v>
      </c>
      <c r="N137" s="271">
        <v>2272</v>
      </c>
      <c r="O137" s="255">
        <v>9.7460501687822346E-2</v>
      </c>
      <c r="P137" s="271">
        <v>12912</v>
      </c>
      <c r="Q137" s="271">
        <v>136630</v>
      </c>
      <c r="R137" s="271">
        <v>107</v>
      </c>
      <c r="S137" s="255">
        <v>9.4503403352118862E-2</v>
      </c>
      <c r="T137" s="271">
        <v>41366</v>
      </c>
      <c r="U137" s="271">
        <v>398452</v>
      </c>
      <c r="V137" s="271">
        <v>16671</v>
      </c>
      <c r="W137" s="255">
        <v>0.10381677090339614</v>
      </c>
      <c r="X137" s="271" t="s">
        <v>1077</v>
      </c>
      <c r="Y137" s="271">
        <v>12</v>
      </c>
      <c r="Z137" t="s">
        <v>1080</v>
      </c>
      <c r="AA137" t="s">
        <v>2184</v>
      </c>
    </row>
    <row r="138" spans="1:27" x14ac:dyDescent="0.3">
      <c r="A138" t="s">
        <v>1276</v>
      </c>
      <c r="B138">
        <v>0</v>
      </c>
      <c r="C138">
        <v>111</v>
      </c>
      <c r="D138" s="147" t="s">
        <v>382</v>
      </c>
      <c r="E138" s="147" t="s">
        <v>1293</v>
      </c>
      <c r="F138" s="147" t="s">
        <v>864</v>
      </c>
      <c r="G138" t="s">
        <v>13</v>
      </c>
      <c r="H138" s="255">
        <v>1592</v>
      </c>
      <c r="I138" s="269">
        <v>13930</v>
      </c>
      <c r="J138" s="270">
        <v>1206</v>
      </c>
      <c r="K138" s="248">
        <v>0.11428571428571428</v>
      </c>
      <c r="L138" s="271">
        <v>2328</v>
      </c>
      <c r="M138" s="271">
        <v>20236</v>
      </c>
      <c r="N138" s="271">
        <v>866</v>
      </c>
      <c r="O138" s="255">
        <v>0.11504249851749358</v>
      </c>
      <c r="P138" s="271">
        <v>0</v>
      </c>
      <c r="Q138" s="271">
        <v>0</v>
      </c>
      <c r="R138" s="271">
        <v>0</v>
      </c>
      <c r="S138" s="255" t="s">
        <v>505</v>
      </c>
      <c r="T138" s="271">
        <v>3920</v>
      </c>
      <c r="U138" s="271">
        <v>34166</v>
      </c>
      <c r="V138" s="271">
        <v>2072</v>
      </c>
      <c r="W138" s="255">
        <v>0.11473394602821518</v>
      </c>
      <c r="X138" s="271" t="s">
        <v>1077</v>
      </c>
      <c r="Y138" s="271">
        <v>12</v>
      </c>
      <c r="Z138" t="s">
        <v>383</v>
      </c>
      <c r="AA138" t="s">
        <v>2184</v>
      </c>
    </row>
    <row r="139" spans="1:27" ht="28.8" x14ac:dyDescent="0.3">
      <c r="A139" t="s">
        <v>1208</v>
      </c>
      <c r="B139">
        <v>0</v>
      </c>
      <c r="C139">
        <v>103</v>
      </c>
      <c r="D139" s="147" t="s">
        <v>247</v>
      </c>
      <c r="E139" s="147" t="s">
        <v>247</v>
      </c>
      <c r="F139" s="147" t="s">
        <v>864</v>
      </c>
      <c r="G139" t="s">
        <v>13</v>
      </c>
      <c r="H139" s="255">
        <v>7032</v>
      </c>
      <c r="I139" s="269">
        <v>68590</v>
      </c>
      <c r="J139" s="270">
        <v>6397</v>
      </c>
      <c r="K139" s="248">
        <v>0.1025222335617437</v>
      </c>
      <c r="L139" s="271">
        <v>7061</v>
      </c>
      <c r="M139" s="271">
        <v>72370</v>
      </c>
      <c r="N139" s="271">
        <v>1282</v>
      </c>
      <c r="O139" s="255">
        <v>9.7568053060660492E-2</v>
      </c>
      <c r="P139" s="271">
        <v>1994.2</v>
      </c>
      <c r="Q139" s="271">
        <v>22936</v>
      </c>
      <c r="R139" s="271">
        <v>15</v>
      </c>
      <c r="S139" s="255">
        <v>8.6946285315660968E-2</v>
      </c>
      <c r="T139" s="271">
        <v>16087.2</v>
      </c>
      <c r="U139" s="271">
        <v>163896</v>
      </c>
      <c r="V139" s="271">
        <v>7694</v>
      </c>
      <c r="W139" s="255">
        <v>9.8154927515009524E-2</v>
      </c>
      <c r="X139" s="271" t="s">
        <v>1077</v>
      </c>
      <c r="Y139" s="271">
        <v>12</v>
      </c>
      <c r="Z139" t="s">
        <v>1209</v>
      </c>
      <c r="AA139" t="s">
        <v>2184</v>
      </c>
    </row>
    <row r="140" spans="1:27" x14ac:dyDescent="0.3">
      <c r="A140" t="s">
        <v>1247</v>
      </c>
      <c r="B140">
        <v>0</v>
      </c>
      <c r="C140">
        <v>212</v>
      </c>
      <c r="D140" s="147" t="s">
        <v>321</v>
      </c>
      <c r="E140" s="147" t="s">
        <v>1291</v>
      </c>
      <c r="F140" s="147" t="s">
        <v>864</v>
      </c>
      <c r="G140" t="s">
        <v>13</v>
      </c>
      <c r="H140" s="255">
        <v>1955.8</v>
      </c>
      <c r="I140" s="269">
        <v>19326</v>
      </c>
      <c r="J140" s="270">
        <v>1378</v>
      </c>
      <c r="K140" s="248">
        <v>0.1012004553451309</v>
      </c>
      <c r="L140" s="271">
        <v>1134</v>
      </c>
      <c r="M140" s="271">
        <v>9787</v>
      </c>
      <c r="N140" s="271">
        <v>720</v>
      </c>
      <c r="O140" s="255">
        <v>0.11586798814754266</v>
      </c>
      <c r="P140" s="271">
        <v>2202.3000000000002</v>
      </c>
      <c r="Q140" s="271">
        <v>19585</v>
      </c>
      <c r="R140" s="271">
        <v>30</v>
      </c>
      <c r="S140" s="255">
        <v>0.11244830227214705</v>
      </c>
      <c r="T140" s="271">
        <v>5292.1</v>
      </c>
      <c r="U140" s="271">
        <v>48698</v>
      </c>
      <c r="V140" s="271">
        <v>2128</v>
      </c>
      <c r="W140" s="255">
        <v>0.10867181403753748</v>
      </c>
      <c r="X140" s="271" t="s">
        <v>1077</v>
      </c>
      <c r="Y140" s="271">
        <v>12</v>
      </c>
      <c r="Z140" t="s">
        <v>323</v>
      </c>
      <c r="AA140" t="s">
        <v>2184</v>
      </c>
    </row>
    <row r="141" spans="1:27" x14ac:dyDescent="0.3">
      <c r="A141" t="s">
        <v>1165</v>
      </c>
      <c r="B141">
        <v>332900</v>
      </c>
      <c r="C141">
        <v>53</v>
      </c>
      <c r="D141" s="147" t="s">
        <v>2034</v>
      </c>
      <c r="E141" s="147" t="s">
        <v>384</v>
      </c>
      <c r="F141" s="147" t="s">
        <v>706</v>
      </c>
      <c r="G141" t="s">
        <v>13</v>
      </c>
      <c r="H141" s="255">
        <v>624.85898499999996</v>
      </c>
      <c r="I141" s="269">
        <v>1389.09</v>
      </c>
      <c r="J141" s="270">
        <v>311</v>
      </c>
      <c r="K141" s="248">
        <v>0.44983333333333331</v>
      </c>
      <c r="L141" s="271">
        <v>1243.7635261666667</v>
      </c>
      <c r="M141" s="271">
        <v>2764.9429999999998</v>
      </c>
      <c r="N141" s="271">
        <v>97</v>
      </c>
      <c r="O141" s="255">
        <v>0.44983333333333336</v>
      </c>
      <c r="P141" s="271">
        <v>448.87698766666671</v>
      </c>
      <c r="Q141" s="271">
        <v>997.87400000000002</v>
      </c>
      <c r="R141" s="271">
        <v>63</v>
      </c>
      <c r="S141" s="255">
        <v>0.44983333333333336</v>
      </c>
      <c r="T141" s="271">
        <v>2317.4994988333333</v>
      </c>
      <c r="U141" s="271">
        <v>5151.9070000000002</v>
      </c>
      <c r="V141" s="271">
        <v>465</v>
      </c>
      <c r="W141" s="255">
        <v>0.44983333333333331</v>
      </c>
      <c r="X141" s="271" t="s">
        <v>551</v>
      </c>
      <c r="Y141" s="271">
        <v>12</v>
      </c>
      <c r="Z141" t="s">
        <v>384</v>
      </c>
      <c r="AA141" t="s">
        <v>2184</v>
      </c>
    </row>
    <row r="142" spans="1:27" x14ac:dyDescent="0.3">
      <c r="A142" t="s">
        <v>1279</v>
      </c>
      <c r="B142">
        <v>332460</v>
      </c>
      <c r="C142">
        <v>24</v>
      </c>
      <c r="D142" s="147" t="s">
        <v>319</v>
      </c>
      <c r="E142" s="147" t="s">
        <v>320</v>
      </c>
      <c r="F142" s="147" t="s">
        <v>966</v>
      </c>
      <c r="G142" t="s">
        <v>13</v>
      </c>
      <c r="H142" s="255">
        <v>170.22600999999992</v>
      </c>
      <c r="I142" s="269">
        <v>362.18299999999999</v>
      </c>
      <c r="J142" s="270">
        <v>79</v>
      </c>
      <c r="K142" s="248">
        <v>0.46999999999999981</v>
      </c>
      <c r="L142" s="271">
        <v>64.577059999999975</v>
      </c>
      <c r="M142" s="271">
        <v>137.398</v>
      </c>
      <c r="N142" s="271">
        <v>13</v>
      </c>
      <c r="O142" s="255">
        <v>0.46999999999999981</v>
      </c>
      <c r="P142" s="271">
        <v>247.63406999999989</v>
      </c>
      <c r="Q142" s="271">
        <v>526.88099999999997</v>
      </c>
      <c r="R142" s="271">
        <v>30</v>
      </c>
      <c r="S142" s="255">
        <v>0.46999999999999981</v>
      </c>
      <c r="T142" s="271">
        <v>482.43713999999977</v>
      </c>
      <c r="U142" s="271">
        <v>1095.3889999999999</v>
      </c>
      <c r="V142" s="271">
        <v>121</v>
      </c>
      <c r="W142" s="255">
        <v>0.44042540138708697</v>
      </c>
      <c r="X142" s="271" t="s">
        <v>551</v>
      </c>
      <c r="Y142" s="271">
        <v>12</v>
      </c>
      <c r="Z142" t="s">
        <v>320</v>
      </c>
      <c r="AA142" t="s">
        <v>2184</v>
      </c>
    </row>
    <row r="143" spans="1:27" x14ac:dyDescent="0.3">
      <c r="A143" t="s">
        <v>1256</v>
      </c>
      <c r="B143">
        <v>0</v>
      </c>
      <c r="C143">
        <v>100</v>
      </c>
      <c r="D143" s="147" t="s">
        <v>2191</v>
      </c>
      <c r="E143" s="147" t="s">
        <v>342</v>
      </c>
      <c r="F143" s="147" t="s">
        <v>986</v>
      </c>
      <c r="G143" t="s">
        <v>13</v>
      </c>
      <c r="H143" s="255">
        <v>5701</v>
      </c>
      <c r="I143" s="269">
        <v>43381</v>
      </c>
      <c r="J143" s="270">
        <v>3711</v>
      </c>
      <c r="K143" s="248">
        <v>0.13141697978377631</v>
      </c>
      <c r="L143" s="271">
        <v>6282</v>
      </c>
      <c r="M143" s="271">
        <v>41273</v>
      </c>
      <c r="N143" s="271">
        <v>1719</v>
      </c>
      <c r="O143" s="255">
        <v>0.15220604269134785</v>
      </c>
      <c r="P143" s="271">
        <v>2382</v>
      </c>
      <c r="Q143" s="271">
        <v>22199</v>
      </c>
      <c r="R143" s="271">
        <v>21</v>
      </c>
      <c r="S143" s="255">
        <v>0.10730213072660931</v>
      </c>
      <c r="T143" s="271">
        <v>14365</v>
      </c>
      <c r="U143" s="271">
        <v>106853</v>
      </c>
      <c r="V143" s="271">
        <v>5451</v>
      </c>
      <c r="W143" s="255">
        <v>0.13443703031267254</v>
      </c>
      <c r="X143" s="271" t="s">
        <v>1077</v>
      </c>
      <c r="Y143" s="271">
        <v>12</v>
      </c>
      <c r="Z143" t="s">
        <v>343</v>
      </c>
      <c r="AA143" t="s">
        <v>2184</v>
      </c>
    </row>
    <row r="144" spans="1:27" x14ac:dyDescent="0.3">
      <c r="A144" t="s">
        <v>1097</v>
      </c>
      <c r="B144">
        <v>331170</v>
      </c>
      <c r="C144">
        <v>2</v>
      </c>
      <c r="D144" t="s">
        <v>80</v>
      </c>
      <c r="E144" t="s">
        <v>93</v>
      </c>
      <c r="F144" t="s">
        <v>602</v>
      </c>
      <c r="G144" t="s">
        <v>13</v>
      </c>
      <c r="H144" s="255">
        <v>119.11792524999997</v>
      </c>
      <c r="I144" s="269">
        <v>296.42999999999995</v>
      </c>
      <c r="J144" s="270">
        <v>72</v>
      </c>
      <c r="K144" s="248">
        <v>0.40184166666666665</v>
      </c>
      <c r="L144" s="271">
        <v>23.892701816666669</v>
      </c>
      <c r="M144" s="271">
        <v>59.458000000000006</v>
      </c>
      <c r="N144" s="271">
        <v>13</v>
      </c>
      <c r="O144" s="255">
        <v>0.40184166666666665</v>
      </c>
      <c r="P144" s="271">
        <v>26.059432083333334</v>
      </c>
      <c r="Q144" s="271">
        <v>64.850000000000009</v>
      </c>
      <c r="R144" s="271">
        <v>4</v>
      </c>
      <c r="S144" s="255">
        <v>0.40184166666666665</v>
      </c>
      <c r="T144" s="271">
        <v>169.07005914999996</v>
      </c>
      <c r="U144" s="271">
        <v>420.73800000000006</v>
      </c>
      <c r="V144" s="271">
        <v>86</v>
      </c>
      <c r="W144" s="255">
        <v>0.40184166666666654</v>
      </c>
      <c r="X144" s="271" t="s">
        <v>551</v>
      </c>
      <c r="Y144" s="271">
        <v>12</v>
      </c>
      <c r="Z144" t="s">
        <v>93</v>
      </c>
      <c r="AA144" t="s">
        <v>2184</v>
      </c>
    </row>
    <row r="145" spans="1:27" ht="28.8" x14ac:dyDescent="0.3">
      <c r="A145" t="s">
        <v>1099</v>
      </c>
      <c r="B145">
        <v>331190</v>
      </c>
      <c r="C145">
        <v>2</v>
      </c>
      <c r="D145" s="147" t="s">
        <v>80</v>
      </c>
      <c r="E145" s="147" t="s">
        <v>95</v>
      </c>
      <c r="F145" s="147" t="s">
        <v>1283</v>
      </c>
      <c r="G145" t="s">
        <v>13</v>
      </c>
      <c r="H145" s="255">
        <v>870.99278204166671</v>
      </c>
      <c r="I145" s="269">
        <v>3306.835</v>
      </c>
      <c r="J145" s="270">
        <v>687</v>
      </c>
      <c r="K145" s="248">
        <v>0.26339166666666669</v>
      </c>
      <c r="L145" s="271">
        <v>1683.8692464000005</v>
      </c>
      <c r="M145" s="271">
        <v>6393.0240000000013</v>
      </c>
      <c r="N145" s="271">
        <v>463</v>
      </c>
      <c r="O145" s="255">
        <v>0.26339166666666669</v>
      </c>
      <c r="P145" s="271">
        <v>591.24080539166664</v>
      </c>
      <c r="Q145" s="271">
        <v>2244.7209999999995</v>
      </c>
      <c r="R145" s="271">
        <v>106</v>
      </c>
      <c r="S145" s="255">
        <v>0.26339166666666669</v>
      </c>
      <c r="T145" s="271">
        <v>3146.1028338333335</v>
      </c>
      <c r="U145" s="271">
        <v>11944.579999999998</v>
      </c>
      <c r="V145" s="271">
        <v>1245</v>
      </c>
      <c r="W145" s="255">
        <v>0.26339166666666675</v>
      </c>
      <c r="X145" s="271" t="s">
        <v>551</v>
      </c>
      <c r="Y145" s="271">
        <v>12</v>
      </c>
      <c r="Z145" t="s">
        <v>95</v>
      </c>
      <c r="AA145" t="s">
        <v>2184</v>
      </c>
    </row>
    <row r="146" spans="1:27" ht="28.8" x14ac:dyDescent="0.3">
      <c r="A146" t="s">
        <v>1102</v>
      </c>
      <c r="B146">
        <v>331210</v>
      </c>
      <c r="C146">
        <v>2</v>
      </c>
      <c r="D146" s="147" t="s">
        <v>80</v>
      </c>
      <c r="E146" s="147" t="s">
        <v>1103</v>
      </c>
      <c r="F146" s="147" t="s">
        <v>602</v>
      </c>
      <c r="G146" t="s">
        <v>13</v>
      </c>
      <c r="H146" s="255">
        <v>389.08759006666656</v>
      </c>
      <c r="I146" s="269">
        <v>1527.431</v>
      </c>
      <c r="J146" s="270">
        <v>349</v>
      </c>
      <c r="K146" s="248">
        <v>0.25473333333333326</v>
      </c>
      <c r="L146" s="271">
        <v>249.95988539999993</v>
      </c>
      <c r="M146" s="271">
        <v>981.26100000000008</v>
      </c>
      <c r="N146" s="271">
        <v>116</v>
      </c>
      <c r="O146" s="255">
        <v>0.25473333333333326</v>
      </c>
      <c r="P146" s="271">
        <v>224.46005979999993</v>
      </c>
      <c r="Q146" s="271">
        <v>881.15699999999993</v>
      </c>
      <c r="R146" s="271">
        <v>70</v>
      </c>
      <c r="S146" s="255">
        <v>0.25473333333333326</v>
      </c>
      <c r="T146" s="271">
        <v>863.50753526666642</v>
      </c>
      <c r="U146" s="271">
        <v>3389.8489999999993</v>
      </c>
      <c r="V146" s="271">
        <v>535</v>
      </c>
      <c r="W146" s="255">
        <v>0.25473333333333331</v>
      </c>
      <c r="X146" s="271" t="s">
        <v>551</v>
      </c>
      <c r="Y146" s="271">
        <v>12</v>
      </c>
      <c r="Z146" t="s">
        <v>1103</v>
      </c>
      <c r="AA146" t="s">
        <v>2184</v>
      </c>
    </row>
    <row r="147" spans="1:27" ht="28.8" x14ac:dyDescent="0.3">
      <c r="A147" t="s">
        <v>1106</v>
      </c>
      <c r="B147">
        <v>331230</v>
      </c>
      <c r="C147">
        <v>2</v>
      </c>
      <c r="D147" s="147" t="s">
        <v>80</v>
      </c>
      <c r="E147" s="147" t="s">
        <v>102</v>
      </c>
      <c r="F147" s="147" t="s">
        <v>640</v>
      </c>
      <c r="G147" t="s">
        <v>13</v>
      </c>
      <c r="H147" s="255">
        <v>110.95914419999997</v>
      </c>
      <c r="I147" s="269">
        <v>196.52699999999999</v>
      </c>
      <c r="J147" s="270">
        <v>77</v>
      </c>
      <c r="K147" s="248">
        <v>0.56459999999999988</v>
      </c>
      <c r="L147" s="271">
        <v>28.978094999999996</v>
      </c>
      <c r="M147" s="271">
        <v>51.325000000000003</v>
      </c>
      <c r="N147" s="271">
        <v>10</v>
      </c>
      <c r="O147" s="255">
        <v>0.56459999999999988</v>
      </c>
      <c r="P147" s="271">
        <v>14.465051999999995</v>
      </c>
      <c r="Q147" s="271">
        <v>25.619999999999997</v>
      </c>
      <c r="R147" s="271">
        <v>5</v>
      </c>
      <c r="S147" s="255">
        <v>0.56459999999999988</v>
      </c>
      <c r="T147" s="271">
        <v>154.40229119999995</v>
      </c>
      <c r="U147" s="271">
        <v>273.47200000000004</v>
      </c>
      <c r="V147" s="271">
        <v>92</v>
      </c>
      <c r="W147" s="255">
        <v>0.56459999999999977</v>
      </c>
      <c r="X147" s="271" t="s">
        <v>551</v>
      </c>
      <c r="Y147" s="271">
        <v>12</v>
      </c>
      <c r="Z147" t="s">
        <v>102</v>
      </c>
      <c r="AA147" t="s">
        <v>2184</v>
      </c>
    </row>
    <row r="148" spans="1:27" ht="28.8" x14ac:dyDescent="0.3">
      <c r="A148" t="s">
        <v>1084</v>
      </c>
      <c r="B148">
        <v>331080</v>
      </c>
      <c r="C148">
        <v>2</v>
      </c>
      <c r="D148" s="147" t="s">
        <v>80</v>
      </c>
      <c r="E148" s="147" t="s">
        <v>86</v>
      </c>
      <c r="F148" s="147" t="s">
        <v>602</v>
      </c>
      <c r="G148" t="s">
        <v>13</v>
      </c>
      <c r="H148" s="255">
        <v>12.3720692</v>
      </c>
      <c r="I148" s="269">
        <v>48.253</v>
      </c>
      <c r="J148" s="270">
        <v>168</v>
      </c>
      <c r="K148" s="248">
        <v>0.25640000000000002</v>
      </c>
      <c r="L148" s="271">
        <v>2.6837388000000004</v>
      </c>
      <c r="M148" s="271">
        <v>10.467000000000001</v>
      </c>
      <c r="N148" s="271">
        <v>36</v>
      </c>
      <c r="O148" s="255">
        <v>0.25640000000000002</v>
      </c>
      <c r="P148" s="271">
        <v>4.1334244000000009</v>
      </c>
      <c r="Q148" s="271">
        <v>16.121000000000002</v>
      </c>
      <c r="R148" s="271">
        <v>21</v>
      </c>
      <c r="S148" s="255">
        <v>0.25640000000000002</v>
      </c>
      <c r="T148" s="271">
        <v>19.189232400000002</v>
      </c>
      <c r="U148" s="271">
        <v>74.841000000000008</v>
      </c>
      <c r="V148" s="271">
        <v>225</v>
      </c>
      <c r="W148" s="255">
        <v>0.25640000000000002</v>
      </c>
      <c r="X148" s="271" t="s">
        <v>551</v>
      </c>
      <c r="Y148" s="271">
        <v>12</v>
      </c>
      <c r="Z148" t="s">
        <v>86</v>
      </c>
      <c r="AA148" t="s">
        <v>2184</v>
      </c>
    </row>
    <row r="149" spans="1:27" ht="28.8" x14ac:dyDescent="0.3">
      <c r="A149" t="s">
        <v>1085</v>
      </c>
      <c r="B149">
        <v>331090</v>
      </c>
      <c r="C149">
        <v>2</v>
      </c>
      <c r="D149" s="147" t="s">
        <v>80</v>
      </c>
      <c r="E149" s="147" t="s">
        <v>84</v>
      </c>
      <c r="F149" s="147" t="s">
        <v>602</v>
      </c>
      <c r="G149" t="s">
        <v>13</v>
      </c>
      <c r="H149" s="255">
        <v>896.88952739999979</v>
      </c>
      <c r="I149" s="269">
        <v>3519.2839999999997</v>
      </c>
      <c r="J149" s="270">
        <v>675</v>
      </c>
      <c r="K149" s="248">
        <v>0.25484999999999997</v>
      </c>
      <c r="L149" s="271">
        <v>1419.56266665</v>
      </c>
      <c r="M149" s="271">
        <v>5570.1890000000003</v>
      </c>
      <c r="N149" s="271">
        <v>299</v>
      </c>
      <c r="O149" s="255">
        <v>0.25484999999999997</v>
      </c>
      <c r="P149" s="271">
        <v>500.46576509999983</v>
      </c>
      <c r="Q149" s="271">
        <v>1963.7659999999996</v>
      </c>
      <c r="R149" s="271">
        <v>70</v>
      </c>
      <c r="S149" s="255">
        <v>0.25484999999999997</v>
      </c>
      <c r="T149" s="271">
        <v>2816.9179591499997</v>
      </c>
      <c r="U149" s="271">
        <v>11053.239</v>
      </c>
      <c r="V149" s="271">
        <v>1039</v>
      </c>
      <c r="W149" s="255">
        <v>0.25484999999999997</v>
      </c>
      <c r="X149" s="271" t="s">
        <v>551</v>
      </c>
      <c r="Y149" s="271">
        <v>12</v>
      </c>
      <c r="Z149" t="s">
        <v>84</v>
      </c>
      <c r="AA149" t="s">
        <v>2184</v>
      </c>
    </row>
    <row r="150" spans="1:27" ht="28.8" x14ac:dyDescent="0.3">
      <c r="A150" t="s">
        <v>1089</v>
      </c>
      <c r="B150">
        <v>332010</v>
      </c>
      <c r="C150">
        <v>417</v>
      </c>
      <c r="D150" s="147" t="s">
        <v>80</v>
      </c>
      <c r="E150" s="147" t="s">
        <v>226</v>
      </c>
      <c r="F150" s="147" t="s">
        <v>836</v>
      </c>
      <c r="G150" t="s">
        <v>13</v>
      </c>
      <c r="H150" s="255">
        <v>450.26326674166677</v>
      </c>
      <c r="I150" s="269">
        <v>1072.8430000000001</v>
      </c>
      <c r="J150" s="270">
        <v>500</v>
      </c>
      <c r="K150" s="248">
        <v>0.41969166666666674</v>
      </c>
      <c r="L150" s="271">
        <v>187.31930281666669</v>
      </c>
      <c r="M150" s="271">
        <v>446.32599999999996</v>
      </c>
      <c r="N150" s="271">
        <v>98</v>
      </c>
      <c r="O150" s="255">
        <v>0.41969166666666674</v>
      </c>
      <c r="P150" s="271">
        <v>107.20436056666668</v>
      </c>
      <c r="Q150" s="271">
        <v>255.43599999999998</v>
      </c>
      <c r="R150" s="271">
        <v>34</v>
      </c>
      <c r="S150" s="255">
        <v>0.41969166666666674</v>
      </c>
      <c r="T150" s="271">
        <v>744.78693012500014</v>
      </c>
      <c r="U150" s="271">
        <v>1774.605</v>
      </c>
      <c r="V150" s="271">
        <v>618</v>
      </c>
      <c r="W150" s="255">
        <v>0.41969166666666674</v>
      </c>
      <c r="X150" s="271" t="s">
        <v>551</v>
      </c>
      <c r="Y150" s="271">
        <v>12</v>
      </c>
      <c r="Z150" t="s">
        <v>226</v>
      </c>
      <c r="AA150" t="s">
        <v>2184</v>
      </c>
    </row>
    <row r="151" spans="1:27" ht="28.8" x14ac:dyDescent="0.3">
      <c r="A151" t="s">
        <v>1090</v>
      </c>
      <c r="B151">
        <v>331120</v>
      </c>
      <c r="C151">
        <v>2</v>
      </c>
      <c r="D151" s="147" t="s">
        <v>80</v>
      </c>
      <c r="E151" s="147" t="s">
        <v>1091</v>
      </c>
      <c r="F151" s="147" t="s">
        <v>1283</v>
      </c>
      <c r="G151" t="s">
        <v>13</v>
      </c>
      <c r="H151" s="255">
        <v>1427.7972723083333</v>
      </c>
      <c r="I151" s="269">
        <v>5468.567</v>
      </c>
      <c r="J151" s="270">
        <v>1126</v>
      </c>
      <c r="K151" s="248">
        <v>0.26109166666666667</v>
      </c>
      <c r="L151" s="271">
        <v>1196.1836380833331</v>
      </c>
      <c r="M151" s="271">
        <v>4581.4699999999993</v>
      </c>
      <c r="N151" s="271">
        <v>347</v>
      </c>
      <c r="O151" s="255">
        <v>0.26109166666666667</v>
      </c>
      <c r="P151" s="271">
        <v>557.16308937500003</v>
      </c>
      <c r="Q151" s="271">
        <v>2133.9749999999999</v>
      </c>
      <c r="R151" s="271">
        <v>66</v>
      </c>
      <c r="S151" s="255">
        <v>0.26109166666666667</v>
      </c>
      <c r="T151" s="271">
        <v>3181.1439997666666</v>
      </c>
      <c r="U151" s="271">
        <v>12184.011999999999</v>
      </c>
      <c r="V151" s="271">
        <v>1531</v>
      </c>
      <c r="W151" s="255">
        <v>0.26109166666666667</v>
      </c>
      <c r="X151" s="271" t="s">
        <v>551</v>
      </c>
      <c r="Y151" s="271">
        <v>12</v>
      </c>
      <c r="Z151" t="s">
        <v>1091</v>
      </c>
      <c r="AA151" t="s">
        <v>2184</v>
      </c>
    </row>
    <row r="152" spans="1:27" ht="28.8" x14ac:dyDescent="0.3">
      <c r="A152" t="s">
        <v>1093</v>
      </c>
      <c r="B152">
        <v>331140</v>
      </c>
      <c r="C152">
        <v>2</v>
      </c>
      <c r="D152" s="147" t="s">
        <v>80</v>
      </c>
      <c r="E152" s="147" t="s">
        <v>91</v>
      </c>
      <c r="F152" s="147" t="s">
        <v>602</v>
      </c>
      <c r="G152" t="s">
        <v>13</v>
      </c>
      <c r="H152" s="255">
        <v>148.30618308333331</v>
      </c>
      <c r="I152" s="269">
        <v>581.78300000000002</v>
      </c>
      <c r="J152" s="270">
        <v>132</v>
      </c>
      <c r="K152" s="248">
        <v>0.25491666666666662</v>
      </c>
      <c r="L152" s="271">
        <v>73.812905249999986</v>
      </c>
      <c r="M152" s="271">
        <v>289.55700000000002</v>
      </c>
      <c r="N152" s="271">
        <v>17</v>
      </c>
      <c r="O152" s="255">
        <v>0.25491666666666662</v>
      </c>
      <c r="P152" s="271">
        <v>6.4096246666666659</v>
      </c>
      <c r="Q152" s="271">
        <v>25.144000000000002</v>
      </c>
      <c r="R152" s="271">
        <v>10</v>
      </c>
      <c r="S152" s="255">
        <v>0.25491666666666662</v>
      </c>
      <c r="T152" s="271">
        <v>228.52871299999995</v>
      </c>
      <c r="U152" s="271">
        <v>896.48400000000004</v>
      </c>
      <c r="V152" s="271">
        <v>157</v>
      </c>
      <c r="W152" s="255">
        <v>0.25491666666666662</v>
      </c>
      <c r="X152" s="271" t="s">
        <v>551</v>
      </c>
      <c r="Y152" s="271">
        <v>12</v>
      </c>
      <c r="Z152" t="s">
        <v>91</v>
      </c>
      <c r="AA152" t="s">
        <v>2184</v>
      </c>
    </row>
    <row r="153" spans="1:27" ht="28.8" x14ac:dyDescent="0.3">
      <c r="A153" t="s">
        <v>1094</v>
      </c>
      <c r="B153">
        <v>331150</v>
      </c>
      <c r="C153">
        <v>2</v>
      </c>
      <c r="D153" s="147" t="s">
        <v>80</v>
      </c>
      <c r="E153" s="147" t="s">
        <v>92</v>
      </c>
      <c r="F153" s="147" t="s">
        <v>602</v>
      </c>
      <c r="G153" t="s">
        <v>13</v>
      </c>
      <c r="H153" s="255">
        <v>197.49586459166667</v>
      </c>
      <c r="I153" s="269">
        <v>775.27900000000011</v>
      </c>
      <c r="J153" s="270">
        <v>144</v>
      </c>
      <c r="K153" s="248">
        <v>0.25474166666666664</v>
      </c>
      <c r="L153" s="271">
        <v>59.483962358333329</v>
      </c>
      <c r="M153" s="271">
        <v>233.50700000000001</v>
      </c>
      <c r="N153" s="271">
        <v>36</v>
      </c>
      <c r="O153" s="255">
        <v>0.25474166666666664</v>
      </c>
      <c r="P153" s="271">
        <v>99.948657141666644</v>
      </c>
      <c r="Q153" s="271">
        <v>392.35299999999995</v>
      </c>
      <c r="R153" s="271">
        <v>21</v>
      </c>
      <c r="S153" s="255">
        <v>0.25474166666666664</v>
      </c>
      <c r="T153" s="271">
        <v>356.92848409166663</v>
      </c>
      <c r="U153" s="271">
        <v>1401.1390000000001</v>
      </c>
      <c r="V153" s="271">
        <v>196</v>
      </c>
      <c r="W153" s="255">
        <v>0.25474166666666664</v>
      </c>
      <c r="X153" s="271" t="s">
        <v>551</v>
      </c>
      <c r="Y153" s="271">
        <v>12</v>
      </c>
      <c r="Z153" t="s">
        <v>92</v>
      </c>
      <c r="AA153" t="s">
        <v>2184</v>
      </c>
    </row>
    <row r="154" spans="1:27" ht="28.8" x14ac:dyDescent="0.3">
      <c r="A154" t="s">
        <v>1095</v>
      </c>
      <c r="B154">
        <v>331155</v>
      </c>
      <c r="C154">
        <v>2</v>
      </c>
      <c r="D154" s="147" t="s">
        <v>80</v>
      </c>
      <c r="E154" s="147" t="s">
        <v>98</v>
      </c>
      <c r="F154" s="147" t="s">
        <v>602</v>
      </c>
      <c r="G154" t="s">
        <v>13</v>
      </c>
      <c r="H154" s="255">
        <v>605.71315857499985</v>
      </c>
      <c r="I154" s="269">
        <v>2377.5990000000002</v>
      </c>
      <c r="J154" s="270">
        <v>415</v>
      </c>
      <c r="K154" s="248">
        <v>0.25475833333333325</v>
      </c>
      <c r="L154" s="271">
        <v>1335.7201056416661</v>
      </c>
      <c r="M154" s="271">
        <v>5243.0869999999995</v>
      </c>
      <c r="N154" s="271">
        <v>117</v>
      </c>
      <c r="O154" s="255">
        <v>0.25475833333333325</v>
      </c>
      <c r="P154" s="271">
        <v>237.32522058333325</v>
      </c>
      <c r="Q154" s="271">
        <v>931.56999999999994</v>
      </c>
      <c r="R154" s="271">
        <v>34</v>
      </c>
      <c r="S154" s="255">
        <v>0.25475833333333325</v>
      </c>
      <c r="T154" s="271">
        <v>2178.7584847999992</v>
      </c>
      <c r="U154" s="271">
        <v>8552.2559999999994</v>
      </c>
      <c r="V154" s="271">
        <v>563</v>
      </c>
      <c r="W154" s="255">
        <v>0.25475833333333325</v>
      </c>
      <c r="X154" s="271" t="s">
        <v>551</v>
      </c>
      <c r="Y154" s="271">
        <v>12</v>
      </c>
      <c r="Z154" t="s">
        <v>98</v>
      </c>
      <c r="AA154" t="s">
        <v>2184</v>
      </c>
    </row>
    <row r="155" spans="1:27" x14ac:dyDescent="0.3">
      <c r="A155" t="s">
        <v>1266</v>
      </c>
      <c r="B155">
        <v>332630</v>
      </c>
      <c r="C155">
        <v>363</v>
      </c>
      <c r="D155" s="147" t="s">
        <v>363</v>
      </c>
      <c r="E155" s="147" t="s">
        <v>364</v>
      </c>
      <c r="F155" s="147" t="s">
        <v>1016</v>
      </c>
      <c r="G155" t="s">
        <v>13</v>
      </c>
      <c r="H155" s="255">
        <v>162.2174516666667</v>
      </c>
      <c r="I155" s="269">
        <v>235.667</v>
      </c>
      <c r="J155" s="270">
        <v>128</v>
      </c>
      <c r="K155" s="248">
        <v>0.68833333333333346</v>
      </c>
      <c r="L155" s="271">
        <v>54.858790000000006</v>
      </c>
      <c r="M155" s="271">
        <v>79.697999999999993</v>
      </c>
      <c r="N155" s="271">
        <v>21</v>
      </c>
      <c r="O155" s="255">
        <v>0.68833333333333346</v>
      </c>
      <c r="P155" s="271">
        <v>19.136355000000002</v>
      </c>
      <c r="Q155" s="271">
        <v>27.800999999999998</v>
      </c>
      <c r="R155" s="271">
        <v>14</v>
      </c>
      <c r="S155" s="255">
        <v>0.68833333333333346</v>
      </c>
      <c r="T155" s="271">
        <v>236.21259666666671</v>
      </c>
      <c r="U155" s="271">
        <v>343.16599999999994</v>
      </c>
      <c r="V155" s="271">
        <v>162</v>
      </c>
      <c r="W155" s="255">
        <v>0.68833333333333357</v>
      </c>
      <c r="X155" s="271" t="s">
        <v>551</v>
      </c>
      <c r="Y155" s="271">
        <v>12</v>
      </c>
      <c r="Z155" t="s">
        <v>364</v>
      </c>
      <c r="AA155" t="s">
        <v>2184</v>
      </c>
    </row>
    <row r="156" spans="1:27" x14ac:dyDescent="0.3">
      <c r="A156" t="s">
        <v>1202</v>
      </c>
      <c r="B156">
        <v>332650</v>
      </c>
      <c r="C156">
        <v>240</v>
      </c>
      <c r="D156" s="147" t="s">
        <v>240</v>
      </c>
      <c r="E156" s="147" t="s">
        <v>241</v>
      </c>
      <c r="F156" s="147" t="s">
        <v>855</v>
      </c>
      <c r="G156" t="s">
        <v>13</v>
      </c>
      <c r="H156" s="255">
        <v>464.3017382666668</v>
      </c>
      <c r="I156" s="269">
        <v>813.80300000000011</v>
      </c>
      <c r="J156" s="270">
        <v>201</v>
      </c>
      <c r="K156" s="248">
        <v>0.57053333333333345</v>
      </c>
      <c r="L156" s="271">
        <v>277.3465229333334</v>
      </c>
      <c r="M156" s="271">
        <v>486.11800000000005</v>
      </c>
      <c r="N156" s="271">
        <v>25</v>
      </c>
      <c r="O156" s="255">
        <v>0.57053333333333345</v>
      </c>
      <c r="P156" s="271">
        <v>153.35308413333337</v>
      </c>
      <c r="Q156" s="271">
        <v>268.78899999999999</v>
      </c>
      <c r="R156" s="271">
        <v>15</v>
      </c>
      <c r="S156" s="255">
        <v>0.57053333333333345</v>
      </c>
      <c r="T156" s="271">
        <v>895.00134533333357</v>
      </c>
      <c r="U156" s="271">
        <v>1568.71</v>
      </c>
      <c r="V156" s="271">
        <v>240</v>
      </c>
      <c r="W156" s="255">
        <v>0.57053333333333345</v>
      </c>
      <c r="X156" s="271" t="s">
        <v>551</v>
      </c>
      <c r="Y156" s="271">
        <v>12</v>
      </c>
      <c r="Z156" t="s">
        <v>241</v>
      </c>
      <c r="AA156" t="s">
        <v>2184</v>
      </c>
    </row>
    <row r="157" spans="1:27" x14ac:dyDescent="0.3">
      <c r="A157" t="s">
        <v>1203</v>
      </c>
      <c r="B157">
        <v>332660</v>
      </c>
      <c r="C157">
        <v>240</v>
      </c>
      <c r="D157" s="147" t="s">
        <v>240</v>
      </c>
      <c r="E157" s="147" t="s">
        <v>242</v>
      </c>
      <c r="F157" s="147" t="s">
        <v>1283</v>
      </c>
      <c r="G157" t="s">
        <v>13</v>
      </c>
      <c r="H157" s="255">
        <v>362.36096640000011</v>
      </c>
      <c r="I157" s="269">
        <v>635.13600000000008</v>
      </c>
      <c r="J157" s="270">
        <v>213</v>
      </c>
      <c r="K157" s="248">
        <v>0.57052500000000006</v>
      </c>
      <c r="L157" s="271">
        <v>258.49574910000001</v>
      </c>
      <c r="M157" s="271">
        <v>453.08399999999995</v>
      </c>
      <c r="N157" s="271">
        <v>27</v>
      </c>
      <c r="O157" s="255">
        <v>0.57052500000000006</v>
      </c>
      <c r="P157" s="271">
        <v>27.023487150000008</v>
      </c>
      <c r="Q157" s="271">
        <v>47.366000000000007</v>
      </c>
      <c r="R157" s="271">
        <v>18</v>
      </c>
      <c r="S157" s="255">
        <v>0.57052500000000006</v>
      </c>
      <c r="T157" s="271">
        <v>647.88020265000011</v>
      </c>
      <c r="U157" s="271">
        <v>1135.586</v>
      </c>
      <c r="V157" s="271">
        <v>255</v>
      </c>
      <c r="W157" s="255">
        <v>0.57052500000000006</v>
      </c>
      <c r="X157" s="271" t="s">
        <v>551</v>
      </c>
      <c r="Y157" s="271">
        <v>12</v>
      </c>
      <c r="Z157" t="s">
        <v>242</v>
      </c>
      <c r="AA157" t="s">
        <v>2184</v>
      </c>
    </row>
    <row r="158" spans="1:27" x14ac:dyDescent="0.3">
      <c r="A158" t="s">
        <v>1204</v>
      </c>
      <c r="B158">
        <v>332670</v>
      </c>
      <c r="C158">
        <v>240</v>
      </c>
      <c r="D158" t="s">
        <v>240</v>
      </c>
      <c r="E158" t="s">
        <v>243</v>
      </c>
      <c r="F158" t="s">
        <v>857</v>
      </c>
      <c r="G158" t="s">
        <v>13</v>
      </c>
      <c r="H158" s="255">
        <v>968.97110212500013</v>
      </c>
      <c r="I158" s="269">
        <v>1698.385</v>
      </c>
      <c r="J158" s="270">
        <v>391</v>
      </c>
      <c r="K158" s="248">
        <v>0.57052500000000006</v>
      </c>
      <c r="L158" s="271">
        <v>1046.3582541750002</v>
      </c>
      <c r="M158" s="271">
        <v>1834.027</v>
      </c>
      <c r="N158" s="271">
        <v>59</v>
      </c>
      <c r="O158" s="255">
        <v>0.57052500000000006</v>
      </c>
      <c r="P158" s="271">
        <v>422.56219387500005</v>
      </c>
      <c r="Q158" s="271">
        <v>740.65499999999997</v>
      </c>
      <c r="R158" s="271">
        <v>45</v>
      </c>
      <c r="S158" s="255">
        <v>0.57052500000000006</v>
      </c>
      <c r="T158" s="271">
        <v>2437.8915501750002</v>
      </c>
      <c r="U158" s="271">
        <v>4273.067</v>
      </c>
      <c r="V158" s="271">
        <v>491</v>
      </c>
      <c r="W158" s="255">
        <v>0.57052500000000006</v>
      </c>
      <c r="X158" s="271" t="s">
        <v>551</v>
      </c>
      <c r="Y158" s="271">
        <v>12</v>
      </c>
      <c r="Z158" t="s">
        <v>243</v>
      </c>
      <c r="AA158" t="s">
        <v>2184</v>
      </c>
    </row>
    <row r="159" spans="1:27" x14ac:dyDescent="0.3">
      <c r="A159" t="s">
        <v>1205</v>
      </c>
      <c r="B159">
        <v>332680</v>
      </c>
      <c r="C159">
        <v>240</v>
      </c>
      <c r="D159" s="147" t="s">
        <v>240</v>
      </c>
      <c r="E159" s="147" t="s">
        <v>244</v>
      </c>
      <c r="F159" s="147" t="s">
        <v>859</v>
      </c>
      <c r="G159" t="s">
        <v>13</v>
      </c>
      <c r="H159" s="255">
        <v>572.77515060000007</v>
      </c>
      <c r="I159" s="269">
        <v>1003.944</v>
      </c>
      <c r="J159" s="270">
        <v>250</v>
      </c>
      <c r="K159" s="248">
        <v>0.57052500000000006</v>
      </c>
      <c r="L159" s="271">
        <v>432.74720617500003</v>
      </c>
      <c r="M159" s="271">
        <v>758.50699999999995</v>
      </c>
      <c r="N159" s="271">
        <v>49</v>
      </c>
      <c r="O159" s="255">
        <v>0.57052500000000006</v>
      </c>
      <c r="P159" s="271">
        <v>152.61829012500002</v>
      </c>
      <c r="Q159" s="271">
        <v>267.505</v>
      </c>
      <c r="R159" s="271">
        <v>23</v>
      </c>
      <c r="S159" s="255">
        <v>0.57052500000000006</v>
      </c>
      <c r="T159" s="271">
        <v>1158.1406469000001</v>
      </c>
      <c r="U159" s="271">
        <v>2029.9559999999997</v>
      </c>
      <c r="V159" s="271">
        <v>318</v>
      </c>
      <c r="W159" s="255">
        <v>0.57052500000000017</v>
      </c>
      <c r="X159" s="271" t="s">
        <v>551</v>
      </c>
      <c r="Y159" s="271">
        <v>12</v>
      </c>
      <c r="Z159" t="s">
        <v>244</v>
      </c>
      <c r="AA159" t="s">
        <v>2184</v>
      </c>
    </row>
    <row r="160" spans="1:27" x14ac:dyDescent="0.3">
      <c r="A160" t="s">
        <v>1206</v>
      </c>
      <c r="B160">
        <v>332700</v>
      </c>
      <c r="C160">
        <v>240</v>
      </c>
      <c r="D160" s="147" t="s">
        <v>240</v>
      </c>
      <c r="E160" s="147" t="s">
        <v>401</v>
      </c>
      <c r="F160" s="147" t="s">
        <v>1283</v>
      </c>
      <c r="G160" t="s">
        <v>13</v>
      </c>
      <c r="H160" s="255">
        <v>110.08108717500004</v>
      </c>
      <c r="I160" s="269">
        <v>192.94700000000003</v>
      </c>
      <c r="J160" s="270">
        <v>49</v>
      </c>
      <c r="K160" s="248">
        <v>0.57052500000000006</v>
      </c>
      <c r="L160" s="271">
        <v>46.615315650000007</v>
      </c>
      <c r="M160" s="271">
        <v>81.706000000000003</v>
      </c>
      <c r="N160" s="271">
        <v>8</v>
      </c>
      <c r="O160" s="255">
        <v>0.57052500000000006</v>
      </c>
      <c r="P160" s="271">
        <v>44.637876000000013</v>
      </c>
      <c r="Q160" s="271">
        <v>78.240000000000009</v>
      </c>
      <c r="R160" s="271">
        <v>9</v>
      </c>
      <c r="S160" s="255">
        <v>0.57052500000000006</v>
      </c>
      <c r="T160" s="271">
        <v>201.33427882500007</v>
      </c>
      <c r="U160" s="271">
        <v>352.89300000000003</v>
      </c>
      <c r="V160" s="271">
        <v>66</v>
      </c>
      <c r="W160" s="255">
        <v>0.57052500000000017</v>
      </c>
      <c r="X160" s="271" t="s">
        <v>551</v>
      </c>
      <c r="Y160" s="271">
        <v>12</v>
      </c>
      <c r="Z160" t="s">
        <v>401</v>
      </c>
      <c r="AA160" t="s">
        <v>2184</v>
      </c>
    </row>
    <row r="161" spans="1:27" x14ac:dyDescent="0.3">
      <c r="A161" t="s">
        <v>1115</v>
      </c>
      <c r="B161">
        <v>331950</v>
      </c>
      <c r="C161">
        <v>688</v>
      </c>
      <c r="D161" s="147" t="s">
        <v>103</v>
      </c>
      <c r="E161" s="147" t="s">
        <v>110</v>
      </c>
      <c r="F161" s="147" t="s">
        <v>1341</v>
      </c>
      <c r="G161" t="s">
        <v>13</v>
      </c>
      <c r="H161" s="255">
        <v>143.51375418333336</v>
      </c>
      <c r="I161" s="269">
        <v>208.17700000000002</v>
      </c>
      <c r="J161" s="270">
        <v>53</v>
      </c>
      <c r="K161" s="248">
        <v>0.68938333333333335</v>
      </c>
      <c r="L161" s="271">
        <v>52.074638233333332</v>
      </c>
      <c r="M161" s="271">
        <v>75.537999999999997</v>
      </c>
      <c r="N161" s="271">
        <v>22</v>
      </c>
      <c r="O161" s="255">
        <v>0.68938333333333335</v>
      </c>
      <c r="P161" s="271">
        <v>87.715067183333332</v>
      </c>
      <c r="Q161" s="271">
        <v>127.23699999999999</v>
      </c>
      <c r="R161" s="271">
        <v>9</v>
      </c>
      <c r="S161" s="255">
        <v>0.68938333333333335</v>
      </c>
      <c r="T161" s="271">
        <v>283.3034596</v>
      </c>
      <c r="U161" s="271">
        <v>410.952</v>
      </c>
      <c r="V161" s="271">
        <v>82</v>
      </c>
      <c r="W161" s="255">
        <v>0.68938333333333335</v>
      </c>
      <c r="X161" s="271" t="s">
        <v>551</v>
      </c>
      <c r="Y161" s="271">
        <v>12</v>
      </c>
      <c r="Z161" t="s">
        <v>110</v>
      </c>
      <c r="AA161" t="s">
        <v>2184</v>
      </c>
    </row>
    <row r="162" spans="1:27" x14ac:dyDescent="0.3">
      <c r="A162" t="s">
        <v>1189</v>
      </c>
      <c r="B162">
        <v>331960</v>
      </c>
      <c r="C162">
        <v>701</v>
      </c>
      <c r="D162" s="147" t="s">
        <v>208</v>
      </c>
      <c r="E162" s="147" t="s">
        <v>209</v>
      </c>
      <c r="F162" s="147" t="s">
        <v>814</v>
      </c>
      <c r="G162" t="s">
        <v>13</v>
      </c>
      <c r="H162" s="255">
        <v>83.391152516666665</v>
      </c>
      <c r="I162" s="269">
        <v>115.39100000000001</v>
      </c>
      <c r="J162" s="270">
        <v>48</v>
      </c>
      <c r="K162" s="248">
        <v>0.72268333333333323</v>
      </c>
      <c r="L162" s="271">
        <v>92.739061433333333</v>
      </c>
      <c r="M162" s="271">
        <v>128.32599999999999</v>
      </c>
      <c r="N162" s="271">
        <v>31</v>
      </c>
      <c r="O162" s="255">
        <v>0.72268333333333334</v>
      </c>
      <c r="P162" s="271">
        <v>9.3594718500000003</v>
      </c>
      <c r="Q162" s="271">
        <v>12.951000000000001</v>
      </c>
      <c r="R162" s="271">
        <v>7</v>
      </c>
      <c r="S162" s="255">
        <v>0.72268333333333334</v>
      </c>
      <c r="T162" s="271">
        <v>185.48968580000002</v>
      </c>
      <c r="U162" s="271">
        <v>256.66800000000001</v>
      </c>
      <c r="V162" s="271">
        <v>86</v>
      </c>
      <c r="W162" s="255">
        <v>0.72268333333333334</v>
      </c>
      <c r="X162" s="271" t="s">
        <v>551</v>
      </c>
      <c r="Y162" s="271">
        <v>12</v>
      </c>
      <c r="Z162" t="s">
        <v>209</v>
      </c>
      <c r="AA162" t="s">
        <v>2184</v>
      </c>
    </row>
    <row r="163" spans="1:27" x14ac:dyDescent="0.3">
      <c r="A163" t="s">
        <v>1199</v>
      </c>
      <c r="B163">
        <v>332030</v>
      </c>
      <c r="C163">
        <v>332</v>
      </c>
      <c r="D163" s="147" t="s">
        <v>234</v>
      </c>
      <c r="E163" s="147" t="s">
        <v>235</v>
      </c>
      <c r="F163" s="147" t="s">
        <v>848</v>
      </c>
      <c r="G163" t="s">
        <v>14</v>
      </c>
      <c r="H163" s="255">
        <v>124.93515000000002</v>
      </c>
      <c r="I163" s="269">
        <v>175.96500000000003</v>
      </c>
      <c r="J163" s="270">
        <v>40</v>
      </c>
      <c r="K163" s="248">
        <v>0.71</v>
      </c>
      <c r="L163" s="271">
        <v>65.209240000000008</v>
      </c>
      <c r="M163" s="271">
        <v>91.844000000000008</v>
      </c>
      <c r="N163" s="271">
        <v>16</v>
      </c>
      <c r="O163" s="255">
        <v>0.71000000000000008</v>
      </c>
      <c r="P163" s="271">
        <v>63.477550000000001</v>
      </c>
      <c r="Q163" s="271">
        <v>89.405000000000001</v>
      </c>
      <c r="R163" s="271">
        <v>5</v>
      </c>
      <c r="S163" s="255">
        <v>0.71</v>
      </c>
      <c r="T163" s="271">
        <v>253.62194000000002</v>
      </c>
      <c r="U163" s="271">
        <v>358.22699999999998</v>
      </c>
      <c r="V163" s="271">
        <v>60</v>
      </c>
      <c r="W163" s="255">
        <v>0.7079922507237032</v>
      </c>
      <c r="X163" s="271" t="s">
        <v>551</v>
      </c>
      <c r="Y163" s="271">
        <v>12</v>
      </c>
      <c r="Z163" t="s">
        <v>235</v>
      </c>
      <c r="AA163" t="s">
        <v>2184</v>
      </c>
    </row>
    <row r="164" spans="1:27" x14ac:dyDescent="0.3">
      <c r="A164" t="s">
        <v>1252</v>
      </c>
      <c r="B164">
        <v>332530</v>
      </c>
      <c r="C164">
        <v>364</v>
      </c>
      <c r="D164" s="147" t="s">
        <v>334</v>
      </c>
      <c r="E164" s="147" t="s">
        <v>335</v>
      </c>
      <c r="F164" s="147" t="s">
        <v>979</v>
      </c>
      <c r="G164" t="s">
        <v>14</v>
      </c>
      <c r="H164" s="255">
        <v>203.39759999999998</v>
      </c>
      <c r="I164" s="269">
        <v>242.14</v>
      </c>
      <c r="J164" s="270">
        <v>97</v>
      </c>
      <c r="K164" s="248">
        <v>0.84</v>
      </c>
      <c r="L164" s="271">
        <v>122.97012000000002</v>
      </c>
      <c r="M164" s="271">
        <v>146.39300000000003</v>
      </c>
      <c r="N164" s="271">
        <v>24</v>
      </c>
      <c r="O164" s="255">
        <v>0.84</v>
      </c>
      <c r="P164" s="271">
        <v>75.840239999999994</v>
      </c>
      <c r="Q164" s="271">
        <v>90.286000000000001</v>
      </c>
      <c r="R164" s="271">
        <v>17</v>
      </c>
      <c r="S164" s="255">
        <v>0.84</v>
      </c>
      <c r="T164" s="271">
        <v>402.20795999999996</v>
      </c>
      <c r="U164" s="271">
        <v>478.81899999999996</v>
      </c>
      <c r="V164" s="271">
        <v>138</v>
      </c>
      <c r="W164" s="255">
        <v>0.84</v>
      </c>
      <c r="X164" s="271" t="s">
        <v>551</v>
      </c>
      <c r="Y164" s="271">
        <v>8</v>
      </c>
      <c r="Z164" t="s">
        <v>335</v>
      </c>
      <c r="AA164" t="s">
        <v>2184</v>
      </c>
    </row>
    <row r="165" spans="1:27" x14ac:dyDescent="0.3">
      <c r="A165" t="s">
        <v>1222</v>
      </c>
      <c r="B165">
        <v>332220</v>
      </c>
      <c r="C165">
        <v>44</v>
      </c>
      <c r="D165" s="147" t="s">
        <v>274</v>
      </c>
      <c r="E165" s="147" t="s">
        <v>275</v>
      </c>
      <c r="F165" s="147" t="s">
        <v>912</v>
      </c>
      <c r="G165" t="s">
        <v>14</v>
      </c>
      <c r="H165" s="255">
        <v>472.57091450000013</v>
      </c>
      <c r="I165" s="269">
        <v>556.56600000000003</v>
      </c>
      <c r="J165" s="270">
        <v>189</v>
      </c>
      <c r="K165" s="248">
        <v>0.84908333333333352</v>
      </c>
      <c r="L165" s="271">
        <v>668.45698675000017</v>
      </c>
      <c r="M165" s="271">
        <v>787.26900000000001</v>
      </c>
      <c r="N165" s="271">
        <v>60</v>
      </c>
      <c r="O165" s="255">
        <v>0.84908333333333352</v>
      </c>
      <c r="P165" s="271">
        <v>722.30670083333359</v>
      </c>
      <c r="Q165" s="271">
        <v>850.69</v>
      </c>
      <c r="R165" s="271">
        <v>53</v>
      </c>
      <c r="S165" s="255">
        <v>0.84908333333333363</v>
      </c>
      <c r="T165" s="271">
        <v>1863.3346020833337</v>
      </c>
      <c r="U165" s="271">
        <v>2198.2139999999999</v>
      </c>
      <c r="V165" s="271">
        <v>295</v>
      </c>
      <c r="W165" s="255">
        <v>0.84765841819010057</v>
      </c>
      <c r="X165" s="271" t="s">
        <v>551</v>
      </c>
      <c r="Y165" s="271">
        <v>12</v>
      </c>
      <c r="Z165" t="s">
        <v>275</v>
      </c>
      <c r="AA165" t="s">
        <v>2184</v>
      </c>
    </row>
    <row r="166" spans="1:27" x14ac:dyDescent="0.3">
      <c r="A166" t="s">
        <v>1173</v>
      </c>
      <c r="B166">
        <v>331790</v>
      </c>
      <c r="C166">
        <v>420</v>
      </c>
      <c r="D166" s="147" t="s">
        <v>171</v>
      </c>
      <c r="E166" s="147" t="s">
        <v>172</v>
      </c>
      <c r="F166" s="147" t="s">
        <v>759</v>
      </c>
      <c r="G166" t="s">
        <v>14</v>
      </c>
      <c r="H166" s="255">
        <v>64.493100000000027</v>
      </c>
      <c r="I166" s="269">
        <v>71.659000000000006</v>
      </c>
      <c r="J166" s="270">
        <v>32</v>
      </c>
      <c r="K166" s="248">
        <v>0.90000000000000024</v>
      </c>
      <c r="L166" s="271">
        <v>95.475600000000014</v>
      </c>
      <c r="M166" s="271">
        <v>106.08399999999999</v>
      </c>
      <c r="N166" s="271">
        <v>6</v>
      </c>
      <c r="O166" s="255">
        <v>0.90000000000000024</v>
      </c>
      <c r="P166" s="271">
        <v>41.483700000000006</v>
      </c>
      <c r="Q166" s="271">
        <v>46.092999999999996</v>
      </c>
      <c r="R166" s="271">
        <v>7</v>
      </c>
      <c r="S166" s="255">
        <v>0.90000000000000024</v>
      </c>
      <c r="T166" s="271">
        <v>201.45240000000004</v>
      </c>
      <c r="U166" s="271">
        <v>262.77100000000002</v>
      </c>
      <c r="V166" s="271">
        <v>48</v>
      </c>
      <c r="W166" s="255">
        <v>0.76664624330690989</v>
      </c>
      <c r="X166" s="271" t="s">
        <v>551</v>
      </c>
      <c r="Y166" s="271">
        <v>12</v>
      </c>
      <c r="Z166" t="s">
        <v>172</v>
      </c>
      <c r="AA166" t="s">
        <v>2184</v>
      </c>
    </row>
    <row r="167" spans="1:27" x14ac:dyDescent="0.3">
      <c r="A167" t="s">
        <v>1169</v>
      </c>
      <c r="B167">
        <v>331770</v>
      </c>
      <c r="C167">
        <v>747</v>
      </c>
      <c r="D167" s="147" t="s">
        <v>161</v>
      </c>
      <c r="E167" s="147" t="s">
        <v>162</v>
      </c>
      <c r="F167" s="147" t="s">
        <v>748</v>
      </c>
      <c r="G167" t="s">
        <v>14</v>
      </c>
      <c r="H167" s="255">
        <v>129.185</v>
      </c>
      <c r="I167" s="269">
        <v>129.185</v>
      </c>
      <c r="J167" s="270">
        <v>78</v>
      </c>
      <c r="K167" s="248">
        <v>1</v>
      </c>
      <c r="L167" s="271">
        <v>116.45599999999999</v>
      </c>
      <c r="M167" s="271">
        <v>116.45599999999999</v>
      </c>
      <c r="N167" s="271">
        <v>8</v>
      </c>
      <c r="O167" s="255">
        <v>1</v>
      </c>
      <c r="P167" s="271">
        <v>83.539000000000001</v>
      </c>
      <c r="Q167" s="271">
        <v>83.539000000000001</v>
      </c>
      <c r="R167" s="271">
        <v>8</v>
      </c>
      <c r="S167" s="255">
        <v>1</v>
      </c>
      <c r="T167" s="271">
        <v>329.18</v>
      </c>
      <c r="U167" s="271">
        <v>343.22399999999999</v>
      </c>
      <c r="V167" s="271">
        <v>98</v>
      </c>
      <c r="W167" s="255">
        <v>0.95908211546978073</v>
      </c>
      <c r="X167" s="271" t="s">
        <v>551</v>
      </c>
      <c r="Y167" s="271">
        <v>12</v>
      </c>
      <c r="Z167" t="s">
        <v>162</v>
      </c>
      <c r="AA167" t="s">
        <v>2184</v>
      </c>
    </row>
    <row r="168" spans="1:27" x14ac:dyDescent="0.3">
      <c r="A168" t="s">
        <v>1176</v>
      </c>
      <c r="B168">
        <v>331840</v>
      </c>
      <c r="C168">
        <v>682</v>
      </c>
      <c r="D168" s="147" t="s">
        <v>177</v>
      </c>
      <c r="E168" s="147" t="s">
        <v>178</v>
      </c>
      <c r="F168" s="147" t="s">
        <v>766</v>
      </c>
      <c r="G168" t="s">
        <v>14</v>
      </c>
      <c r="H168" s="255">
        <v>29.44145</v>
      </c>
      <c r="I168" s="269">
        <v>30.991</v>
      </c>
      <c r="J168" s="270">
        <v>44</v>
      </c>
      <c r="K168" s="248">
        <v>0.95</v>
      </c>
      <c r="L168" s="271">
        <v>20.672949999999997</v>
      </c>
      <c r="M168" s="271">
        <v>21.760999999999999</v>
      </c>
      <c r="N168" s="271">
        <v>6</v>
      </c>
      <c r="O168" s="255">
        <v>0.94999999999999984</v>
      </c>
      <c r="P168" s="271">
        <v>36.796350000000004</v>
      </c>
      <c r="Q168" s="271">
        <v>38.733000000000004</v>
      </c>
      <c r="R168" s="271">
        <v>6</v>
      </c>
      <c r="S168" s="255">
        <v>0.95</v>
      </c>
      <c r="T168" s="271">
        <v>86.910750000000007</v>
      </c>
      <c r="U168" s="271">
        <v>92.405000000000001</v>
      </c>
      <c r="V168" s="271">
        <v>66</v>
      </c>
      <c r="W168" s="255">
        <v>0.94054163735728591</v>
      </c>
      <c r="X168" s="271" t="s">
        <v>551</v>
      </c>
      <c r="Y168" s="271">
        <v>12</v>
      </c>
      <c r="Z168" t="s">
        <v>178</v>
      </c>
      <c r="AA168" t="s">
        <v>2184</v>
      </c>
    </row>
    <row r="169" spans="1:27" x14ac:dyDescent="0.3">
      <c r="A169" t="s">
        <v>1234</v>
      </c>
      <c r="B169">
        <v>332330</v>
      </c>
      <c r="C169">
        <v>416</v>
      </c>
      <c r="D169" s="147" t="s">
        <v>299</v>
      </c>
      <c r="E169" s="147" t="s">
        <v>300</v>
      </c>
      <c r="F169" s="147" t="s">
        <v>939</v>
      </c>
      <c r="G169" t="s">
        <v>14</v>
      </c>
      <c r="H169" s="255">
        <v>137.17350000000002</v>
      </c>
      <c r="I169" s="269">
        <v>152.41499999999999</v>
      </c>
      <c r="J169" s="270">
        <v>39</v>
      </c>
      <c r="K169" s="248">
        <v>0.90000000000000013</v>
      </c>
      <c r="L169" s="271">
        <v>80.037900000000022</v>
      </c>
      <c r="M169" s="271">
        <v>88.930999999999997</v>
      </c>
      <c r="N169" s="271">
        <v>6</v>
      </c>
      <c r="O169" s="255">
        <v>0.90000000000000024</v>
      </c>
      <c r="P169" s="271">
        <v>97.830000000000041</v>
      </c>
      <c r="Q169" s="271">
        <v>108.70000000000002</v>
      </c>
      <c r="R169" s="271">
        <v>12</v>
      </c>
      <c r="S169" s="255">
        <v>0.90000000000000024</v>
      </c>
      <c r="T169" s="271">
        <v>315.04140000000007</v>
      </c>
      <c r="U169" s="271">
        <v>354.20800000000003</v>
      </c>
      <c r="V169" s="271">
        <v>56</v>
      </c>
      <c r="W169" s="255">
        <v>0.88942485771072377</v>
      </c>
      <c r="X169" s="271" t="s">
        <v>551</v>
      </c>
      <c r="Y169" s="271">
        <v>12</v>
      </c>
      <c r="Z169" t="s">
        <v>300</v>
      </c>
      <c r="AA169" t="s">
        <v>2184</v>
      </c>
    </row>
    <row r="170" spans="1:27" x14ac:dyDescent="0.3">
      <c r="A170" t="s">
        <v>1261</v>
      </c>
      <c r="B170">
        <v>332600</v>
      </c>
      <c r="C170">
        <v>92</v>
      </c>
      <c r="D170" s="147" t="s">
        <v>353</v>
      </c>
      <c r="E170" s="147" t="s">
        <v>354</v>
      </c>
      <c r="F170" s="147" t="s">
        <v>999</v>
      </c>
      <c r="G170" t="s">
        <v>14</v>
      </c>
      <c r="H170" s="255">
        <v>251.89363350000002</v>
      </c>
      <c r="I170" s="269">
        <v>318.51000000000005</v>
      </c>
      <c r="J170" s="270">
        <v>106</v>
      </c>
      <c r="K170" s="248">
        <v>0.79084999999999994</v>
      </c>
      <c r="L170" s="271">
        <v>408.03668494999999</v>
      </c>
      <c r="M170" s="271">
        <v>515.947</v>
      </c>
      <c r="N170" s="271">
        <v>37</v>
      </c>
      <c r="O170" s="255">
        <v>0.79084999999999994</v>
      </c>
      <c r="P170" s="271">
        <v>277.46339569999998</v>
      </c>
      <c r="Q170" s="271">
        <v>350.84199999999998</v>
      </c>
      <c r="R170" s="271">
        <v>15</v>
      </c>
      <c r="S170" s="255">
        <v>0.79084999999999994</v>
      </c>
      <c r="T170" s="271">
        <v>937.39371415000005</v>
      </c>
      <c r="U170" s="271">
        <v>1185.299</v>
      </c>
      <c r="V170" s="271">
        <v>156</v>
      </c>
      <c r="W170" s="255">
        <v>0.79085000000000005</v>
      </c>
      <c r="X170" s="271" t="s">
        <v>551</v>
      </c>
      <c r="Y170" s="271">
        <v>11</v>
      </c>
      <c r="Z170" t="s">
        <v>354</v>
      </c>
      <c r="AA170" t="s">
        <v>2184</v>
      </c>
    </row>
    <row r="171" spans="1:27" x14ac:dyDescent="0.3">
      <c r="A171" t="s">
        <v>1136</v>
      </c>
      <c r="B171">
        <v>331460</v>
      </c>
      <c r="C171">
        <v>169</v>
      </c>
      <c r="D171" s="147" t="s">
        <v>103</v>
      </c>
      <c r="E171" s="147" t="s">
        <v>127</v>
      </c>
      <c r="F171" s="147" t="s">
        <v>724</v>
      </c>
      <c r="G171" t="s">
        <v>14</v>
      </c>
      <c r="H171" s="255">
        <v>160.71582307499997</v>
      </c>
      <c r="I171" s="269">
        <v>277.46699999999998</v>
      </c>
      <c r="J171" s="270">
        <v>79</v>
      </c>
      <c r="K171" s="248">
        <v>0.57922499999999999</v>
      </c>
      <c r="L171" s="271">
        <v>53.105085675000005</v>
      </c>
      <c r="M171" s="271">
        <v>91.683000000000007</v>
      </c>
      <c r="N171" s="271">
        <v>13</v>
      </c>
      <c r="O171" s="255">
        <v>0.57922499999999999</v>
      </c>
      <c r="P171" s="271">
        <v>143.72541615</v>
      </c>
      <c r="Q171" s="271">
        <v>248.13400000000001</v>
      </c>
      <c r="R171" s="271">
        <v>15</v>
      </c>
      <c r="S171" s="255">
        <v>0.57922499999999999</v>
      </c>
      <c r="T171" s="271">
        <v>357.54632489999995</v>
      </c>
      <c r="U171" s="271">
        <v>617.28399999999999</v>
      </c>
      <c r="V171" s="271">
        <v>103</v>
      </c>
      <c r="W171" s="255">
        <v>0.57922499999999988</v>
      </c>
      <c r="X171" s="271" t="s">
        <v>551</v>
      </c>
      <c r="Y171" s="271">
        <v>12</v>
      </c>
      <c r="Z171" t="s">
        <v>127</v>
      </c>
      <c r="AA171" t="s">
        <v>2184</v>
      </c>
    </row>
    <row r="172" spans="1:27" x14ac:dyDescent="0.3">
      <c r="A172" t="s">
        <v>1142</v>
      </c>
      <c r="B172">
        <v>331520</v>
      </c>
      <c r="C172">
        <v>169</v>
      </c>
      <c r="D172" s="147" t="s">
        <v>103</v>
      </c>
      <c r="E172" s="147" t="s">
        <v>133</v>
      </c>
      <c r="F172" s="147" t="s">
        <v>726</v>
      </c>
      <c r="G172" t="s">
        <v>14</v>
      </c>
      <c r="H172" s="255">
        <v>264.52133591666666</v>
      </c>
      <c r="I172" s="269">
        <v>420.68200000000007</v>
      </c>
      <c r="J172" s="270">
        <v>110</v>
      </c>
      <c r="K172" s="248">
        <v>0.62879166666666653</v>
      </c>
      <c r="L172" s="271">
        <v>35.385879833333327</v>
      </c>
      <c r="M172" s="271">
        <v>56.276000000000003</v>
      </c>
      <c r="N172" s="271">
        <v>10</v>
      </c>
      <c r="O172" s="255">
        <v>0.62879166666666653</v>
      </c>
      <c r="P172" s="271">
        <v>279.30422799999997</v>
      </c>
      <c r="Q172" s="271">
        <v>444.19200000000001</v>
      </c>
      <c r="R172" s="271">
        <v>31</v>
      </c>
      <c r="S172" s="255">
        <v>0.62879166666666653</v>
      </c>
      <c r="T172" s="271">
        <v>579.21144374999994</v>
      </c>
      <c r="U172" s="271">
        <v>921.14999999999986</v>
      </c>
      <c r="V172" s="271">
        <v>150</v>
      </c>
      <c r="W172" s="255">
        <v>0.62879166666666675</v>
      </c>
      <c r="X172" s="271" t="s">
        <v>551</v>
      </c>
      <c r="Y172" s="271">
        <v>12</v>
      </c>
      <c r="Z172" t="s">
        <v>133</v>
      </c>
      <c r="AA172" t="s">
        <v>2184</v>
      </c>
    </row>
    <row r="173" spans="1:27" x14ac:dyDescent="0.3">
      <c r="A173" t="s">
        <v>1155</v>
      </c>
      <c r="B173">
        <v>331620</v>
      </c>
      <c r="C173">
        <v>169</v>
      </c>
      <c r="D173" s="147" t="s">
        <v>103</v>
      </c>
      <c r="E173" s="147" t="s">
        <v>144</v>
      </c>
      <c r="F173" s="147" t="s">
        <v>732</v>
      </c>
      <c r="G173" t="s">
        <v>14</v>
      </c>
      <c r="H173" s="255">
        <v>78.12915224999999</v>
      </c>
      <c r="I173" s="269">
        <v>120.11399999999999</v>
      </c>
      <c r="J173" s="270">
        <v>37</v>
      </c>
      <c r="K173" s="248">
        <v>0.65045833333333325</v>
      </c>
      <c r="L173" s="271">
        <v>65.988997916666662</v>
      </c>
      <c r="M173" s="271">
        <v>101.44999999999999</v>
      </c>
      <c r="N173" s="271">
        <v>7</v>
      </c>
      <c r="O173" s="255">
        <v>0.65045833333333336</v>
      </c>
      <c r="P173" s="271">
        <v>84.560233791666676</v>
      </c>
      <c r="Q173" s="271">
        <v>130.001</v>
      </c>
      <c r="R173" s="271">
        <v>13</v>
      </c>
      <c r="S173" s="255">
        <v>0.65045833333333336</v>
      </c>
      <c r="T173" s="271">
        <v>228.67838395833331</v>
      </c>
      <c r="U173" s="271">
        <v>351.565</v>
      </c>
      <c r="V173" s="271">
        <v>55</v>
      </c>
      <c r="W173" s="255">
        <v>0.65045833333333325</v>
      </c>
      <c r="X173" s="271" t="s">
        <v>551</v>
      </c>
      <c r="Y173" s="271">
        <v>12</v>
      </c>
      <c r="Z173" t="s">
        <v>144</v>
      </c>
      <c r="AA173" t="s">
        <v>2184</v>
      </c>
    </row>
    <row r="174" spans="1:27" x14ac:dyDescent="0.3">
      <c r="A174" t="s">
        <v>1109</v>
      </c>
      <c r="B174">
        <v>331260</v>
      </c>
      <c r="C174">
        <v>169</v>
      </c>
      <c r="D174" s="147" t="s">
        <v>103</v>
      </c>
      <c r="E174" s="147" t="s">
        <v>106</v>
      </c>
      <c r="F174" s="147" t="s">
        <v>708</v>
      </c>
      <c r="G174" t="s">
        <v>14</v>
      </c>
      <c r="H174" s="255">
        <v>96.329513250000019</v>
      </c>
      <c r="I174" s="269">
        <v>146.07</v>
      </c>
      <c r="J174" s="270">
        <v>43</v>
      </c>
      <c r="K174" s="248">
        <v>0.65947500000000014</v>
      </c>
      <c r="L174" s="271">
        <v>59.642259525000007</v>
      </c>
      <c r="M174" s="271">
        <v>90.438999999999993</v>
      </c>
      <c r="N174" s="271">
        <v>10</v>
      </c>
      <c r="O174" s="255">
        <v>0.65947500000000014</v>
      </c>
      <c r="P174" s="271">
        <v>105.60107227500002</v>
      </c>
      <c r="Q174" s="271">
        <v>160.12899999999999</v>
      </c>
      <c r="R174" s="271">
        <v>22</v>
      </c>
      <c r="S174" s="255">
        <v>0.65947500000000014</v>
      </c>
      <c r="T174" s="271">
        <v>261.57284505000007</v>
      </c>
      <c r="U174" s="271">
        <v>396.63799999999998</v>
      </c>
      <c r="V174" s="271">
        <v>73</v>
      </c>
      <c r="W174" s="255">
        <v>0.65947500000000026</v>
      </c>
      <c r="X174" s="271" t="s">
        <v>551</v>
      </c>
      <c r="Y174" s="271">
        <v>12</v>
      </c>
      <c r="Z174" t="s">
        <v>106</v>
      </c>
      <c r="AA174" t="s">
        <v>2184</v>
      </c>
    </row>
    <row r="175" spans="1:27" x14ac:dyDescent="0.3">
      <c r="A175" t="s">
        <v>1121</v>
      </c>
      <c r="B175">
        <v>331340</v>
      </c>
      <c r="C175">
        <v>169</v>
      </c>
      <c r="D175" s="147" t="s">
        <v>103</v>
      </c>
      <c r="E175" s="147" t="s">
        <v>115</v>
      </c>
      <c r="F175" s="147" t="s">
        <v>714</v>
      </c>
      <c r="G175" t="s">
        <v>14</v>
      </c>
      <c r="H175" s="255">
        <v>145.07257315833334</v>
      </c>
      <c r="I175" s="269">
        <v>235.75300000000001</v>
      </c>
      <c r="J175" s="270">
        <v>66</v>
      </c>
      <c r="K175" s="248">
        <v>0.61535833333333334</v>
      </c>
      <c r="L175" s="271">
        <v>64.843384374999985</v>
      </c>
      <c r="M175" s="271">
        <v>105.37499999999999</v>
      </c>
      <c r="N175" s="271">
        <v>8</v>
      </c>
      <c r="O175" s="255">
        <v>0.61535833333333323</v>
      </c>
      <c r="P175" s="271">
        <v>130.81287449999999</v>
      </c>
      <c r="Q175" s="271">
        <v>212.57999999999998</v>
      </c>
      <c r="R175" s="271">
        <v>15</v>
      </c>
      <c r="S175" s="255">
        <v>0.61535833333333334</v>
      </c>
      <c r="T175" s="271">
        <v>340.72883203333333</v>
      </c>
      <c r="U175" s="271">
        <v>553.70799999999997</v>
      </c>
      <c r="V175" s="271">
        <v>87</v>
      </c>
      <c r="W175" s="255">
        <v>0.61535833333333334</v>
      </c>
      <c r="X175" s="271" t="s">
        <v>551</v>
      </c>
      <c r="Y175" s="271">
        <v>3</v>
      </c>
      <c r="Z175" t="s">
        <v>115</v>
      </c>
      <c r="AA175" t="s">
        <v>2184</v>
      </c>
    </row>
    <row r="176" spans="1:27" x14ac:dyDescent="0.3">
      <c r="A176" t="s">
        <v>1122</v>
      </c>
      <c r="B176">
        <v>331350</v>
      </c>
      <c r="C176">
        <v>169</v>
      </c>
      <c r="D176" s="147" t="s">
        <v>103</v>
      </c>
      <c r="E176" s="147" t="s">
        <v>116</v>
      </c>
      <c r="F176" s="147" t="s">
        <v>716</v>
      </c>
      <c r="G176" t="s">
        <v>14</v>
      </c>
      <c r="H176" s="255">
        <v>161.67759420833329</v>
      </c>
      <c r="I176" s="269">
        <v>276.70699999999999</v>
      </c>
      <c r="J176" s="270">
        <v>79</v>
      </c>
      <c r="K176" s="248">
        <v>0.58429166666666654</v>
      </c>
      <c r="L176" s="271">
        <v>42.087113041666669</v>
      </c>
      <c r="M176" s="271">
        <v>72.03100000000002</v>
      </c>
      <c r="N176" s="271">
        <v>6</v>
      </c>
      <c r="O176" s="255">
        <v>0.58429166666666654</v>
      </c>
      <c r="P176" s="271">
        <v>131.04493499999998</v>
      </c>
      <c r="Q176" s="271">
        <v>224.28</v>
      </c>
      <c r="R176" s="271">
        <v>21</v>
      </c>
      <c r="S176" s="255">
        <v>0.58429166666666654</v>
      </c>
      <c r="T176" s="271">
        <v>334.80964224999991</v>
      </c>
      <c r="U176" s="271">
        <v>573.01800000000003</v>
      </c>
      <c r="V176" s="271">
        <v>105</v>
      </c>
      <c r="W176" s="255">
        <v>0.58429166666666643</v>
      </c>
      <c r="X176" s="271" t="s">
        <v>551</v>
      </c>
      <c r="Y176" s="271">
        <v>3</v>
      </c>
      <c r="Z176" t="s">
        <v>116</v>
      </c>
      <c r="AA176" t="s">
        <v>2184</v>
      </c>
    </row>
    <row r="177" spans="1:27" x14ac:dyDescent="0.3">
      <c r="A177" t="s">
        <v>1124</v>
      </c>
      <c r="B177">
        <v>331370</v>
      </c>
      <c r="C177">
        <v>169</v>
      </c>
      <c r="D177" s="147" t="s">
        <v>103</v>
      </c>
      <c r="E177" s="147" t="s">
        <v>118</v>
      </c>
      <c r="F177" s="147" t="s">
        <v>718</v>
      </c>
      <c r="G177" t="s">
        <v>14</v>
      </c>
      <c r="H177" s="255">
        <v>332.47000466666668</v>
      </c>
      <c r="I177" s="269">
        <v>550.28</v>
      </c>
      <c r="J177" s="270">
        <v>107</v>
      </c>
      <c r="K177" s="248">
        <v>0.60418333333333341</v>
      </c>
      <c r="L177" s="271">
        <v>21.300483416666665</v>
      </c>
      <c r="M177" s="271">
        <v>35.254999999999995</v>
      </c>
      <c r="N177" s="271">
        <v>8</v>
      </c>
      <c r="O177" s="255">
        <v>0.60418333333333341</v>
      </c>
      <c r="P177" s="271">
        <v>238.20109171666664</v>
      </c>
      <c r="Q177" s="271">
        <v>394.25299999999993</v>
      </c>
      <c r="R177" s="271">
        <v>29</v>
      </c>
      <c r="S177" s="255">
        <v>0.60418333333333341</v>
      </c>
      <c r="T177" s="271">
        <v>591.97157979999997</v>
      </c>
      <c r="U177" s="271">
        <v>979.7879999999999</v>
      </c>
      <c r="V177" s="271">
        <v>141</v>
      </c>
      <c r="W177" s="255">
        <v>0.60418333333333341</v>
      </c>
      <c r="X177" s="271" t="s">
        <v>551</v>
      </c>
      <c r="Y177" s="271">
        <v>12</v>
      </c>
      <c r="Z177" t="s">
        <v>118</v>
      </c>
      <c r="AA177" t="s">
        <v>2184</v>
      </c>
    </row>
    <row r="178" spans="1:27" x14ac:dyDescent="0.3">
      <c r="A178" t="s">
        <v>1126</v>
      </c>
      <c r="B178">
        <v>331380</v>
      </c>
      <c r="C178">
        <v>169</v>
      </c>
      <c r="D178" s="147" t="s">
        <v>103</v>
      </c>
      <c r="E178" s="147" t="s">
        <v>119</v>
      </c>
      <c r="F178" s="147" t="s">
        <v>720</v>
      </c>
      <c r="G178" t="s">
        <v>14</v>
      </c>
      <c r="H178" s="255">
        <v>150.00732454166666</v>
      </c>
      <c r="I178" s="269">
        <v>241.535</v>
      </c>
      <c r="J178" s="270">
        <v>73</v>
      </c>
      <c r="K178" s="248">
        <v>0.62105833333333338</v>
      </c>
      <c r="L178" s="271">
        <v>36.496492958333334</v>
      </c>
      <c r="M178" s="271">
        <v>58.765000000000001</v>
      </c>
      <c r="N178" s="271">
        <v>11</v>
      </c>
      <c r="O178" s="255">
        <v>0.62105833333333338</v>
      </c>
      <c r="P178" s="271">
        <v>175.40177873333334</v>
      </c>
      <c r="Q178" s="271">
        <v>282.42399999999998</v>
      </c>
      <c r="R178" s="271">
        <v>25</v>
      </c>
      <c r="S178" s="255">
        <v>0.62105833333333338</v>
      </c>
      <c r="T178" s="271">
        <v>361.90559623333331</v>
      </c>
      <c r="U178" s="271">
        <v>582.72400000000016</v>
      </c>
      <c r="V178" s="271">
        <v>106</v>
      </c>
      <c r="W178" s="255">
        <v>0.62105833333333316</v>
      </c>
      <c r="X178" s="271" t="s">
        <v>551</v>
      </c>
      <c r="Y178" s="271">
        <v>12</v>
      </c>
      <c r="Z178" t="s">
        <v>119</v>
      </c>
      <c r="AA178" t="s">
        <v>2184</v>
      </c>
    </row>
    <row r="179" spans="1:27" x14ac:dyDescent="0.3">
      <c r="A179" t="s">
        <v>1264</v>
      </c>
      <c r="B179">
        <v>332200</v>
      </c>
      <c r="C179">
        <v>264</v>
      </c>
      <c r="D179" t="s">
        <v>361</v>
      </c>
      <c r="E179" t="s">
        <v>362</v>
      </c>
      <c r="F179" t="s">
        <v>1007</v>
      </c>
      <c r="G179" t="s">
        <v>14</v>
      </c>
      <c r="H179" s="255">
        <v>141.85611660000001</v>
      </c>
      <c r="I179" s="269">
        <v>177.63100000000003</v>
      </c>
      <c r="J179" s="270">
        <v>92</v>
      </c>
      <c r="K179" s="248">
        <v>0.79859999999999987</v>
      </c>
      <c r="L179" s="271">
        <v>130.8937344</v>
      </c>
      <c r="M179" s="271">
        <v>163.904</v>
      </c>
      <c r="N179" s="271">
        <v>16</v>
      </c>
      <c r="O179" s="255">
        <v>0.79859999999999998</v>
      </c>
      <c r="P179" s="271">
        <v>68.771439000000001</v>
      </c>
      <c r="Q179" s="271">
        <v>86.115000000000009</v>
      </c>
      <c r="R179" s="271">
        <v>8</v>
      </c>
      <c r="S179" s="255">
        <v>0.79859999999999998</v>
      </c>
      <c r="T179" s="271">
        <v>341.52129000000002</v>
      </c>
      <c r="U179" s="271">
        <v>427.65</v>
      </c>
      <c r="V179" s="271">
        <v>116</v>
      </c>
      <c r="W179" s="255">
        <v>0.79860000000000009</v>
      </c>
      <c r="X179" s="271" t="s">
        <v>551</v>
      </c>
      <c r="Y179" s="271">
        <v>12</v>
      </c>
      <c r="Z179" t="s">
        <v>362</v>
      </c>
      <c r="AA179" t="s">
        <v>2184</v>
      </c>
    </row>
    <row r="180" spans="1:27" x14ac:dyDescent="0.3">
      <c r="A180" t="s">
        <v>1251</v>
      </c>
      <c r="B180">
        <v>332520</v>
      </c>
      <c r="C180">
        <v>759</v>
      </c>
      <c r="D180" s="147" t="s">
        <v>332</v>
      </c>
      <c r="E180" s="147" t="s">
        <v>333</v>
      </c>
      <c r="F180" s="147" t="s">
        <v>977</v>
      </c>
      <c r="G180" t="s">
        <v>14</v>
      </c>
      <c r="H180" s="255">
        <v>8.8921887999999996</v>
      </c>
      <c r="I180" s="269">
        <v>10.911999999999999</v>
      </c>
      <c r="J180" s="270">
        <v>25</v>
      </c>
      <c r="K180" s="248">
        <v>0.81490000000000007</v>
      </c>
      <c r="L180" s="271">
        <v>3.6996460000000004</v>
      </c>
      <c r="M180" s="271">
        <v>4.54</v>
      </c>
      <c r="N180" s="271">
        <v>1</v>
      </c>
      <c r="O180" s="255">
        <v>0.81490000000000007</v>
      </c>
      <c r="P180" s="271">
        <v>22.316851400000001</v>
      </c>
      <c r="Q180" s="271">
        <v>27.385999999999999</v>
      </c>
      <c r="R180" s="271">
        <v>9</v>
      </c>
      <c r="S180" s="255">
        <v>0.81490000000000007</v>
      </c>
      <c r="T180" s="271">
        <v>34.908686200000005</v>
      </c>
      <c r="U180" s="271">
        <v>42.838000000000001</v>
      </c>
      <c r="V180" s="271">
        <v>35</v>
      </c>
      <c r="W180" s="255">
        <v>0.81490000000000007</v>
      </c>
      <c r="X180" s="271" t="s">
        <v>551</v>
      </c>
      <c r="Y180" s="271">
        <v>12</v>
      </c>
      <c r="Z180" t="s">
        <v>333</v>
      </c>
      <c r="AA180" t="s">
        <v>2184</v>
      </c>
    </row>
    <row r="181" spans="1:27" x14ac:dyDescent="0.3">
      <c r="A181" t="s">
        <v>1193</v>
      </c>
      <c r="B181">
        <v>331830</v>
      </c>
      <c r="C181">
        <v>341</v>
      </c>
      <c r="D181" s="147" t="s">
        <v>218</v>
      </c>
      <c r="E181" s="147" t="s">
        <v>219</v>
      </c>
      <c r="F181" s="147" t="s">
        <v>825</v>
      </c>
      <c r="G181" t="s">
        <v>14</v>
      </c>
      <c r="H181" s="255">
        <v>178.22142671666671</v>
      </c>
      <c r="I181" s="269">
        <v>276.166</v>
      </c>
      <c r="J181" s="270">
        <v>145</v>
      </c>
      <c r="K181" s="248">
        <v>0.64534166666666681</v>
      </c>
      <c r="L181" s="271">
        <v>28.122053808333344</v>
      </c>
      <c r="M181" s="271">
        <v>43.577000000000005</v>
      </c>
      <c r="N181" s="271">
        <v>7</v>
      </c>
      <c r="O181" s="255">
        <v>0.64534166666666681</v>
      </c>
      <c r="P181" s="271">
        <v>76.973772633333368</v>
      </c>
      <c r="Q181" s="271">
        <v>119.27600000000002</v>
      </c>
      <c r="R181" s="271">
        <v>7</v>
      </c>
      <c r="S181" s="255">
        <v>0.64534166666666681</v>
      </c>
      <c r="T181" s="271">
        <v>283.31725315833341</v>
      </c>
      <c r="U181" s="271">
        <v>439.01900000000001</v>
      </c>
      <c r="V181" s="271">
        <v>159</v>
      </c>
      <c r="W181" s="255">
        <v>0.64534166666666681</v>
      </c>
      <c r="X181" s="271" t="s">
        <v>551</v>
      </c>
      <c r="Y181" s="271">
        <v>12</v>
      </c>
      <c r="Z181" t="s">
        <v>219</v>
      </c>
      <c r="AA181" t="s">
        <v>2184</v>
      </c>
    </row>
    <row r="182" spans="1:27" x14ac:dyDescent="0.3">
      <c r="A182" t="s">
        <v>1183</v>
      </c>
      <c r="B182">
        <v>331900</v>
      </c>
      <c r="C182">
        <v>256</v>
      </c>
      <c r="D182" s="147" t="s">
        <v>193</v>
      </c>
      <c r="E182" s="147" t="s">
        <v>194</v>
      </c>
      <c r="F182" s="147" t="s">
        <v>782</v>
      </c>
      <c r="G182" t="s">
        <v>14</v>
      </c>
      <c r="H182" s="255">
        <v>95.311820000000012</v>
      </c>
      <c r="I182" s="269">
        <v>134.24200000000002</v>
      </c>
      <c r="J182" s="270">
        <v>44</v>
      </c>
      <c r="K182" s="248">
        <v>0.71</v>
      </c>
      <c r="L182" s="271">
        <v>70.881430000000009</v>
      </c>
      <c r="M182" s="271">
        <v>99.833000000000013</v>
      </c>
      <c r="N182" s="271">
        <v>11</v>
      </c>
      <c r="O182" s="255">
        <v>0.71</v>
      </c>
      <c r="P182" s="271">
        <v>73.869820000000004</v>
      </c>
      <c r="Q182" s="271">
        <v>104.042</v>
      </c>
      <c r="R182" s="271">
        <v>10</v>
      </c>
      <c r="S182" s="255">
        <v>0.71000000000000008</v>
      </c>
      <c r="T182" s="271">
        <v>240.06307000000004</v>
      </c>
      <c r="U182" s="271">
        <v>338.11700000000002</v>
      </c>
      <c r="V182" s="271">
        <v>58</v>
      </c>
      <c r="W182" s="255">
        <v>0.71000000000000008</v>
      </c>
      <c r="X182" s="271" t="s">
        <v>551</v>
      </c>
      <c r="Y182" s="271">
        <v>6</v>
      </c>
      <c r="Z182" t="s">
        <v>194</v>
      </c>
      <c r="AA182" t="s">
        <v>2184</v>
      </c>
    </row>
    <row r="183" spans="1:27" x14ac:dyDescent="0.3">
      <c r="A183" t="s">
        <v>1192</v>
      </c>
      <c r="B183">
        <v>331990</v>
      </c>
      <c r="C183">
        <v>274</v>
      </c>
      <c r="D183" s="147" t="s">
        <v>214</v>
      </c>
      <c r="E183" s="147" t="s">
        <v>215</v>
      </c>
      <c r="F183" s="147" t="s">
        <v>823</v>
      </c>
      <c r="G183" t="s">
        <v>14</v>
      </c>
      <c r="H183" s="255">
        <v>542.46148000000005</v>
      </c>
      <c r="I183" s="269">
        <v>809.64400000000001</v>
      </c>
      <c r="J183" s="270">
        <v>186</v>
      </c>
      <c r="K183" s="248">
        <v>0.67</v>
      </c>
      <c r="L183" s="271">
        <v>1623.1647800000005</v>
      </c>
      <c r="M183" s="271">
        <v>2422.6340000000005</v>
      </c>
      <c r="N183" s="271">
        <v>116</v>
      </c>
      <c r="O183" s="255">
        <v>0.67</v>
      </c>
      <c r="P183" s="271">
        <v>605.17281000000003</v>
      </c>
      <c r="Q183" s="271">
        <v>903.24299999999994</v>
      </c>
      <c r="R183" s="271">
        <v>51</v>
      </c>
      <c r="S183" s="255">
        <v>0.67</v>
      </c>
      <c r="T183" s="271">
        <v>2770.7990700000005</v>
      </c>
      <c r="U183" s="271">
        <v>4135.5209999999997</v>
      </c>
      <c r="V183" s="271">
        <v>353</v>
      </c>
      <c r="W183" s="255">
        <v>0.67000000000000015</v>
      </c>
      <c r="X183" s="271" t="s">
        <v>551</v>
      </c>
      <c r="Y183" s="271">
        <v>12</v>
      </c>
      <c r="Z183" t="s">
        <v>215</v>
      </c>
      <c r="AA183" t="s">
        <v>2184</v>
      </c>
    </row>
    <row r="184" spans="1:27" x14ac:dyDescent="0.3">
      <c r="A184" t="s">
        <v>1174</v>
      </c>
      <c r="B184">
        <v>331810</v>
      </c>
      <c r="C184">
        <v>767</v>
      </c>
      <c r="D184" s="147" t="s">
        <v>761</v>
      </c>
      <c r="E184" s="147" t="s">
        <v>174</v>
      </c>
      <c r="F184" s="147" t="s">
        <v>762</v>
      </c>
      <c r="G184" t="s">
        <v>14</v>
      </c>
      <c r="H184" s="255">
        <v>0</v>
      </c>
      <c r="I184" s="269">
        <v>0</v>
      </c>
      <c r="J184" s="270">
        <v>0</v>
      </c>
      <c r="K184" s="248">
        <v>0</v>
      </c>
      <c r="L184" s="271">
        <v>0</v>
      </c>
      <c r="M184" s="271">
        <v>0</v>
      </c>
      <c r="N184" s="271">
        <v>0</v>
      </c>
      <c r="O184" s="255">
        <v>0</v>
      </c>
      <c r="P184" s="271">
        <v>0</v>
      </c>
      <c r="Q184" s="271">
        <v>0</v>
      </c>
      <c r="R184" s="271">
        <v>0</v>
      </c>
      <c r="S184" s="255" t="s">
        <v>505</v>
      </c>
      <c r="T184" s="271">
        <v>0</v>
      </c>
      <c r="U184" s="271">
        <v>0</v>
      </c>
      <c r="V184" s="271">
        <v>0</v>
      </c>
      <c r="W184" s="255">
        <v>0</v>
      </c>
      <c r="X184" s="271">
        <v>0</v>
      </c>
      <c r="Y184" s="271">
        <v>0</v>
      </c>
      <c r="Z184" t="s">
        <v>174</v>
      </c>
      <c r="AA184" t="s">
        <v>2184</v>
      </c>
    </row>
    <row r="185" spans="1:27" ht="43.2" x14ac:dyDescent="0.3">
      <c r="A185" t="s">
        <v>1098</v>
      </c>
      <c r="B185">
        <v>331180</v>
      </c>
      <c r="C185">
        <v>2</v>
      </c>
      <c r="D185" s="147" t="s">
        <v>80</v>
      </c>
      <c r="E185" s="147" t="s">
        <v>620</v>
      </c>
      <c r="F185" s="147" t="s">
        <v>619</v>
      </c>
      <c r="G185" t="s">
        <v>14</v>
      </c>
      <c r="H185" s="255">
        <v>214.9655258666667</v>
      </c>
      <c r="I185" s="269">
        <v>331.976</v>
      </c>
      <c r="J185" s="270">
        <v>86</v>
      </c>
      <c r="K185" s="248">
        <v>0.64753333333333341</v>
      </c>
      <c r="L185" s="271">
        <v>226.98762973333336</v>
      </c>
      <c r="M185" s="271">
        <v>350.54200000000003</v>
      </c>
      <c r="N185" s="271">
        <v>19</v>
      </c>
      <c r="O185" s="255">
        <v>0.64753333333333341</v>
      </c>
      <c r="P185" s="271">
        <v>233.77248400000002</v>
      </c>
      <c r="Q185" s="271">
        <v>361.02</v>
      </c>
      <c r="R185" s="271">
        <v>23</v>
      </c>
      <c r="S185" s="255">
        <v>0.64753333333333341</v>
      </c>
      <c r="T185" s="271">
        <v>675.72563960000002</v>
      </c>
      <c r="U185" s="271">
        <v>1043.538</v>
      </c>
      <c r="V185" s="271">
        <v>126</v>
      </c>
      <c r="W185" s="255">
        <v>0.64753333333333329</v>
      </c>
      <c r="X185" s="271" t="s">
        <v>551</v>
      </c>
      <c r="Y185" s="271">
        <v>12</v>
      </c>
      <c r="Z185" t="s">
        <v>620</v>
      </c>
      <c r="AA185" t="s">
        <v>2184</v>
      </c>
    </row>
    <row r="186" spans="1:27" ht="28.8" x14ac:dyDescent="0.3">
      <c r="A186" t="s">
        <v>1081</v>
      </c>
      <c r="B186">
        <v>331050</v>
      </c>
      <c r="C186">
        <v>2</v>
      </c>
      <c r="D186" s="147" t="s">
        <v>80</v>
      </c>
      <c r="E186" s="147" t="s">
        <v>630</v>
      </c>
      <c r="F186" s="147" t="s">
        <v>629</v>
      </c>
      <c r="G186" t="s">
        <v>14</v>
      </c>
      <c r="H186" s="255">
        <v>182.13953063333332</v>
      </c>
      <c r="I186" s="269">
        <v>204.07599999999999</v>
      </c>
      <c r="J186" s="270">
        <v>69</v>
      </c>
      <c r="K186" s="248">
        <v>0.89250833333333335</v>
      </c>
      <c r="L186" s="271">
        <v>71.954021833333343</v>
      </c>
      <c r="M186" s="271">
        <v>80.62</v>
      </c>
      <c r="N186" s="271">
        <v>16</v>
      </c>
      <c r="O186" s="255">
        <v>0.89250833333333335</v>
      </c>
      <c r="P186" s="271">
        <v>204.74855173333336</v>
      </c>
      <c r="Q186" s="271">
        <v>229.40800000000002</v>
      </c>
      <c r="R186" s="271">
        <v>23</v>
      </c>
      <c r="S186" s="255">
        <v>0.89250833333333335</v>
      </c>
      <c r="T186" s="271">
        <v>458.84210420000005</v>
      </c>
      <c r="U186" s="271">
        <v>514.10399999999993</v>
      </c>
      <c r="V186" s="271">
        <v>104</v>
      </c>
      <c r="W186" s="255">
        <v>0.89250833333333357</v>
      </c>
      <c r="X186" s="271" t="s">
        <v>551</v>
      </c>
      <c r="Y186" s="271">
        <v>12</v>
      </c>
      <c r="Z186" t="s">
        <v>630</v>
      </c>
      <c r="AA186" t="s">
        <v>2184</v>
      </c>
    </row>
    <row r="187" spans="1:27" ht="28.8" x14ac:dyDescent="0.3">
      <c r="A187" t="s">
        <v>1101</v>
      </c>
      <c r="B187">
        <v>331200</v>
      </c>
      <c r="C187">
        <v>2</v>
      </c>
      <c r="D187" s="147" t="s">
        <v>80</v>
      </c>
      <c r="E187" s="147" t="s">
        <v>395</v>
      </c>
      <c r="F187" s="147" t="s">
        <v>626</v>
      </c>
      <c r="G187" t="s">
        <v>14</v>
      </c>
      <c r="H187" s="255">
        <v>71.314426866666665</v>
      </c>
      <c r="I187" s="269">
        <v>161.114</v>
      </c>
      <c r="J187" s="270">
        <v>46</v>
      </c>
      <c r="K187" s="248">
        <v>0.44263333333333332</v>
      </c>
      <c r="L187" s="271">
        <v>12.9231228</v>
      </c>
      <c r="M187" s="271">
        <v>29.196000000000005</v>
      </c>
      <c r="N187" s="271">
        <v>7</v>
      </c>
      <c r="O187" s="255">
        <v>0.44263333333333327</v>
      </c>
      <c r="P187" s="271">
        <v>64.472643433333332</v>
      </c>
      <c r="Q187" s="271">
        <v>145.65700000000001</v>
      </c>
      <c r="R187" s="271">
        <v>8</v>
      </c>
      <c r="S187" s="255">
        <v>0.44263333333333327</v>
      </c>
      <c r="T187" s="271">
        <v>148.7101931</v>
      </c>
      <c r="U187" s="271">
        <v>335.96700000000004</v>
      </c>
      <c r="V187" s="271">
        <v>60</v>
      </c>
      <c r="W187" s="255">
        <v>0.44263333333333327</v>
      </c>
      <c r="X187" s="271" t="s">
        <v>551</v>
      </c>
      <c r="Y187" s="271">
        <v>12</v>
      </c>
      <c r="Z187" t="s">
        <v>395</v>
      </c>
      <c r="AA187" t="s">
        <v>2184</v>
      </c>
    </row>
    <row r="188" spans="1:27" ht="28.8" x14ac:dyDescent="0.3">
      <c r="A188" t="s">
        <v>1104</v>
      </c>
      <c r="B188">
        <v>331220</v>
      </c>
      <c r="C188">
        <v>2</v>
      </c>
      <c r="D188" s="147" t="s">
        <v>80</v>
      </c>
      <c r="E188" s="147" t="s">
        <v>1105</v>
      </c>
      <c r="F188" s="147" t="s">
        <v>626</v>
      </c>
      <c r="G188" t="s">
        <v>14</v>
      </c>
      <c r="H188" s="255">
        <v>1577.5105158333331</v>
      </c>
      <c r="I188" s="269">
        <v>3765.3159999999998</v>
      </c>
      <c r="J188" s="270">
        <v>758</v>
      </c>
      <c r="K188" s="248">
        <v>0.41895833333333327</v>
      </c>
      <c r="L188" s="271">
        <v>1013.8770718749997</v>
      </c>
      <c r="M188" s="271">
        <v>2419.9949999999994</v>
      </c>
      <c r="N188" s="271">
        <v>167</v>
      </c>
      <c r="O188" s="255">
        <v>0.41895833333333332</v>
      </c>
      <c r="P188" s="271">
        <v>528.85780750000004</v>
      </c>
      <c r="Q188" s="271">
        <v>1262.316</v>
      </c>
      <c r="R188" s="271">
        <v>81</v>
      </c>
      <c r="S188" s="255">
        <v>0.41895833333333338</v>
      </c>
      <c r="T188" s="271">
        <v>3120.2453952083329</v>
      </c>
      <c r="U188" s="271">
        <v>7447.6269999999995</v>
      </c>
      <c r="V188" s="271">
        <v>979</v>
      </c>
      <c r="W188" s="255">
        <v>0.41895833333333332</v>
      </c>
      <c r="X188" s="271" t="s">
        <v>551</v>
      </c>
      <c r="Y188" s="271">
        <v>12</v>
      </c>
      <c r="Z188" t="s">
        <v>1105</v>
      </c>
      <c r="AA188" t="s">
        <v>2184</v>
      </c>
    </row>
    <row r="189" spans="1:27" ht="28.8" x14ac:dyDescent="0.3">
      <c r="A189" t="s">
        <v>1082</v>
      </c>
      <c r="B189">
        <v>331060</v>
      </c>
      <c r="C189">
        <v>2</v>
      </c>
      <c r="D189" s="147" t="s">
        <v>80</v>
      </c>
      <c r="E189" s="147" t="s">
        <v>633</v>
      </c>
      <c r="F189" s="147" t="s">
        <v>632</v>
      </c>
      <c r="G189" t="s">
        <v>14</v>
      </c>
      <c r="H189" s="255">
        <v>86.886484074999984</v>
      </c>
      <c r="I189" s="269">
        <v>105.19900000000001</v>
      </c>
      <c r="J189" s="270">
        <v>30</v>
      </c>
      <c r="K189" s="248">
        <v>0.8259249999999998</v>
      </c>
      <c r="L189" s="271">
        <v>64.410587050000004</v>
      </c>
      <c r="M189" s="271">
        <v>77.986000000000018</v>
      </c>
      <c r="N189" s="271">
        <v>16</v>
      </c>
      <c r="O189" s="255">
        <v>0.8259249999999998</v>
      </c>
      <c r="P189" s="271">
        <v>243.11102374999996</v>
      </c>
      <c r="Q189" s="271">
        <v>294.35000000000002</v>
      </c>
      <c r="R189" s="271">
        <v>21</v>
      </c>
      <c r="S189" s="255">
        <v>0.8259249999999998</v>
      </c>
      <c r="T189" s="271">
        <v>394.40809487499996</v>
      </c>
      <c r="U189" s="271">
        <v>477.53499999999991</v>
      </c>
      <c r="V189" s="271">
        <v>67</v>
      </c>
      <c r="W189" s="255">
        <v>0.82592500000000002</v>
      </c>
      <c r="X189" s="271" t="s">
        <v>551</v>
      </c>
      <c r="Y189" s="271">
        <v>12</v>
      </c>
      <c r="Z189" t="s">
        <v>633</v>
      </c>
      <c r="AA189" t="s">
        <v>2184</v>
      </c>
    </row>
    <row r="190" spans="1:27" ht="43.2" x14ac:dyDescent="0.3">
      <c r="A190" t="s">
        <v>1086</v>
      </c>
      <c r="B190">
        <v>331100</v>
      </c>
      <c r="C190">
        <v>2</v>
      </c>
      <c r="D190" s="147" t="s">
        <v>80</v>
      </c>
      <c r="E190" s="147" t="s">
        <v>1087</v>
      </c>
      <c r="F190" s="147" t="s">
        <v>626</v>
      </c>
      <c r="G190" s="147" t="s">
        <v>14</v>
      </c>
      <c r="H190" s="255">
        <v>45.525823500000001</v>
      </c>
      <c r="I190" s="269">
        <v>108.66</v>
      </c>
      <c r="J190" s="270">
        <v>29</v>
      </c>
      <c r="K190" s="248">
        <v>0.41897500000000004</v>
      </c>
      <c r="L190" s="271">
        <v>54.178914175000003</v>
      </c>
      <c r="M190" s="271">
        <v>129.31299999999999</v>
      </c>
      <c r="N190" s="271">
        <v>13</v>
      </c>
      <c r="O190" s="255">
        <v>0.41897500000000004</v>
      </c>
      <c r="P190" s="271">
        <v>53.807702325000001</v>
      </c>
      <c r="Q190" s="271">
        <v>128.42699999999999</v>
      </c>
      <c r="R190" s="271">
        <v>8</v>
      </c>
      <c r="S190" s="255">
        <v>0.41897500000000004</v>
      </c>
      <c r="T190" s="271">
        <v>153.51244</v>
      </c>
      <c r="U190" s="271">
        <v>366.40000000000003</v>
      </c>
      <c r="V190" s="271">
        <v>48</v>
      </c>
      <c r="W190" s="255">
        <v>0.41897499999999993</v>
      </c>
      <c r="X190" s="271" t="s">
        <v>551</v>
      </c>
      <c r="Y190" s="271">
        <v>12</v>
      </c>
      <c r="Z190" t="s">
        <v>1087</v>
      </c>
      <c r="AA190" t="s">
        <v>2184</v>
      </c>
    </row>
    <row r="191" spans="1:27" ht="28.8" x14ac:dyDescent="0.3">
      <c r="A191" t="s">
        <v>1088</v>
      </c>
      <c r="B191">
        <v>331110</v>
      </c>
      <c r="C191">
        <v>2</v>
      </c>
      <c r="D191" s="147" t="s">
        <v>80</v>
      </c>
      <c r="E191" s="147" t="s">
        <v>636</v>
      </c>
      <c r="F191" s="147" t="s">
        <v>635</v>
      </c>
      <c r="G191" t="s">
        <v>14</v>
      </c>
      <c r="H191" s="255">
        <v>206.75534199999998</v>
      </c>
      <c r="I191" s="269">
        <v>291.68400000000003</v>
      </c>
      <c r="J191" s="270">
        <v>134</v>
      </c>
      <c r="K191" s="248">
        <v>0.7088333333333332</v>
      </c>
      <c r="L191" s="271">
        <v>96.300678999999988</v>
      </c>
      <c r="M191" s="271">
        <v>135.858</v>
      </c>
      <c r="N191" s="271">
        <v>20</v>
      </c>
      <c r="O191" s="255">
        <v>0.7088333333333332</v>
      </c>
      <c r="P191" s="271">
        <v>133.42015416666661</v>
      </c>
      <c r="Q191" s="271">
        <v>188.22499999999997</v>
      </c>
      <c r="R191" s="271">
        <v>30</v>
      </c>
      <c r="S191" s="255">
        <v>0.70883333333333309</v>
      </c>
      <c r="T191" s="271">
        <v>436.47617516666656</v>
      </c>
      <c r="U191" s="271">
        <v>615.76699999999983</v>
      </c>
      <c r="V191" s="271">
        <v>178</v>
      </c>
      <c r="W191" s="255">
        <v>0.70883333333333332</v>
      </c>
      <c r="X191" s="271" t="s">
        <v>551</v>
      </c>
      <c r="Y191" s="271">
        <v>12</v>
      </c>
      <c r="Z191" t="s">
        <v>636</v>
      </c>
      <c r="AA191" t="s">
        <v>2184</v>
      </c>
    </row>
    <row r="192" spans="1:27" ht="28.8" x14ac:dyDescent="0.3">
      <c r="A192" t="s">
        <v>1092</v>
      </c>
      <c r="B192">
        <v>331130</v>
      </c>
      <c r="C192">
        <v>2</v>
      </c>
      <c r="D192" s="147" t="s">
        <v>80</v>
      </c>
      <c r="E192" s="147" t="s">
        <v>90</v>
      </c>
      <c r="F192" s="147" t="s">
        <v>638</v>
      </c>
      <c r="G192" t="s">
        <v>14</v>
      </c>
      <c r="H192" s="255">
        <v>2.0200149999999999</v>
      </c>
      <c r="I192" s="269">
        <v>0.89499999999999991</v>
      </c>
      <c r="J192" s="270">
        <v>2</v>
      </c>
      <c r="K192" s="248">
        <v>2.2570000000000001</v>
      </c>
      <c r="L192" s="271">
        <v>5.2159269999999998</v>
      </c>
      <c r="M192" s="271">
        <v>2.3109999999999999</v>
      </c>
      <c r="N192" s="271">
        <v>1</v>
      </c>
      <c r="O192" s="255">
        <v>2.2570000000000001</v>
      </c>
      <c r="P192" s="271">
        <v>0</v>
      </c>
      <c r="Q192" s="271">
        <v>0</v>
      </c>
      <c r="R192" s="271">
        <v>0</v>
      </c>
      <c r="S192" s="255" t="s">
        <v>505</v>
      </c>
      <c r="T192" s="271">
        <v>7.2359419999999997</v>
      </c>
      <c r="U192" s="271">
        <v>3.206</v>
      </c>
      <c r="V192" s="271">
        <v>3</v>
      </c>
      <c r="W192" s="255">
        <v>2.2570000000000001</v>
      </c>
      <c r="X192" s="271" t="s">
        <v>551</v>
      </c>
      <c r="Y192" s="271">
        <v>12</v>
      </c>
      <c r="Z192" t="s">
        <v>90</v>
      </c>
      <c r="AA192" t="s">
        <v>2184</v>
      </c>
    </row>
    <row r="193" spans="1:27" x14ac:dyDescent="0.3">
      <c r="A193" t="s">
        <v>1274</v>
      </c>
      <c r="B193">
        <v>332880</v>
      </c>
      <c r="C193">
        <v>663</v>
      </c>
      <c r="D193" s="147" t="s">
        <v>378</v>
      </c>
      <c r="E193" s="147" t="s">
        <v>379</v>
      </c>
      <c r="F193" s="147" t="s">
        <v>1045</v>
      </c>
      <c r="G193" t="s">
        <v>14</v>
      </c>
      <c r="H193" s="255">
        <v>206.73192</v>
      </c>
      <c r="I193" s="269">
        <v>223.09199999999998</v>
      </c>
      <c r="J193" s="270">
        <v>104</v>
      </c>
      <c r="K193" s="248">
        <v>0.92666666666666675</v>
      </c>
      <c r="L193" s="271">
        <v>184.8375666666667</v>
      </c>
      <c r="M193" s="271">
        <v>199.46500000000003</v>
      </c>
      <c r="N193" s="271">
        <v>9</v>
      </c>
      <c r="O193" s="255">
        <v>0.92666666666666675</v>
      </c>
      <c r="P193" s="271">
        <v>93.489546666666669</v>
      </c>
      <c r="Q193" s="271">
        <v>100.88799999999999</v>
      </c>
      <c r="R193" s="271">
        <v>10</v>
      </c>
      <c r="S193" s="255">
        <v>0.92666666666666675</v>
      </c>
      <c r="T193" s="271">
        <v>485.05903333333339</v>
      </c>
      <c r="U193" s="271">
        <v>525.93299999999999</v>
      </c>
      <c r="V193" s="271">
        <v>126</v>
      </c>
      <c r="W193" s="255">
        <v>0.92228293971538844</v>
      </c>
      <c r="X193" s="271" t="s">
        <v>551</v>
      </c>
      <c r="Y193" s="271">
        <v>12</v>
      </c>
      <c r="Z193" t="s">
        <v>379</v>
      </c>
      <c r="AA193" t="s">
        <v>2184</v>
      </c>
    </row>
    <row r="194" spans="1:27" x14ac:dyDescent="0.3">
      <c r="A194" t="s">
        <v>1196</v>
      </c>
      <c r="B194">
        <v>332020</v>
      </c>
      <c r="C194">
        <v>63</v>
      </c>
      <c r="D194" s="147" t="s">
        <v>227</v>
      </c>
      <c r="E194" s="147" t="s">
        <v>228</v>
      </c>
      <c r="F194" s="147" t="s">
        <v>839</v>
      </c>
      <c r="G194" t="s">
        <v>14</v>
      </c>
      <c r="H194" s="255">
        <v>671.42662241666653</v>
      </c>
      <c r="I194" s="269">
        <v>1018.213</v>
      </c>
      <c r="J194" s="270">
        <v>270</v>
      </c>
      <c r="K194" s="248">
        <v>0.65941666666666654</v>
      </c>
      <c r="L194" s="271">
        <v>604.03753616666654</v>
      </c>
      <c r="M194" s="271">
        <v>916.01799999999992</v>
      </c>
      <c r="N194" s="271">
        <v>62</v>
      </c>
      <c r="O194" s="255">
        <v>0.65941666666666654</v>
      </c>
      <c r="P194" s="271">
        <v>370.59546375000002</v>
      </c>
      <c r="Q194" s="271">
        <v>562.00500000000011</v>
      </c>
      <c r="R194" s="271">
        <v>34</v>
      </c>
      <c r="S194" s="255">
        <v>0.65941666666666654</v>
      </c>
      <c r="T194" s="271">
        <v>1646.0596223333332</v>
      </c>
      <c r="U194" s="271">
        <v>2496.2359999999999</v>
      </c>
      <c r="V194" s="271">
        <v>361</v>
      </c>
      <c r="W194" s="255">
        <v>0.65941666666666665</v>
      </c>
      <c r="X194" s="271" t="s">
        <v>551</v>
      </c>
      <c r="Y194" s="271">
        <v>11</v>
      </c>
      <c r="Z194" t="s">
        <v>228</v>
      </c>
      <c r="AA194" t="s">
        <v>2184</v>
      </c>
    </row>
    <row r="195" spans="1:27" x14ac:dyDescent="0.3">
      <c r="A195" t="s">
        <v>1258</v>
      </c>
      <c r="B195">
        <v>332570</v>
      </c>
      <c r="C195">
        <v>709</v>
      </c>
      <c r="D195" s="147" t="s">
        <v>347</v>
      </c>
      <c r="E195" s="147" t="s">
        <v>348</v>
      </c>
      <c r="F195" s="147" t="s">
        <v>993</v>
      </c>
      <c r="G195" t="s">
        <v>14</v>
      </c>
      <c r="H195" s="255">
        <v>9.3764099999999999</v>
      </c>
      <c r="I195" s="269">
        <v>8.7629999999999999</v>
      </c>
      <c r="J195" s="270">
        <v>10</v>
      </c>
      <c r="K195" s="248">
        <v>1.07</v>
      </c>
      <c r="L195" s="271">
        <v>14.526320000000002</v>
      </c>
      <c r="M195" s="271">
        <v>13.576000000000001</v>
      </c>
      <c r="N195" s="271">
        <v>2</v>
      </c>
      <c r="O195" s="255">
        <v>1.07</v>
      </c>
      <c r="P195" s="271">
        <v>33.027690000000007</v>
      </c>
      <c r="Q195" s="271">
        <v>30.867000000000004</v>
      </c>
      <c r="R195" s="271">
        <v>7</v>
      </c>
      <c r="S195" s="255">
        <v>1.07</v>
      </c>
      <c r="T195" s="271">
        <v>56.930420000000005</v>
      </c>
      <c r="U195" s="271">
        <v>53.229000000000006</v>
      </c>
      <c r="V195" s="271">
        <v>22</v>
      </c>
      <c r="W195" s="255">
        <v>1.0695376580435476</v>
      </c>
      <c r="X195" s="271" t="s">
        <v>551</v>
      </c>
      <c r="Y195" s="271">
        <v>12</v>
      </c>
      <c r="Z195" t="s">
        <v>348</v>
      </c>
      <c r="AA195" t="s">
        <v>2184</v>
      </c>
    </row>
    <row r="196" spans="1:27" x14ac:dyDescent="0.3">
      <c r="A196" t="s">
        <v>1259</v>
      </c>
      <c r="B196">
        <v>332580</v>
      </c>
      <c r="C196">
        <v>394</v>
      </c>
      <c r="D196" s="147" t="s">
        <v>349</v>
      </c>
      <c r="E196" s="147" t="s">
        <v>350</v>
      </c>
      <c r="F196" s="147" t="s">
        <v>995</v>
      </c>
      <c r="G196" t="s">
        <v>14</v>
      </c>
      <c r="H196" s="255">
        <v>77.319409999999991</v>
      </c>
      <c r="I196" s="269">
        <v>75.654999999999987</v>
      </c>
      <c r="J196" s="270">
        <v>37</v>
      </c>
      <c r="K196" s="248">
        <v>1.022</v>
      </c>
      <c r="L196" s="271">
        <v>63.928144000000003</v>
      </c>
      <c r="M196" s="271">
        <v>62.552</v>
      </c>
      <c r="N196" s="271">
        <v>10</v>
      </c>
      <c r="O196" s="255">
        <v>1.022</v>
      </c>
      <c r="P196" s="271">
        <v>47.082518</v>
      </c>
      <c r="Q196" s="271">
        <v>46.069000000000003</v>
      </c>
      <c r="R196" s="271">
        <v>9</v>
      </c>
      <c r="S196" s="255">
        <v>1.022</v>
      </c>
      <c r="T196" s="271">
        <v>188.33007199999997</v>
      </c>
      <c r="U196" s="271">
        <v>184.27599999999995</v>
      </c>
      <c r="V196" s="271">
        <v>56</v>
      </c>
      <c r="W196" s="255">
        <v>1.022</v>
      </c>
      <c r="X196" s="271" t="s">
        <v>551</v>
      </c>
      <c r="Y196" s="271">
        <v>12</v>
      </c>
      <c r="Z196" t="s">
        <v>350</v>
      </c>
      <c r="AA196" t="s">
        <v>2184</v>
      </c>
    </row>
    <row r="197" spans="1:27" ht="13.5" customHeight="1" x14ac:dyDescent="0.3">
      <c r="A197" t="s">
        <v>1214</v>
      </c>
      <c r="B197">
        <v>332140</v>
      </c>
      <c r="C197">
        <v>687</v>
      </c>
      <c r="D197" s="147" t="s">
        <v>262</v>
      </c>
      <c r="E197" s="147" t="s">
        <v>263</v>
      </c>
      <c r="F197" s="147" t="s">
        <v>895</v>
      </c>
      <c r="G197" t="s">
        <v>14</v>
      </c>
      <c r="H197" s="255">
        <v>76.645049999999998</v>
      </c>
      <c r="I197" s="269">
        <v>80.679000000000002</v>
      </c>
      <c r="J197" s="270">
        <v>60</v>
      </c>
      <c r="K197" s="248">
        <v>0.95</v>
      </c>
      <c r="L197" s="271">
        <v>56.315049999999992</v>
      </c>
      <c r="M197" s="271">
        <v>59.278999999999996</v>
      </c>
      <c r="N197" s="271">
        <v>7</v>
      </c>
      <c r="O197" s="255">
        <v>0.95</v>
      </c>
      <c r="P197" s="271">
        <v>68.209049999999991</v>
      </c>
      <c r="Q197" s="271">
        <v>71.798999999999992</v>
      </c>
      <c r="R197" s="271">
        <v>11</v>
      </c>
      <c r="S197" s="255">
        <v>0.95</v>
      </c>
      <c r="T197" s="271">
        <v>201.16914999999997</v>
      </c>
      <c r="U197" s="271">
        <v>212.572</v>
      </c>
      <c r="V197" s="271">
        <v>78</v>
      </c>
      <c r="W197" s="255">
        <v>0.94635770468358937</v>
      </c>
      <c r="X197" s="271" t="s">
        <v>551</v>
      </c>
      <c r="Y197" s="271">
        <v>4</v>
      </c>
      <c r="Z197" t="s">
        <v>263</v>
      </c>
      <c r="AA197" t="s">
        <v>2184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7"/>
  <sheetViews>
    <sheetView workbookViewId="0"/>
  </sheetViews>
  <sheetFormatPr defaultRowHeight="14.4" x14ac:dyDescent="0.3"/>
  <cols>
    <col min="15" max="15" width="39" bestFit="1" customWidth="1"/>
    <col min="16" max="16" width="9.109375" bestFit="1" customWidth="1"/>
    <col min="17" max="17" width="24.88671875" bestFit="1" customWidth="1"/>
    <col min="18" max="18" width="11" bestFit="1" customWidth="1"/>
    <col min="19" max="19" width="18.33203125" bestFit="1" customWidth="1"/>
    <col min="20" max="20" width="18.33203125" customWidth="1"/>
    <col min="21" max="21" width="19.6640625" customWidth="1"/>
    <col min="22" max="22" width="15.109375" customWidth="1"/>
    <col min="23" max="23" width="15.6640625" customWidth="1"/>
  </cols>
  <sheetData>
    <row r="1" spans="1:23" ht="15.6" x14ac:dyDescent="0.3">
      <c r="A1" s="379" t="s">
        <v>2212</v>
      </c>
      <c r="B1" s="380"/>
      <c r="C1" s="380"/>
      <c r="D1" s="380"/>
    </row>
    <row r="2" spans="1:23" x14ac:dyDescent="0.3">
      <c r="A2" s="3" t="s">
        <v>561</v>
      </c>
    </row>
    <row r="4" spans="1:23" ht="43.2" x14ac:dyDescent="0.3">
      <c r="S4" s="2" t="s">
        <v>568</v>
      </c>
      <c r="T4" s="2" t="s">
        <v>2155</v>
      </c>
      <c r="U4" s="150" t="s">
        <v>462</v>
      </c>
      <c r="V4" s="150" t="s">
        <v>463</v>
      </c>
      <c r="W4" s="150" t="s">
        <v>464</v>
      </c>
    </row>
    <row r="5" spans="1:23" x14ac:dyDescent="0.3">
      <c r="S5">
        <v>331130</v>
      </c>
      <c r="T5" t="str">
        <f>VLOOKUP(S5,'Table 2.5c'!$B$4:$J$197,4,FALSE)</f>
        <v>Healy Lake</v>
      </c>
      <c r="U5">
        <f>VLOOKUP($S5,'Table 2.5c'!$B$4:$J$197,7,FALSE)</f>
        <v>2.2570000000000001</v>
      </c>
      <c r="V5">
        <f>VLOOKUP(S5,'Table 2.5c'!$B$4:$J$197,8,FALSE)</f>
        <v>0.80920000000000702</v>
      </c>
      <c r="W5">
        <f>VLOOKUP(S5,'Table 2.5c'!$B$4:$J$197,9,FALSE)</f>
        <v>1.4477999999999931</v>
      </c>
    </row>
    <row r="6" spans="1:23" x14ac:dyDescent="0.3">
      <c r="S6">
        <v>332190</v>
      </c>
      <c r="T6" t="str">
        <f>VLOOKUP(S6,'Table 2.5c'!$B$4:$J$197,4,FALSE)</f>
        <v>Lime Village</v>
      </c>
      <c r="U6">
        <f>VLOOKUP($S6,'Table 2.5c'!$B$4:$J$197,7,FALSE)</f>
        <v>1.7847999999999995</v>
      </c>
      <c r="V6">
        <f>VLOOKUP(S6,'Table 2.5c'!$B$4:$J$197,8,FALSE)</f>
        <v>0.80445</v>
      </c>
      <c r="W6">
        <f>VLOOKUP(S6,'Table 2.5c'!$B$4:$J$197,9,FALSE)</f>
        <v>0.9803499999999995</v>
      </c>
    </row>
    <row r="7" spans="1:23" x14ac:dyDescent="0.3">
      <c r="S7">
        <v>331005</v>
      </c>
      <c r="T7" t="str">
        <f>VLOOKUP(S7,'Table 2.5c'!$B$4:$J$197,4,FALSE)</f>
        <v>Adak</v>
      </c>
      <c r="U7">
        <f>VLOOKUP($S7,'Table 2.5c'!$B$4:$J$197,7,FALSE)</f>
        <v>1.2531999999999996</v>
      </c>
      <c r="V7">
        <f>VLOOKUP(S7,'Table 2.5c'!$B$4:$J$197,8,FALSE)</f>
        <v>0.63152499999999956</v>
      </c>
      <c r="W7">
        <f>VLOOKUP(S7,'Table 2.5c'!$B$4:$J$197,9,FALSE)</f>
        <v>0.62167500000000009</v>
      </c>
    </row>
    <row r="8" spans="1:23" x14ac:dyDescent="0.3">
      <c r="S8">
        <v>332570</v>
      </c>
      <c r="T8" t="str">
        <f>VLOOKUP(S8,'Table 2.5c'!$B$4:$J$197,4,FALSE)</f>
        <v>Stevens Village</v>
      </c>
      <c r="U8">
        <f>VLOOKUP($S8,'Table 2.5c'!$B$4:$J$197,7,FALSE)</f>
        <v>1.07</v>
      </c>
      <c r="V8">
        <f>VLOOKUP(S8,'Table 2.5c'!$B$4:$J$197,8,FALSE)</f>
        <v>0.62949999999999995</v>
      </c>
      <c r="W8">
        <f>VLOOKUP(S8,'Table 2.5c'!$B$4:$J$197,9,FALSE)</f>
        <v>0.44050000000000006</v>
      </c>
    </row>
    <row r="9" spans="1:23" x14ac:dyDescent="0.3">
      <c r="S9">
        <v>332580</v>
      </c>
      <c r="T9" t="str">
        <f>VLOOKUP(S9,'Table 2.5c'!$B$4:$J$197,4,FALSE)</f>
        <v>Takotna</v>
      </c>
      <c r="U9">
        <f>VLOOKUP($S9,'Table 2.5c'!$B$4:$J$197,7,FALSE)</f>
        <v>1.022</v>
      </c>
      <c r="V9">
        <f>VLOOKUP(S9,'Table 2.5c'!$B$4:$J$197,8,FALSE)</f>
        <v>0.58307500000000001</v>
      </c>
      <c r="W9">
        <f>VLOOKUP(S9,'Table 2.5c'!$B$4:$J$197,9,FALSE)</f>
        <v>0.43892500000000001</v>
      </c>
    </row>
    <row r="10" spans="1:23" x14ac:dyDescent="0.3">
      <c r="S10">
        <v>331770</v>
      </c>
      <c r="T10" t="str">
        <f>VLOOKUP(S10,'Table 2.5c'!$B$4:$J$197,4,FALSE)</f>
        <v>Arctic Village</v>
      </c>
      <c r="U10">
        <f>VLOOKUP($S10,'Table 2.5c'!$B$4:$J$197,7,FALSE)</f>
        <v>1</v>
      </c>
      <c r="V10">
        <f>VLOOKUP(S10,'Table 2.5c'!$B$4:$J$197,8,FALSE)</f>
        <v>0.45781666666666709</v>
      </c>
      <c r="W10">
        <f>VLOOKUP(S10,'Table 2.5c'!$B$4:$J$197,9,FALSE)</f>
        <v>0.54218333333333291</v>
      </c>
    </row>
    <row r="11" spans="1:23" x14ac:dyDescent="0.3">
      <c r="S11">
        <v>332550</v>
      </c>
      <c r="T11" t="str">
        <f>VLOOKUP(S11,'Table 2.5c'!$B$4:$J$197,4,FALSE)</f>
        <v>Saint George</v>
      </c>
      <c r="U11">
        <f>VLOOKUP($S11,'Table 2.5c'!$B$4:$J$197,7,FALSE)</f>
        <v>1</v>
      </c>
      <c r="V11">
        <f>VLOOKUP(S11,'Table 2.5c'!$B$4:$J$197,8,FALSE)</f>
        <v>0.65715833333333351</v>
      </c>
      <c r="W11">
        <f>VLOOKUP(S11,'Table 2.5c'!$B$4:$J$197,9,FALSE)</f>
        <v>0.34284166666666654</v>
      </c>
    </row>
    <row r="12" spans="1:23" x14ac:dyDescent="0.3">
      <c r="S12">
        <v>332710</v>
      </c>
      <c r="T12" t="str">
        <f>VLOOKUP(S12,'Table 2.5c'!$B$4:$J$197,4,FALSE)</f>
        <v>Tuluksak</v>
      </c>
      <c r="U12">
        <f>VLOOKUP($S12,'Table 2.5c'!$B$4:$J$197,7,FALSE)</f>
        <v>0.9600000000000003</v>
      </c>
      <c r="V12">
        <f>VLOOKUP(S12,'Table 2.5c'!$B$4:$J$197,8,FALSE)</f>
        <v>0.34478333333333455</v>
      </c>
      <c r="W12">
        <f>VLOOKUP(S12,'Table 2.5c'!$B$4:$J$197,9,FALSE)</f>
        <v>0.61521666666666575</v>
      </c>
    </row>
    <row r="13" spans="1:23" x14ac:dyDescent="0.3">
      <c r="S13">
        <v>332470</v>
      </c>
      <c r="T13" t="str">
        <f>VLOOKUP(S13,'Table 2.5c'!$B$4:$J$197,4,FALSE)</f>
        <v>Perryville</v>
      </c>
      <c r="U13">
        <f>VLOOKUP($S13,'Table 2.5c'!$B$4:$J$197,7,FALSE)</f>
        <v>0.95000000000000007</v>
      </c>
      <c r="V13">
        <f>VLOOKUP(S13,'Table 2.5c'!$B$4:$J$197,8,FALSE)</f>
        <v>0.31600000000000106</v>
      </c>
      <c r="W13">
        <f>VLOOKUP(S13,'Table 2.5c'!$B$4:$J$197,9,FALSE)</f>
        <v>0.63399999999999901</v>
      </c>
    </row>
    <row r="14" spans="1:23" x14ac:dyDescent="0.3">
      <c r="S14">
        <v>331840</v>
      </c>
      <c r="T14" t="str">
        <f>VLOOKUP(S14,'Table 2.5c'!$B$4:$J$197,4,FALSE)</f>
        <v>Chalkyitsik</v>
      </c>
      <c r="U14">
        <f>VLOOKUP($S14,'Table 2.5c'!$B$4:$J$197,7,FALSE)</f>
        <v>0.95</v>
      </c>
      <c r="V14">
        <f>VLOOKUP(S14,'Table 2.5c'!$B$4:$J$197,8,FALSE)</f>
        <v>0.52666000000000013</v>
      </c>
      <c r="W14">
        <f>VLOOKUP(S14,'Table 2.5c'!$B$4:$J$197,9,FALSE)</f>
        <v>0.42333999999999988</v>
      </c>
    </row>
    <row r="15" spans="1:23" x14ac:dyDescent="0.3">
      <c r="S15">
        <v>332140</v>
      </c>
      <c r="T15" t="str">
        <f>VLOOKUP(S15,'Table 2.5c'!$B$4:$J$197,4,FALSE)</f>
        <v>Koyukuk</v>
      </c>
      <c r="U15">
        <f>VLOOKUP($S15,'Table 2.5c'!$B$4:$J$197,7,FALSE)</f>
        <v>0.95</v>
      </c>
      <c r="V15">
        <f>VLOOKUP(S15,'Table 2.5c'!$B$4:$J$197,8,FALSE)</f>
        <v>0.47001818181818261</v>
      </c>
      <c r="W15">
        <f>VLOOKUP(S15,'Table 2.5c'!$B$4:$J$197,9,FALSE)</f>
        <v>0.47998181818181734</v>
      </c>
    </row>
    <row r="16" spans="1:23" x14ac:dyDescent="0.3">
      <c r="S16">
        <v>332270</v>
      </c>
      <c r="T16" t="str">
        <f>VLOOKUP(S16,'Table 2.5c'!$B$4:$J$197,4,FALSE)</f>
        <v>Stony River</v>
      </c>
      <c r="U16">
        <f>VLOOKUP($S16,'Table 2.5c'!$B$4:$J$197,7,FALSE)</f>
        <v>0.94983333333333331</v>
      </c>
      <c r="V16">
        <f>VLOOKUP(S16,'Table 2.5c'!$B$4:$J$197,8,FALSE)</f>
        <v>0.66655833333333359</v>
      </c>
      <c r="W16">
        <f>VLOOKUP(S16,'Table 2.5c'!$B$4:$J$197,9,FALSE)</f>
        <v>0.28327499999999978</v>
      </c>
    </row>
    <row r="17" spans="19:23" x14ac:dyDescent="0.3">
      <c r="S17">
        <v>332730</v>
      </c>
      <c r="T17" t="str">
        <f>VLOOKUP(S17,'Table 2.5c'!$B$4:$J$197,4,FALSE)</f>
        <v>Twin Hills</v>
      </c>
      <c r="U17">
        <f>VLOOKUP($S17,'Table 2.5c'!$B$4:$J$197,7,FALSE)</f>
        <v>0.94049999999999978</v>
      </c>
      <c r="V17">
        <f>VLOOKUP(S17,'Table 2.5c'!$B$4:$J$197,8,FALSE)</f>
        <v>0.33810833333333312</v>
      </c>
      <c r="W17">
        <f>VLOOKUP(S17,'Table 2.5c'!$B$4:$J$197,9,FALSE)</f>
        <v>0.60239166666666666</v>
      </c>
    </row>
    <row r="18" spans="19:23" x14ac:dyDescent="0.3">
      <c r="S18">
        <v>332260</v>
      </c>
      <c r="T18" t="str">
        <f>VLOOKUP(S18,'Table 2.5c'!$B$4:$J$197,4,FALSE)</f>
        <v>Sleetmute</v>
      </c>
      <c r="U18">
        <f>VLOOKUP($S18,'Table 2.5c'!$B$4:$J$197,7,FALSE)</f>
        <v>0.93423333333333336</v>
      </c>
      <c r="V18">
        <f>VLOOKUP(S18,'Table 2.5c'!$B$4:$J$197,8,FALSE)</f>
        <v>0.66655833333333359</v>
      </c>
      <c r="W18">
        <f>VLOOKUP(S18,'Table 2.5c'!$B$4:$J$197,9,FALSE)</f>
        <v>0.26767499999999972</v>
      </c>
    </row>
    <row r="19" spans="19:23" x14ac:dyDescent="0.3">
      <c r="S19">
        <v>332230</v>
      </c>
      <c r="T19" t="str">
        <f>VLOOKUP(S19,'Table 2.5c'!$B$4:$J$197,4,FALSE)</f>
        <v>Chuathbaluk</v>
      </c>
      <c r="U19">
        <f>VLOOKUP($S19,'Table 2.5c'!$B$4:$J$197,7,FALSE)</f>
        <v>0.93409166666666676</v>
      </c>
      <c r="V19">
        <f>VLOOKUP(S19,'Table 2.5c'!$B$4:$J$197,8,FALSE)</f>
        <v>0.6665583333333337</v>
      </c>
      <c r="W19">
        <f>VLOOKUP(S19,'Table 2.5c'!$B$4:$J$197,9,FALSE)</f>
        <v>0.26753333333333307</v>
      </c>
    </row>
    <row r="20" spans="19:23" x14ac:dyDescent="0.3">
      <c r="S20">
        <v>332240</v>
      </c>
      <c r="T20" t="str">
        <f>VLOOKUP(S20,'Table 2.5c'!$B$4:$J$197,4,FALSE)</f>
        <v>Crooked Creek</v>
      </c>
      <c r="U20">
        <f>VLOOKUP($S20,'Table 2.5c'!$B$4:$J$197,7,FALSE)</f>
        <v>0.93407499999999999</v>
      </c>
      <c r="V20">
        <f>VLOOKUP(S20,'Table 2.5c'!$B$4:$J$197,8,FALSE)</f>
        <v>0.66655833333333359</v>
      </c>
      <c r="W20">
        <f>VLOOKUP(S20,'Table 2.5c'!$B$4:$J$197,9,FALSE)</f>
        <v>0.2675166666666664</v>
      </c>
    </row>
    <row r="21" spans="19:23" x14ac:dyDescent="0.3">
      <c r="S21">
        <v>332250</v>
      </c>
      <c r="T21" t="str">
        <f>VLOOKUP(S21,'Table 2.5c'!$B$4:$J$197,4,FALSE)</f>
        <v>Red Devil</v>
      </c>
      <c r="U21">
        <f>VLOOKUP($S21,'Table 2.5c'!$B$4:$J$197,7,FALSE)</f>
        <v>0.93155833333333338</v>
      </c>
      <c r="V21">
        <f>VLOOKUP(S21,'Table 2.5c'!$B$4:$J$197,8,FALSE)</f>
        <v>0.66655833333333359</v>
      </c>
      <c r="W21">
        <f>VLOOKUP(S21,'Table 2.5c'!$B$4:$J$197,9,FALSE)</f>
        <v>0.26499999999999974</v>
      </c>
    </row>
    <row r="22" spans="19:23" x14ac:dyDescent="0.3">
      <c r="S22">
        <v>332880</v>
      </c>
      <c r="T22" t="str">
        <f>VLOOKUP(S22,'Table 2.5c'!$B$4:$J$197,4,FALSE)</f>
        <v>Venetie</v>
      </c>
      <c r="U22">
        <f>VLOOKUP($S22,'Table 2.5c'!$B$4:$J$197,7,FALSE)</f>
        <v>0.92666666666666675</v>
      </c>
      <c r="V22">
        <f>VLOOKUP(S22,'Table 2.5c'!$B$4:$J$197,8,FALSE)</f>
        <v>0.45013333333333333</v>
      </c>
      <c r="W22">
        <f>VLOOKUP(S22,'Table 2.5c'!$B$4:$J$197,9,FALSE)</f>
        <v>0.47653333333333342</v>
      </c>
    </row>
    <row r="23" spans="19:23" x14ac:dyDescent="0.3">
      <c r="S23">
        <v>332610</v>
      </c>
      <c r="T23" t="str">
        <f>VLOOKUP(S23,'Table 2.5c'!$B$4:$J$197,4,FALSE)</f>
        <v>Tatitlek</v>
      </c>
      <c r="U23">
        <f>VLOOKUP($S23,'Table 2.5c'!$B$4:$J$197,7,FALSE)</f>
        <v>0.92</v>
      </c>
      <c r="V23">
        <f>VLOOKUP(S23,'Table 2.5c'!$B$4:$J$197,8,FALSE)</f>
        <v>0.48195833333333332</v>
      </c>
      <c r="W23">
        <f>VLOOKUP(S23,'Table 2.5c'!$B$4:$J$197,9,FALSE)</f>
        <v>0.43804166666666672</v>
      </c>
    </row>
    <row r="24" spans="19:23" x14ac:dyDescent="0.3">
      <c r="S24">
        <v>332450</v>
      </c>
      <c r="T24" t="str">
        <f>VLOOKUP(S24,'Table 2.5c'!$B$4:$J$197,4,FALSE)</f>
        <v>Pedro Bay</v>
      </c>
      <c r="U24">
        <f>VLOOKUP($S24,'Table 2.5c'!$B$4:$J$197,7,FALSE)</f>
        <v>0.91</v>
      </c>
      <c r="V24">
        <f>VLOOKUP(S24,'Table 2.5c'!$B$4:$J$197,8,FALSE)</f>
        <v>0.44370000000000009</v>
      </c>
      <c r="W24">
        <f>VLOOKUP(S24,'Table 2.5c'!$B$4:$J$197,9,FALSE)</f>
        <v>0.46629999999999994</v>
      </c>
    </row>
    <row r="25" spans="19:23" x14ac:dyDescent="0.3">
      <c r="S25">
        <v>331910</v>
      </c>
      <c r="T25" t="str">
        <f>VLOOKUP(S25,'Table 2.5c'!$B$4:$J$197,4,FALSE)</f>
        <v>Clark's Point</v>
      </c>
      <c r="U25">
        <f>VLOOKUP($S25,'Table 2.5c'!$B$4:$J$197,7,FALSE)</f>
        <v>0.9028583333333331</v>
      </c>
      <c r="V25">
        <f>VLOOKUP(S25,'Table 2.5c'!$B$4:$J$197,8,FALSE)</f>
        <v>0.33265</v>
      </c>
      <c r="W25">
        <f>VLOOKUP(S25,'Table 2.5c'!$B$4:$J$197,9,FALSE)</f>
        <v>0.5702083333333331</v>
      </c>
    </row>
    <row r="26" spans="19:23" x14ac:dyDescent="0.3">
      <c r="S26">
        <v>331790</v>
      </c>
      <c r="T26" t="str">
        <f>VLOOKUP(S26,'Table 2.5c'!$B$4:$J$197,4,FALSE)</f>
        <v>Beaver</v>
      </c>
      <c r="U26">
        <f>VLOOKUP($S26,'Table 2.5c'!$B$4:$J$197,7,FALSE)</f>
        <v>0.90000000000000024</v>
      </c>
      <c r="V26">
        <f>VLOOKUP(S26,'Table 2.5c'!$B$4:$J$197,8,FALSE)</f>
        <v>0.47990833333333349</v>
      </c>
      <c r="W26">
        <f>VLOOKUP(S26,'Table 2.5c'!$B$4:$J$197,9,FALSE)</f>
        <v>0.42009166666666675</v>
      </c>
    </row>
    <row r="27" spans="19:23" x14ac:dyDescent="0.3">
      <c r="S27">
        <v>332100</v>
      </c>
      <c r="T27" t="str">
        <f>VLOOKUP(S27,'Table 2.5c'!$B$4:$J$197,4,FALSE)</f>
        <v>Kokhanok</v>
      </c>
      <c r="U27">
        <f>VLOOKUP($S27,'Table 2.5c'!$B$4:$J$197,7,FALSE)</f>
        <v>0.90000000000000024</v>
      </c>
      <c r="V27">
        <f>VLOOKUP(S27,'Table 2.5c'!$B$4:$J$197,8,FALSE)</f>
        <v>0.41938333333333361</v>
      </c>
      <c r="W27">
        <f>VLOOKUP(S27,'Table 2.5c'!$B$4:$J$197,9,FALSE)</f>
        <v>0.48061666666666664</v>
      </c>
    </row>
    <row r="28" spans="19:23" x14ac:dyDescent="0.3">
      <c r="S28">
        <v>332330</v>
      </c>
      <c r="T28" t="str">
        <f>VLOOKUP(S28,'Table 2.5c'!$B$4:$J$197,4,FALSE)</f>
        <v>Nikolai</v>
      </c>
      <c r="U28">
        <f>VLOOKUP($S28,'Table 2.5c'!$B$4:$J$197,7,FALSE)</f>
        <v>0.90000000000000024</v>
      </c>
      <c r="V28">
        <f>VLOOKUP(S28,'Table 2.5c'!$B$4:$J$197,8,FALSE)</f>
        <v>0.53376666666666694</v>
      </c>
      <c r="W28">
        <f>VLOOKUP(S28,'Table 2.5c'!$B$4:$J$197,9,FALSE)</f>
        <v>0.36623333333333336</v>
      </c>
    </row>
    <row r="29" spans="19:23" x14ac:dyDescent="0.3">
      <c r="S29">
        <v>331050</v>
      </c>
      <c r="T29" t="str">
        <f>VLOOKUP(S29,'Table 2.5c'!$B$4:$J$197,4,FALSE)</f>
        <v>Allakaket</v>
      </c>
      <c r="U29">
        <f>VLOOKUP($S29,'Table 2.5c'!$B$4:$J$197,7,FALSE)</f>
        <v>0.89250833333333335</v>
      </c>
      <c r="V29">
        <f>VLOOKUP(S29,'Table 2.5c'!$B$4:$J$197,8,FALSE)</f>
        <v>0.58022500000000043</v>
      </c>
      <c r="W29">
        <f>VLOOKUP(S29,'Table 2.5c'!$B$4:$J$197,9,FALSE)</f>
        <v>0.31228333333333297</v>
      </c>
    </row>
    <row r="30" spans="19:23" x14ac:dyDescent="0.3">
      <c r="S30">
        <v>331500</v>
      </c>
      <c r="T30" t="str">
        <f>VLOOKUP(S30,'Table 2.5c'!$B$4:$J$197,4,FALSE)</f>
        <v>Noatak</v>
      </c>
      <c r="U30">
        <f>VLOOKUP($S30,'Table 2.5c'!$B$4:$J$197,7,FALSE)</f>
        <v>0.87020000000000008</v>
      </c>
      <c r="V30">
        <f>VLOOKUP(S30,'Table 2.5c'!$B$4:$J$197,8,FALSE)</f>
        <v>0.63981666666666714</v>
      </c>
      <c r="W30">
        <f>VLOOKUP(S30,'Table 2.5c'!$B$4:$J$197,9,FALSE)</f>
        <v>0.23038333333333297</v>
      </c>
    </row>
    <row r="31" spans="19:23" x14ac:dyDescent="0.3">
      <c r="S31">
        <v>331880</v>
      </c>
      <c r="T31" t="str">
        <f>VLOOKUP(S31,'Table 2.5c'!$B$4:$J$197,4,FALSE)</f>
        <v>Chignik Lake</v>
      </c>
      <c r="U31">
        <f>VLOOKUP($S31,'Table 2.5c'!$B$4:$J$197,7,FALSE)</f>
        <v>0.86166666666666669</v>
      </c>
      <c r="V31">
        <f>VLOOKUP(S31,'Table 2.5c'!$B$4:$J$197,8,FALSE)</f>
        <v>0.48720000000000002</v>
      </c>
      <c r="W31">
        <f>VLOOKUP(S31,'Table 2.5c'!$B$4:$J$197,9,FALSE)</f>
        <v>0.37446666666666667</v>
      </c>
    </row>
    <row r="32" spans="19:23" x14ac:dyDescent="0.3">
      <c r="S32">
        <v>331940</v>
      </c>
      <c r="T32" t="str">
        <f>VLOOKUP(S32,'Table 2.5c'!$B$4:$J$197,4,FALSE)</f>
        <v>Egegik</v>
      </c>
      <c r="U32">
        <f>VLOOKUP($S32,'Table 2.5c'!$B$4:$J$197,7,FALSE)</f>
        <v>0.86</v>
      </c>
      <c r="V32">
        <f>VLOOKUP(S32,'Table 2.5c'!$B$4:$J$197,8,FALSE)</f>
        <v>0.40152500000000024</v>
      </c>
      <c r="W32">
        <f>VLOOKUP(S32,'Table 2.5c'!$B$4:$J$197,9,FALSE)</f>
        <v>0.45847499999999974</v>
      </c>
    </row>
    <row r="33" spans="1:23" x14ac:dyDescent="0.3">
      <c r="S33">
        <v>332220</v>
      </c>
      <c r="T33" t="str">
        <f>VLOOKUP(S33,'Table 2.5c'!$B$4:$J$197,4,FALSE)</f>
        <v>McGrath</v>
      </c>
      <c r="U33">
        <f>VLOOKUP($S33,'Table 2.5c'!$B$4:$J$197,7,FALSE)</f>
        <v>0.84908333333333352</v>
      </c>
      <c r="V33">
        <f>VLOOKUP(S33,'Table 2.5c'!$B$4:$J$197,8,FALSE)</f>
        <v>0.48606666666666737</v>
      </c>
      <c r="W33">
        <f>VLOOKUP(S33,'Table 2.5c'!$B$4:$J$197,9,FALSE)</f>
        <v>0.36301666666666615</v>
      </c>
    </row>
    <row r="34" spans="1:23" x14ac:dyDescent="0.3">
      <c r="S34">
        <v>332290</v>
      </c>
      <c r="T34" t="str">
        <f>VLOOKUP(S34,'Table 2.5c'!$B$4:$J$197,4,FALSE)</f>
        <v>Napakiak</v>
      </c>
      <c r="U34">
        <f>VLOOKUP($S34,'Table 2.5c'!$B$4:$J$197,7,FALSE)</f>
        <v>0.84833333333333316</v>
      </c>
      <c r="V34">
        <f>VLOOKUP(S34,'Table 2.5c'!$B$4:$J$197,8,FALSE)</f>
        <v>0.52754999999999996</v>
      </c>
      <c r="W34">
        <f>VLOOKUP(S34,'Table 2.5c'!$B$4:$J$197,9,FALSE)</f>
        <v>0.32078333333333314</v>
      </c>
    </row>
    <row r="35" spans="1:23" x14ac:dyDescent="0.3">
      <c r="S35">
        <v>332320</v>
      </c>
      <c r="T35" t="str">
        <f>VLOOKUP(S35,'Table 2.5c'!$B$4:$J$197,4,FALSE)</f>
        <v>Nelson Lagoon</v>
      </c>
      <c r="U35">
        <f>VLOOKUP($S35,'Table 2.5c'!$B$4:$J$197,7,FALSE)</f>
        <v>0.84</v>
      </c>
      <c r="V35">
        <f>VLOOKUP(S35,'Table 2.5c'!$B$4:$J$197,8,FALSE)</f>
        <v>0.6391666666666671</v>
      </c>
      <c r="W35">
        <f>VLOOKUP(S35,'Table 2.5c'!$B$4:$J$197,9,FALSE)</f>
        <v>0.20083333333333289</v>
      </c>
    </row>
    <row r="36" spans="1:23" x14ac:dyDescent="0.3">
      <c r="S36">
        <v>332530</v>
      </c>
      <c r="T36" t="str">
        <f>VLOOKUP(S36,'Table 2.5c'!$B$4:$J$197,4,FALSE)</f>
        <v>Ruby</v>
      </c>
      <c r="U36">
        <f>VLOOKUP($S36,'Table 2.5c'!$B$4:$J$197,7,FALSE)</f>
        <v>0.84</v>
      </c>
      <c r="V36">
        <f>VLOOKUP(S36,'Table 2.5c'!$B$4:$J$197,8,FALSE)</f>
        <v>0.38085000000000063</v>
      </c>
      <c r="W36">
        <f>VLOOKUP(S36,'Table 2.5c'!$B$4:$J$197,9,FALSE)</f>
        <v>0.45914999999999934</v>
      </c>
    </row>
    <row r="37" spans="1:23" x14ac:dyDescent="0.3">
      <c r="S37">
        <v>331060</v>
      </c>
      <c r="T37" t="str">
        <f>VLOOKUP(S37,'Table 2.5c'!$B$4:$J$197,4,FALSE)</f>
        <v>Bettles</v>
      </c>
      <c r="U37">
        <f>VLOOKUP($S37,'Table 2.5c'!$B$4:$J$197,7,FALSE)</f>
        <v>0.8259249999999998</v>
      </c>
      <c r="V37">
        <f>VLOOKUP(S37,'Table 2.5c'!$B$4:$J$197,8,FALSE)</f>
        <v>0.51583333333333337</v>
      </c>
      <c r="W37">
        <f>VLOOKUP(S37,'Table 2.5c'!$B$4:$J$197,9,FALSE)</f>
        <v>0.31009166666666643</v>
      </c>
    </row>
    <row r="38" spans="1:23" x14ac:dyDescent="0.3">
      <c r="S38">
        <v>332520</v>
      </c>
      <c r="T38" t="str">
        <f>VLOOKUP(S38,'Table 2.5c'!$B$4:$J$197,4,FALSE)</f>
        <v>Rampart</v>
      </c>
      <c r="U38">
        <f>VLOOKUP($S38,'Table 2.5c'!$B$4:$J$197,7,FALSE)</f>
        <v>0.81490000000000007</v>
      </c>
      <c r="V38">
        <f>VLOOKUP(S38,'Table 2.5c'!$B$4:$J$197,8,FALSE)</f>
        <v>0.51210000000000111</v>
      </c>
      <c r="W38">
        <f>VLOOKUP(S38,'Table 2.5c'!$B$4:$J$197,9,FALSE)</f>
        <v>0.30279999999999901</v>
      </c>
    </row>
    <row r="39" spans="1:23" x14ac:dyDescent="0.3">
      <c r="S39">
        <v>332040</v>
      </c>
      <c r="T39" t="str">
        <f>VLOOKUP(S39,'Table 2.5c'!$B$4:$J$197,4,FALSE)</f>
        <v>Igiugig</v>
      </c>
      <c r="U39">
        <f>VLOOKUP($S39,'Table 2.5c'!$B$4:$J$197,7,FALSE)</f>
        <v>0.81300000000000006</v>
      </c>
      <c r="V39">
        <f>VLOOKUP(S39,'Table 2.5c'!$B$4:$J$197,8,FALSE)</f>
        <v>0.52828333333333388</v>
      </c>
      <c r="W39">
        <f>VLOOKUP(S39,'Table 2.5c'!$B$4:$J$197,9,FALSE)</f>
        <v>0.28471666666666612</v>
      </c>
    </row>
    <row r="40" spans="1:23" x14ac:dyDescent="0.3">
      <c r="S40">
        <v>332870</v>
      </c>
      <c r="T40" t="str">
        <f>VLOOKUP(S40,'Table 2.5c'!$B$4:$J$197,4,FALSE)</f>
        <v>Newtok</v>
      </c>
      <c r="U40">
        <f>VLOOKUP($S40,'Table 2.5c'!$B$4:$J$197,7,FALSE)</f>
        <v>0.79999999999999993</v>
      </c>
      <c r="V40">
        <f>VLOOKUP(S40,'Table 2.5c'!$B$4:$J$197,8,FALSE)</f>
        <v>0.54430833333333317</v>
      </c>
      <c r="W40">
        <f>VLOOKUP(S40,'Table 2.5c'!$B$4:$J$197,9,FALSE)</f>
        <v>0.25569166666666671</v>
      </c>
    </row>
    <row r="41" spans="1:23" x14ac:dyDescent="0.3">
      <c r="S41">
        <v>331780</v>
      </c>
      <c r="T41" t="str">
        <f>VLOOKUP(S41,'Table 2.5c'!$B$4:$J$197,4,FALSE)</f>
        <v>Atmautluak</v>
      </c>
      <c r="U41">
        <f>VLOOKUP($S41,'Table 2.5c'!$B$4:$J$197,7,FALSE)</f>
        <v>0.79930000000000001</v>
      </c>
      <c r="V41">
        <f>VLOOKUP(S41,'Table 2.5c'!$B$4:$J$197,8,FALSE)</f>
        <v>0.30259999999999992</v>
      </c>
      <c r="W41">
        <f>VLOOKUP(S41,'Table 2.5c'!$B$4:$J$197,9,FALSE)</f>
        <v>0.49670000000000009</v>
      </c>
    </row>
    <row r="42" spans="1:23" x14ac:dyDescent="0.3">
      <c r="A42" s="71" t="s">
        <v>556</v>
      </c>
      <c r="S42">
        <v>332200</v>
      </c>
      <c r="T42" t="str">
        <f>VLOOKUP(S42,'Table 2.5c'!$B$4:$J$197,4,FALSE)</f>
        <v>Manley Hot Springs</v>
      </c>
      <c r="U42">
        <f>VLOOKUP($S42,'Table 2.5c'!$B$4:$J$197,7,FALSE)</f>
        <v>0.79859999999999998</v>
      </c>
      <c r="V42">
        <f>VLOOKUP(S42,'Table 2.5c'!$B$4:$J$197,8,FALSE)</f>
        <v>0.54486666666666728</v>
      </c>
      <c r="W42">
        <f>VLOOKUP(S42,'Table 2.5c'!$B$4:$J$197,9,FALSE)</f>
        <v>0.25373333333333276</v>
      </c>
    </row>
    <row r="43" spans="1:23" x14ac:dyDescent="0.3">
      <c r="S43">
        <v>332600</v>
      </c>
      <c r="T43" t="str">
        <f>VLOOKUP(S43,'Table 2.5c'!$B$4:$J$197,4,FALSE)</f>
        <v>Tanana</v>
      </c>
      <c r="U43">
        <f>VLOOKUP($S43,'Table 2.5c'!$B$4:$J$197,7,FALSE)</f>
        <v>0.79084999999999994</v>
      </c>
      <c r="V43">
        <f>VLOOKUP(S43,'Table 2.5c'!$B$4:$J$197,8,FALSE)</f>
        <v>0.42366666666666697</v>
      </c>
      <c r="W43">
        <f>VLOOKUP(S43,'Table 2.5c'!$B$4:$J$197,9,FALSE)</f>
        <v>0.36718333333333297</v>
      </c>
    </row>
    <row r="44" spans="1:23" x14ac:dyDescent="0.3">
      <c r="A44" s="3" t="s">
        <v>562</v>
      </c>
      <c r="S44">
        <v>332180</v>
      </c>
      <c r="T44" t="str">
        <f>VLOOKUP(S44,'Table 2.5c'!$B$4:$J$197,4,FALSE)</f>
        <v>Levelock</v>
      </c>
      <c r="U44">
        <f>VLOOKUP($S44,'Table 2.5c'!$B$4:$J$197,7,FALSE)</f>
        <v>0.76249999999999984</v>
      </c>
      <c r="V44">
        <f>VLOOKUP(S44,'Table 2.5c'!$B$4:$J$197,8,FALSE)</f>
        <v>0.43525000000000003</v>
      </c>
      <c r="W44">
        <f>VLOOKUP(S44,'Table 2.5c'!$B$4:$J$197,9,FALSE)</f>
        <v>0.32724999999999982</v>
      </c>
    </row>
    <row r="45" spans="1:23" x14ac:dyDescent="0.3">
      <c r="S45">
        <v>331650</v>
      </c>
      <c r="T45" t="str">
        <f>VLOOKUP(S45,'Table 2.5c'!$B$4:$J$197,4,FALSE)</f>
        <v>Shungnak</v>
      </c>
      <c r="U45">
        <f>VLOOKUP($S45,'Table 2.5c'!$B$4:$J$197,7,FALSE)</f>
        <v>0.75794166666666662</v>
      </c>
      <c r="V45">
        <f>VLOOKUP(S45,'Table 2.5c'!$B$4:$J$197,8,FALSE)</f>
        <v>0.53316666666666657</v>
      </c>
      <c r="W45">
        <f>VLOOKUP(S45,'Table 2.5c'!$B$4:$J$197,9,FALSE)</f>
        <v>0.22477500000000003</v>
      </c>
    </row>
    <row r="46" spans="1:23" x14ac:dyDescent="0.3">
      <c r="S46">
        <v>332090</v>
      </c>
      <c r="T46" t="str">
        <f>VLOOKUP(S46,'Table 2.5c'!$B$4:$J$197,4,FALSE)</f>
        <v>Kobuk</v>
      </c>
      <c r="U46">
        <f>VLOOKUP($S46,'Table 2.5c'!$B$4:$J$197,7,FALSE)</f>
        <v>0.75794166666666662</v>
      </c>
      <c r="V46">
        <f>VLOOKUP(S46,'Table 2.5c'!$B$4:$J$197,8,FALSE)</f>
        <v>0.53316666666666657</v>
      </c>
      <c r="W46">
        <f>VLOOKUP(S46,'Table 2.5c'!$B$4:$J$197,9,FALSE)</f>
        <v>0.22477500000000003</v>
      </c>
    </row>
    <row r="47" spans="1:23" x14ac:dyDescent="0.3">
      <c r="S47">
        <v>332740</v>
      </c>
      <c r="T47" t="str">
        <f>VLOOKUP(S47,'Table 2.5c'!$B$4:$J$197,4,FALSE)</f>
        <v>Nikolski</v>
      </c>
      <c r="U47">
        <f>VLOOKUP($S47,'Table 2.5c'!$B$4:$J$197,7,FALSE)</f>
        <v>0.75066666666666659</v>
      </c>
      <c r="V47">
        <f>VLOOKUP(S47,'Table 2.5c'!$B$4:$J$197,8,FALSE)</f>
        <v>0.5968</v>
      </c>
      <c r="W47">
        <f>VLOOKUP(S47,'Table 2.5c'!$B$4:$J$197,9,FALSE)</f>
        <v>0.15386666666666662</v>
      </c>
    </row>
    <row r="48" spans="1:23" x14ac:dyDescent="0.3">
      <c r="S48">
        <v>332500</v>
      </c>
      <c r="T48" t="str">
        <f>VLOOKUP(S48,'Table 2.5c'!$B$4:$J$197,4,FALSE)</f>
        <v>Port Heiden</v>
      </c>
      <c r="U48">
        <f>VLOOKUP($S48,'Table 2.5c'!$B$4:$J$197,7,FALSE)</f>
        <v>0.73333333333333339</v>
      </c>
      <c r="V48">
        <f>VLOOKUP(S48,'Table 2.5c'!$B$4:$J$197,8,FALSE)</f>
        <v>0.45165000000000005</v>
      </c>
      <c r="W48">
        <f>VLOOKUP(S48,'Table 2.5c'!$B$4:$J$197,9,FALSE)</f>
        <v>0.28168333333333334</v>
      </c>
    </row>
    <row r="49" spans="19:23" x14ac:dyDescent="0.3">
      <c r="S49">
        <v>331980</v>
      </c>
      <c r="T49" t="str">
        <f>VLOOKUP(S49,'Table 2.5c'!$B$4:$J$197,4,FALSE)</f>
        <v>Cold Bay</v>
      </c>
      <c r="U49">
        <f>VLOOKUP($S49,'Table 2.5c'!$B$4:$J$197,7,FALSE)</f>
        <v>0.73280000000000001</v>
      </c>
      <c r="V49">
        <f>VLOOKUP(S49,'Table 2.5c'!$B$4:$J$197,8,FALSE)</f>
        <v>0.51610833333333361</v>
      </c>
      <c r="W49">
        <f>VLOOKUP(S49,'Table 2.5c'!$B$4:$J$197,9,FALSE)</f>
        <v>0.21669166666666637</v>
      </c>
    </row>
    <row r="50" spans="19:23" x14ac:dyDescent="0.3">
      <c r="S50">
        <v>331750</v>
      </c>
      <c r="T50" t="str">
        <f>VLOOKUP(S50,'Table 2.5c'!$B$4:$J$197,4,FALSE)</f>
        <v>Atka</v>
      </c>
      <c r="U50">
        <f>VLOOKUP($S50,'Table 2.5c'!$B$4:$J$197,7,FALSE)</f>
        <v>0.72791666666666677</v>
      </c>
      <c r="V50">
        <f>VLOOKUP(S50,'Table 2.5c'!$B$4:$J$197,8,FALSE)</f>
        <v>0.40740000000000087</v>
      </c>
      <c r="W50">
        <f>VLOOKUP(S50,'Table 2.5c'!$B$4:$J$197,9,FALSE)</f>
        <v>0.32051666666666589</v>
      </c>
    </row>
    <row r="51" spans="19:23" x14ac:dyDescent="0.3">
      <c r="S51">
        <v>331960</v>
      </c>
      <c r="T51" t="str">
        <f>VLOOKUP(S51,'Table 2.5c'!$B$4:$J$197,4,FALSE)</f>
        <v>Elfin Cove</v>
      </c>
      <c r="U51">
        <f>VLOOKUP($S51,'Table 2.5c'!$B$4:$J$197,7,FALSE)</f>
        <v>0.72268333333333334</v>
      </c>
      <c r="V51">
        <f>VLOOKUP(S51,'Table 2.5c'!$B$4:$J$197,8,FALSE)</f>
        <v>0.424366666666667</v>
      </c>
      <c r="W51">
        <f>VLOOKUP(S51,'Table 2.5c'!$B$4:$J$197,9,FALSE)</f>
        <v>0.29831666666666634</v>
      </c>
    </row>
    <row r="52" spans="19:23" x14ac:dyDescent="0.3">
      <c r="S52">
        <v>331760</v>
      </c>
      <c r="T52" t="str">
        <f>VLOOKUP(S52,'Table 2.5c'!$B$4:$J$197,4,FALSE)</f>
        <v>Aniak</v>
      </c>
      <c r="U52">
        <f>VLOOKUP($S52,'Table 2.5c'!$B$4:$J$197,7,FALSE)</f>
        <v>0.71906666666666652</v>
      </c>
      <c r="V52">
        <f>VLOOKUP(S52,'Table 2.5c'!$B$4:$J$197,8,FALSE)</f>
        <v>0.43776666666666691</v>
      </c>
      <c r="W52">
        <f>VLOOKUP(S52,'Table 2.5c'!$B$4:$J$197,9,FALSE)</f>
        <v>0.28129999999999961</v>
      </c>
    </row>
    <row r="53" spans="19:23" x14ac:dyDescent="0.3">
      <c r="S53">
        <v>331900</v>
      </c>
      <c r="T53" t="str">
        <f>VLOOKUP(S53,'Table 2.5c'!$B$4:$J$197,4,FALSE)</f>
        <v>Circle</v>
      </c>
      <c r="U53">
        <f>VLOOKUP($S53,'Table 2.5c'!$B$4:$J$197,7,FALSE)</f>
        <v>0.71</v>
      </c>
      <c r="V53">
        <f>VLOOKUP(S53,'Table 2.5c'!$B$4:$J$197,8,FALSE)</f>
        <v>0.47010000000000074</v>
      </c>
      <c r="W53">
        <f>VLOOKUP(S53,'Table 2.5c'!$B$4:$J$197,9,FALSE)</f>
        <v>0.2398999999999992</v>
      </c>
    </row>
    <row r="54" spans="19:23" x14ac:dyDescent="0.3">
      <c r="S54">
        <v>332030</v>
      </c>
      <c r="T54" t="str">
        <f>VLOOKUP(S54,'Table 2.5c'!$B$4:$J$197,4,FALSE)</f>
        <v>Hughes</v>
      </c>
      <c r="U54">
        <f>VLOOKUP($S54,'Table 2.5c'!$B$4:$J$197,7,FALSE)</f>
        <v>0.71</v>
      </c>
      <c r="V54">
        <f>VLOOKUP(S54,'Table 2.5c'!$B$4:$J$197,8,FALSE)</f>
        <v>0.55597500000000033</v>
      </c>
      <c r="W54">
        <f>VLOOKUP(S54,'Table 2.5c'!$B$4:$J$197,9,FALSE)</f>
        <v>0.15402499999999963</v>
      </c>
    </row>
    <row r="55" spans="19:23" x14ac:dyDescent="0.3">
      <c r="S55">
        <v>331110</v>
      </c>
      <c r="T55" t="str">
        <f>VLOOKUP(S55,'Table 2.5c'!$B$4:$J$197,4,FALSE)</f>
        <v>Eagle</v>
      </c>
      <c r="U55">
        <f>VLOOKUP($S55,'Table 2.5c'!$B$4:$J$197,7,FALSE)</f>
        <v>0.7088333333333332</v>
      </c>
      <c r="V55">
        <f>VLOOKUP(S55,'Table 2.5c'!$B$4:$J$197,8,FALSE)</f>
        <v>0.40253333333333341</v>
      </c>
      <c r="W55">
        <f>VLOOKUP(S55,'Table 2.5c'!$B$4:$J$197,9,FALSE)</f>
        <v>0.30629999999999979</v>
      </c>
    </row>
    <row r="56" spans="19:23" x14ac:dyDescent="0.3">
      <c r="S56">
        <v>331730</v>
      </c>
      <c r="T56" t="str">
        <f>VLOOKUP(S56,'Table 2.5c'!$B$4:$J$197,4,FALSE)</f>
        <v>Wales</v>
      </c>
      <c r="U56">
        <f>VLOOKUP($S56,'Table 2.5c'!$B$4:$J$197,7,FALSE)</f>
        <v>0.70720833333333333</v>
      </c>
      <c r="V56">
        <f>VLOOKUP(S56,'Table 2.5c'!$B$4:$J$197,8,FALSE)</f>
        <v>0.48498333333333343</v>
      </c>
      <c r="W56">
        <f>VLOOKUP(S56,'Table 2.5c'!$B$4:$J$197,9,FALSE)</f>
        <v>0.22222499999999992</v>
      </c>
    </row>
    <row r="57" spans="19:23" x14ac:dyDescent="0.3">
      <c r="S57">
        <v>332060</v>
      </c>
      <c r="T57" t="str">
        <f>VLOOKUP(S57,'Table 2.5c'!$B$4:$J$197,4,FALSE)</f>
        <v>Deering</v>
      </c>
      <c r="U57">
        <f>VLOOKUP($S57,'Table 2.5c'!$B$4:$J$197,7,FALSE)</f>
        <v>0.70469999999999999</v>
      </c>
      <c r="V57">
        <f>VLOOKUP(S57,'Table 2.5c'!$B$4:$J$197,8,FALSE)</f>
        <v>0.36707499999999993</v>
      </c>
      <c r="W57">
        <f>VLOOKUP(S57,'Table 2.5c'!$B$4:$J$197,9,FALSE)</f>
        <v>0.33762500000000006</v>
      </c>
    </row>
    <row r="58" spans="19:23" x14ac:dyDescent="0.3">
      <c r="S58">
        <v>331740</v>
      </c>
      <c r="T58" t="str">
        <f>VLOOKUP(S58,'Table 2.5c'!$B$4:$J$197,4,FALSE)</f>
        <v>Karluk</v>
      </c>
      <c r="U58">
        <f>VLOOKUP($S58,'Table 2.5c'!$B$4:$J$197,7,FALSE)</f>
        <v>0.70000000000000007</v>
      </c>
      <c r="V58">
        <f>VLOOKUP(S58,'Table 2.5c'!$B$4:$J$197,8,FALSE)</f>
        <v>0.50991666666666779</v>
      </c>
      <c r="W58">
        <f>VLOOKUP(S58,'Table 2.5c'!$B$4:$J$197,9,FALSE)</f>
        <v>0.1900833333333323</v>
      </c>
    </row>
    <row r="59" spans="19:23" x14ac:dyDescent="0.3">
      <c r="S59">
        <v>332300</v>
      </c>
      <c r="T59" t="str">
        <f>VLOOKUP(S59,'Table 2.5c'!$B$4:$J$197,4,FALSE)</f>
        <v>Napaskiak</v>
      </c>
      <c r="U59">
        <f>VLOOKUP($S59,'Table 2.5c'!$B$4:$J$197,7,FALSE)</f>
        <v>0.70000000000000007</v>
      </c>
      <c r="V59">
        <f>VLOOKUP(S59,'Table 2.5c'!$B$4:$J$197,8,FALSE)</f>
        <v>0.35248181818181917</v>
      </c>
      <c r="W59">
        <f>VLOOKUP(S59,'Table 2.5c'!$B$4:$J$197,9,FALSE)</f>
        <v>0.34751818181818089</v>
      </c>
    </row>
    <row r="60" spans="19:23" x14ac:dyDescent="0.3">
      <c r="S60">
        <v>331950</v>
      </c>
      <c r="T60" t="str">
        <f>VLOOKUP(S60,'Table 2.5c'!$B$4:$J$197,4,FALSE)</f>
        <v>Ekwok</v>
      </c>
      <c r="U60">
        <f>VLOOKUP($S60,'Table 2.5c'!$B$4:$J$197,7,FALSE)</f>
        <v>0.68938333333333335</v>
      </c>
      <c r="V60">
        <f>VLOOKUP(S60,'Table 2.5c'!$B$4:$J$197,8,FALSE)</f>
        <v>0.46798333333333397</v>
      </c>
      <c r="W60">
        <f>VLOOKUP(S60,'Table 2.5c'!$B$4:$J$197,9,FALSE)</f>
        <v>0.22139999999999938</v>
      </c>
    </row>
    <row r="61" spans="19:23" x14ac:dyDescent="0.3">
      <c r="S61">
        <v>331890</v>
      </c>
      <c r="T61" t="str">
        <f>VLOOKUP(S61,'Table 2.5c'!$B$4:$J$197,4,FALSE)</f>
        <v>Chitina</v>
      </c>
      <c r="U61">
        <f>VLOOKUP($S61,'Table 2.5c'!$B$4:$J$197,7,FALSE)</f>
        <v>0.68845833333333328</v>
      </c>
      <c r="V61">
        <f>VLOOKUP(S61,'Table 2.5c'!$B$4:$J$197,8,FALSE)</f>
        <v>0.2952916666666669</v>
      </c>
      <c r="W61">
        <f>VLOOKUP(S61,'Table 2.5c'!$B$4:$J$197,9,FALSE)</f>
        <v>0.39316666666666639</v>
      </c>
    </row>
    <row r="62" spans="19:23" x14ac:dyDescent="0.3">
      <c r="S62">
        <v>332630</v>
      </c>
      <c r="T62" t="str">
        <f>VLOOKUP(S62,'Table 2.5c'!$B$4:$J$197,4,FALSE)</f>
        <v>Tenakee Springs</v>
      </c>
      <c r="U62">
        <f>VLOOKUP($S62,'Table 2.5c'!$B$4:$J$197,7,FALSE)</f>
        <v>0.68833333333333346</v>
      </c>
      <c r="V62">
        <f>VLOOKUP(S62,'Table 2.5c'!$B$4:$J$197,8,FALSE)</f>
        <v>0.37265833333333404</v>
      </c>
      <c r="W62">
        <f>VLOOKUP(S62,'Table 2.5c'!$B$4:$J$197,9,FALSE)</f>
        <v>0.31567499999999943</v>
      </c>
    </row>
    <row r="63" spans="19:23" x14ac:dyDescent="0.3">
      <c r="S63">
        <v>331250</v>
      </c>
      <c r="T63" t="str">
        <f>VLOOKUP(S63,'Table 2.5c'!$B$4:$J$197,4,FALSE)</f>
        <v>Ambler</v>
      </c>
      <c r="U63">
        <f>VLOOKUP($S63,'Table 2.5c'!$B$4:$J$197,7,FALSE)</f>
        <v>0.68299230769230757</v>
      </c>
      <c r="V63">
        <f>VLOOKUP(S63,'Table 2.5c'!$B$4:$J$197,8,FALSE)</f>
        <v>0.46239999999999981</v>
      </c>
      <c r="W63">
        <f>VLOOKUP(S63,'Table 2.5c'!$B$4:$J$197,9,FALSE)</f>
        <v>0.22059230769230773</v>
      </c>
    </row>
    <row r="64" spans="19:23" x14ac:dyDescent="0.3">
      <c r="S64">
        <v>331510</v>
      </c>
      <c r="T64" t="str">
        <f>VLOOKUP(S64,'Table 2.5c'!$B$4:$J$197,4,FALSE)</f>
        <v>Noorvik</v>
      </c>
      <c r="U64">
        <f>VLOOKUP($S64,'Table 2.5c'!$B$4:$J$197,7,FALSE)</f>
        <v>0.67758333333333332</v>
      </c>
      <c r="V64">
        <f>VLOOKUP(S64,'Table 2.5c'!$B$4:$J$197,8,FALSE)</f>
        <v>0.45680833333333326</v>
      </c>
      <c r="W64">
        <f>VLOOKUP(S64,'Table 2.5c'!$B$4:$J$197,9,FALSE)</f>
        <v>0.22077500000000003</v>
      </c>
    </row>
    <row r="65" spans="1:23" x14ac:dyDescent="0.3">
      <c r="S65">
        <v>331990</v>
      </c>
      <c r="T65" t="str">
        <f>VLOOKUP(S65,'Table 2.5c'!$B$4:$J$197,4,FALSE)</f>
        <v>Galena</v>
      </c>
      <c r="U65">
        <f>VLOOKUP($S65,'Table 2.5c'!$B$4:$J$197,7,FALSE)</f>
        <v>0.67</v>
      </c>
      <c r="V65">
        <f>VLOOKUP(S65,'Table 2.5c'!$B$4:$J$197,8,FALSE)</f>
        <v>0.30366666666666664</v>
      </c>
      <c r="W65">
        <f>VLOOKUP(S65,'Table 2.5c'!$B$4:$J$197,9,FALSE)</f>
        <v>0.3663333333333334</v>
      </c>
    </row>
    <row r="66" spans="1:23" x14ac:dyDescent="0.3">
      <c r="S66">
        <v>331685</v>
      </c>
      <c r="T66" t="str">
        <f>VLOOKUP(S66,'Table 2.5c'!$B$4:$J$197,4,FALSE)</f>
        <v>Teller</v>
      </c>
      <c r="U66">
        <f>VLOOKUP($S66,'Table 2.5c'!$B$4:$J$197,7,FALSE)</f>
        <v>0.66933333333333334</v>
      </c>
      <c r="V66">
        <f>VLOOKUP(S66,'Table 2.5c'!$B$4:$J$197,8,FALSE)</f>
        <v>0.44900833333333434</v>
      </c>
      <c r="W66">
        <f>VLOOKUP(S66,'Table 2.5c'!$B$4:$J$197,9,FALSE)</f>
        <v>0.22032499999999902</v>
      </c>
    </row>
    <row r="67" spans="1:23" x14ac:dyDescent="0.3">
      <c r="S67">
        <v>331410</v>
      </c>
      <c r="T67" t="str">
        <f>VLOOKUP(S67,'Table 2.5c'!$B$4:$J$197,4,FALSE)</f>
        <v>Kivalina</v>
      </c>
      <c r="U67">
        <f>VLOOKUP($S67,'Table 2.5c'!$B$4:$J$197,7,FALSE)</f>
        <v>0.66918333333333324</v>
      </c>
      <c r="V67">
        <f>VLOOKUP(S67,'Table 2.5c'!$B$4:$J$197,8,FALSE)</f>
        <v>0.44880833333333325</v>
      </c>
      <c r="W67">
        <f>VLOOKUP(S67,'Table 2.5c'!$B$4:$J$197,9,FALSE)</f>
        <v>0.22037499999999999</v>
      </c>
    </row>
    <row r="68" spans="1:23" x14ac:dyDescent="0.3">
      <c r="S68">
        <v>331850</v>
      </c>
      <c r="T68" t="str">
        <f>VLOOKUP(S68,'Table 2.5c'!$B$4:$J$197,4,FALSE)</f>
        <v>Chenega Bay</v>
      </c>
      <c r="U68">
        <f>VLOOKUP($S68,'Table 2.5c'!$B$4:$J$197,7,FALSE)</f>
        <v>0.66500000000000004</v>
      </c>
      <c r="V68">
        <f>VLOOKUP(S68,'Table 2.5c'!$B$4:$J$197,8,FALSE)</f>
        <v>0.43156666666666665</v>
      </c>
      <c r="W68">
        <f>VLOOKUP(S68,'Table 2.5c'!$B$4:$J$197,9,FALSE)</f>
        <v>0.23343333333333338</v>
      </c>
    </row>
    <row r="69" spans="1:23" x14ac:dyDescent="0.3">
      <c r="S69">
        <v>332160</v>
      </c>
      <c r="T69" t="str">
        <f>VLOOKUP(S69,'Table 2.5c'!$B$4:$J$197,4,FALSE)</f>
        <v>Kwigillingok</v>
      </c>
      <c r="U69">
        <f>VLOOKUP($S69,'Table 2.5c'!$B$4:$J$197,7,FALSE)</f>
        <v>0.66454545454545455</v>
      </c>
      <c r="V69">
        <f>VLOOKUP(S69,'Table 2.5c'!$B$4:$J$197,8,FALSE)</f>
        <v>0.36799090909090915</v>
      </c>
      <c r="W69">
        <f>VLOOKUP(S69,'Table 2.5c'!$B$4:$J$197,9,FALSE)</f>
        <v>0.2965545454545454</v>
      </c>
    </row>
    <row r="70" spans="1:23" x14ac:dyDescent="0.3">
      <c r="A70" s="71" t="s">
        <v>557</v>
      </c>
      <c r="S70">
        <v>331640</v>
      </c>
      <c r="T70" t="str">
        <f>VLOOKUP(S70,'Table 2.5c'!$B$4:$J$197,4,FALSE)</f>
        <v>Shishmaref</v>
      </c>
      <c r="U70">
        <f>VLOOKUP($S70,'Table 2.5c'!$B$4:$J$197,7,FALSE)</f>
        <v>0.66022499999999995</v>
      </c>
      <c r="V70">
        <f>VLOOKUP(S70,'Table 2.5c'!$B$4:$J$197,8,FALSE)</f>
        <v>0.44031666666666702</v>
      </c>
      <c r="W70">
        <f>VLOOKUP(S70,'Table 2.5c'!$B$4:$J$197,9,FALSE)</f>
        <v>0.21990833333333293</v>
      </c>
    </row>
    <row r="71" spans="1:23" x14ac:dyDescent="0.3">
      <c r="S71">
        <v>331260</v>
      </c>
      <c r="T71" t="str">
        <f>VLOOKUP(S71,'Table 2.5c'!$B$4:$J$197,4,FALSE)</f>
        <v>Anvik</v>
      </c>
      <c r="U71">
        <f>VLOOKUP($S71,'Table 2.5c'!$B$4:$J$197,7,FALSE)</f>
        <v>0.65947500000000014</v>
      </c>
      <c r="V71">
        <f>VLOOKUP(S71,'Table 2.5c'!$B$4:$J$197,8,FALSE)</f>
        <v>0.43960000000000055</v>
      </c>
      <c r="W71">
        <f>VLOOKUP(S71,'Table 2.5c'!$B$4:$J$197,9,FALSE)</f>
        <v>0.2198749999999996</v>
      </c>
    </row>
    <row r="72" spans="1:23" x14ac:dyDescent="0.3">
      <c r="A72" s="3" t="str">
        <f>CONCATENATE("Figure C.  Installed Capacity by Prime Mover by Certified Utilities (MW), ", 'Read Me'!$D$1)</f>
        <v>Figure C.  Installed Capacity by Prime Mover by Certified Utilities (MW), 2015</v>
      </c>
      <c r="O72" s="2" t="s">
        <v>419</v>
      </c>
      <c r="P72" s="2" t="s">
        <v>2156</v>
      </c>
      <c r="Q72" s="2" t="s">
        <v>37</v>
      </c>
      <c r="S72">
        <v>332020</v>
      </c>
      <c r="T72" t="str">
        <f>VLOOKUP(S72,'Table 2.5c'!$B$4:$J$197,4,FALSE)</f>
        <v>Fort Yukon</v>
      </c>
      <c r="U72">
        <f>VLOOKUP($S72,'Table 2.5c'!$B$4:$J$197,7,FALSE)</f>
        <v>0.65941666666666654</v>
      </c>
      <c r="V72">
        <f>VLOOKUP(S72,'Table 2.5c'!$B$4:$J$197,8,FALSE)</f>
        <v>0.41075000000000017</v>
      </c>
      <c r="W72">
        <f>VLOOKUP(S72,'Table 2.5c'!$B$4:$J$197,9,FALSE)</f>
        <v>0.24866666666666634</v>
      </c>
    </row>
    <row r="73" spans="1:23" x14ac:dyDescent="0.3">
      <c r="O73" t="s">
        <v>32</v>
      </c>
      <c r="P73" s="15">
        <f>MROUND('Table 1.d (2021)'!B15,10)</f>
        <v>1780</v>
      </c>
      <c r="Q73" s="20">
        <f>P73/$P$78</f>
        <v>0.56151419558359617</v>
      </c>
      <c r="S73">
        <v>331030</v>
      </c>
      <c r="T73" t="str">
        <f>VLOOKUP(S73,'Table 2.5c'!$B$4:$J$197,4,FALSE)</f>
        <v>Akiak</v>
      </c>
      <c r="U73">
        <f>VLOOKUP($S73,'Table 2.5c'!$B$4:$J$197,7,FALSE)</f>
        <v>0.65499999999999992</v>
      </c>
      <c r="V73">
        <f>VLOOKUP(S73,'Table 2.5c'!$B$4:$J$197,8,FALSE)</f>
        <v>0.30229166666666668</v>
      </c>
      <c r="W73">
        <f>VLOOKUP(S73,'Table 2.5c'!$B$4:$J$197,9,FALSE)</f>
        <v>0.35270833333333323</v>
      </c>
    </row>
    <row r="74" spans="1:23" x14ac:dyDescent="0.3">
      <c r="O74" t="s">
        <v>33</v>
      </c>
      <c r="P74" s="15">
        <f>MROUND('Table 1.d (2021)'!C15,10)</f>
        <v>730</v>
      </c>
      <c r="Q74" s="20">
        <f>P74/$P$78</f>
        <v>0.2302839116719243</v>
      </c>
      <c r="S74">
        <v>331160</v>
      </c>
      <c r="T74" t="str">
        <f>VLOOKUP(S74,'Table 2.5c'!$B$4:$J$197,4,FALSE)</f>
        <v>Mentasta Lake</v>
      </c>
      <c r="U74">
        <f>VLOOKUP($S74,'Table 2.5c'!$B$4:$J$197,7,FALSE)</f>
        <v>0.65484166666666643</v>
      </c>
      <c r="V74">
        <f>VLOOKUP(S74,'Table 2.5c'!$B$4:$J$197,8,FALSE)</f>
        <v>0.35218333333333379</v>
      </c>
      <c r="W74">
        <f>VLOOKUP(S74,'Table 2.5c'!$B$4:$J$197,9,FALSE)</f>
        <v>0.30265833333333264</v>
      </c>
    </row>
    <row r="75" spans="1:23" x14ac:dyDescent="0.3">
      <c r="O75" t="s">
        <v>34</v>
      </c>
      <c r="P75" s="15">
        <f>MROUND('Table 1.d (2021)'!D15,10)</f>
        <v>490</v>
      </c>
      <c r="Q75" s="20">
        <f>P75/$P$78</f>
        <v>0.15457413249211358</v>
      </c>
      <c r="S75">
        <v>331070</v>
      </c>
      <c r="T75" t="str">
        <f>VLOOKUP(S75,'Table 2.5c'!$B$4:$J$197,4,FALSE)</f>
        <v>Chistochina</v>
      </c>
      <c r="U75">
        <f>VLOOKUP($S75,'Table 2.5c'!$B$4:$J$197,7,FALSE)</f>
        <v>0.65480833333333321</v>
      </c>
      <c r="V75">
        <f>VLOOKUP(S75,'Table 2.5c'!$B$4:$J$197,8,FALSE)</f>
        <v>0.35218333333333396</v>
      </c>
      <c r="W75">
        <f>VLOOKUP(S75,'Table 2.5c'!$B$4:$J$197,9,FALSE)</f>
        <v>0.30262499999999926</v>
      </c>
    </row>
    <row r="76" spans="1:23" x14ac:dyDescent="0.3">
      <c r="O76" t="s">
        <v>35</v>
      </c>
      <c r="P76" s="15">
        <f>MROUND('Table 1.d (2021)'!E15,10)</f>
        <v>70</v>
      </c>
      <c r="Q76" s="133">
        <f>P76/$P$78</f>
        <v>2.2082018927444796E-2</v>
      </c>
      <c r="S76">
        <v>331195</v>
      </c>
      <c r="T76" t="str">
        <f>VLOOKUP(S76,'Table 2.5c'!$B$4:$J$197,4,FALSE)</f>
        <v>Slana</v>
      </c>
      <c r="U76">
        <f>VLOOKUP($S76,'Table 2.5c'!$B$4:$J$197,7,FALSE)</f>
        <v>0.65251666666666652</v>
      </c>
      <c r="V76">
        <f>VLOOKUP(S76,'Table 2.5c'!$B$4:$J$197,8,FALSE)</f>
        <v>0.35218333333333385</v>
      </c>
      <c r="W76">
        <f>VLOOKUP(S76,'Table 2.5c'!$B$4:$J$197,9,FALSE)</f>
        <v>0.30033333333333267</v>
      </c>
    </row>
    <row r="77" spans="1:23" x14ac:dyDescent="0.3">
      <c r="O77" t="s">
        <v>51</v>
      </c>
      <c r="P77" s="15">
        <f>MROUND('Table 1.d (2021)'!G15,10)</f>
        <v>100</v>
      </c>
      <c r="Q77" s="133">
        <f>P77/$P$78</f>
        <v>3.1545741324921134E-2</v>
      </c>
      <c r="S77">
        <v>331620</v>
      </c>
      <c r="T77" t="str">
        <f>VLOOKUP(S77,'Table 2.5c'!$B$4:$J$197,4,FALSE)</f>
        <v>Shageluk</v>
      </c>
      <c r="U77">
        <f>VLOOKUP($S77,'Table 2.5c'!$B$4:$J$197,7,FALSE)</f>
        <v>0.65045833333333336</v>
      </c>
      <c r="V77">
        <f>VLOOKUP(S77,'Table 2.5c'!$B$4:$J$197,8,FALSE)</f>
        <v>0.43105833333333343</v>
      </c>
      <c r="W77">
        <f>VLOOKUP(S77,'Table 2.5c'!$B$4:$J$197,9,FALSE)</f>
        <v>0.21939999999999996</v>
      </c>
    </row>
    <row r="78" spans="1:23" x14ac:dyDescent="0.3">
      <c r="O78" t="s">
        <v>15</v>
      </c>
      <c r="P78" s="15">
        <f>MROUND('Table 1.d (2021)'!H15,10)</f>
        <v>3170</v>
      </c>
      <c r="S78">
        <v>332510</v>
      </c>
      <c r="T78" t="str">
        <f>VLOOKUP(S78,'Table 2.5c'!$B$4:$J$197,4,FALSE)</f>
        <v>Kongiganak</v>
      </c>
      <c r="U78">
        <f>VLOOKUP($S78,'Table 2.5c'!$B$4:$J$197,7,FALSE)</f>
        <v>0.65000000000000013</v>
      </c>
      <c r="V78">
        <f>VLOOKUP(S78,'Table 2.5c'!$B$4:$J$197,8,FALSE)</f>
        <v>0.27214166666666678</v>
      </c>
      <c r="W78">
        <f>VLOOKUP(S78,'Table 2.5c'!$B$4:$J$197,9,FALSE)</f>
        <v>0.37785833333333335</v>
      </c>
    </row>
    <row r="79" spans="1:23" x14ac:dyDescent="0.3">
      <c r="S79">
        <v>332720</v>
      </c>
      <c r="T79" t="str">
        <f>VLOOKUP(S79,'Table 2.5c'!$B$4:$J$197,4,FALSE)</f>
        <v>Tuntutuliak</v>
      </c>
      <c r="U79">
        <f>VLOOKUP($S79,'Table 2.5c'!$B$4:$J$197,7,FALSE)</f>
        <v>0.65000000000000013</v>
      </c>
      <c r="V79">
        <f>VLOOKUP(S79,'Table 2.5c'!$B$4:$J$197,8,FALSE)</f>
        <v>0.30442500000000011</v>
      </c>
      <c r="W79">
        <f>VLOOKUP(S79,'Table 2.5c'!$B$4:$J$197,9,FALSE)</f>
        <v>0.34557500000000002</v>
      </c>
    </row>
    <row r="80" spans="1:23" x14ac:dyDescent="0.3">
      <c r="S80">
        <v>331180</v>
      </c>
      <c r="T80" t="str">
        <f>VLOOKUP(S80,'Table 2.5c'!$B$4:$J$197,4,FALSE)</f>
        <v>Northway</v>
      </c>
      <c r="U80">
        <f>VLOOKUP($S80,'Table 2.5c'!$B$4:$J$197,7,FALSE)</f>
        <v>0.64753333333333341</v>
      </c>
      <c r="V80">
        <f>VLOOKUP(S80,'Table 2.5c'!$B$4:$J$197,8,FALSE)</f>
        <v>0.34568333333333345</v>
      </c>
      <c r="W80">
        <f>VLOOKUP(S80,'Table 2.5c'!$B$4:$J$197,9,FALSE)</f>
        <v>0.30184999999999995</v>
      </c>
    </row>
    <row r="81" spans="1:23" x14ac:dyDescent="0.3">
      <c r="S81">
        <v>331400</v>
      </c>
      <c r="T81" t="str">
        <f>VLOOKUP(S81,'Table 2.5c'!$B$4:$J$197,4,FALSE)</f>
        <v>Kiana</v>
      </c>
      <c r="U81">
        <f>VLOOKUP($S81,'Table 2.5c'!$B$4:$J$197,7,FALSE)</f>
        <v>0.64752500000000002</v>
      </c>
      <c r="V81">
        <f>VLOOKUP(S81,'Table 2.5c'!$B$4:$J$197,8,FALSE)</f>
        <v>0.42828333333333368</v>
      </c>
      <c r="W81">
        <f>VLOOKUP(S81,'Table 2.5c'!$B$4:$J$197,9,FALSE)</f>
        <v>0.21924166666666633</v>
      </c>
    </row>
    <row r="82" spans="1:23" x14ac:dyDescent="0.3">
      <c r="S82">
        <v>331830</v>
      </c>
      <c r="T82" t="str">
        <f>VLOOKUP(S82,'Table 2.5c'!$B$4:$J$197,4,FALSE)</f>
        <v>Central</v>
      </c>
      <c r="U82">
        <f>VLOOKUP($S82,'Table 2.5c'!$B$4:$J$197,7,FALSE)</f>
        <v>0.64534166666666681</v>
      </c>
      <c r="V82">
        <f>VLOOKUP(S82,'Table 2.5c'!$B$4:$J$197,8,FALSE)</f>
        <v>0.36624166666666697</v>
      </c>
      <c r="W82">
        <f>VLOOKUP(S82,'Table 2.5c'!$B$4:$J$197,9,FALSE)</f>
        <v>0.27909999999999985</v>
      </c>
    </row>
    <row r="83" spans="1:23" x14ac:dyDescent="0.3">
      <c r="S83">
        <v>332080</v>
      </c>
      <c r="T83" t="str">
        <f>VLOOKUP(S83,'Table 2.5c'!$B$4:$J$197,4,FALSE)</f>
        <v>Kipnuk</v>
      </c>
      <c r="U83">
        <f>VLOOKUP($S83,'Table 2.5c'!$B$4:$J$197,7,FALSE)</f>
        <v>0.64454166666666668</v>
      </c>
      <c r="V83">
        <f>VLOOKUP(S83,'Table 2.5c'!$B$4:$J$197,8,FALSE)</f>
        <v>0.42920833333333364</v>
      </c>
      <c r="W83">
        <f>VLOOKUP(S83,'Table 2.5c'!$B$4:$J$197,9,FALSE)</f>
        <v>0.21533333333333302</v>
      </c>
    </row>
    <row r="84" spans="1:23" x14ac:dyDescent="0.3">
      <c r="S84">
        <v>331480</v>
      </c>
      <c r="T84" t="str">
        <f>VLOOKUP(S84,'Table 2.5c'!$B$4:$J$197,4,FALSE)</f>
        <v>New Stuyahok</v>
      </c>
      <c r="U84">
        <f>VLOOKUP($S84,'Table 2.5c'!$B$4:$J$197,7,FALSE)</f>
        <v>0.64056666666666662</v>
      </c>
      <c r="V84">
        <f>VLOOKUP(S84,'Table 2.5c'!$B$4:$J$197,8,FALSE)</f>
        <v>0.42165000000000052</v>
      </c>
      <c r="W84">
        <f>VLOOKUP(S84,'Table 2.5c'!$B$4:$J$197,9,FALSE)</f>
        <v>0.21891666666666609</v>
      </c>
    </row>
    <row r="85" spans="1:23" x14ac:dyDescent="0.3">
      <c r="S85">
        <v>331330</v>
      </c>
      <c r="T85" t="str">
        <f>VLOOKUP(S85,'Table 2.5c'!$B$4:$J$197,4,FALSE)</f>
        <v>Goodnews Bay</v>
      </c>
      <c r="U85">
        <f>VLOOKUP($S85,'Table 2.5c'!$B$4:$J$197,7,FALSE)</f>
        <v>0.6352000000000001</v>
      </c>
      <c r="V85">
        <f>VLOOKUP(S85,'Table 2.5c'!$B$4:$J$197,8,FALSE)</f>
        <v>0.4165583333333337</v>
      </c>
      <c r="W85">
        <f>VLOOKUP(S85,'Table 2.5c'!$B$4:$J$197,9,FALSE)</f>
        <v>0.21864166666666637</v>
      </c>
    </row>
    <row r="86" spans="1:23" x14ac:dyDescent="0.3">
      <c r="S86">
        <v>331290</v>
      </c>
      <c r="T86" t="str">
        <f>VLOOKUP(S86,'Table 2.5c'!$B$4:$J$197,4,FALSE)</f>
        <v>Eek</v>
      </c>
      <c r="U86">
        <f>VLOOKUP($S86,'Table 2.5c'!$B$4:$J$197,7,FALSE)</f>
        <v>0.63327500000000014</v>
      </c>
      <c r="V86">
        <f>VLOOKUP(S86,'Table 2.5c'!$B$4:$J$197,8,FALSE)</f>
        <v>0.41473333333333351</v>
      </c>
      <c r="W86">
        <f>VLOOKUP(S86,'Table 2.5c'!$B$4:$J$197,9,FALSE)</f>
        <v>0.21854166666666666</v>
      </c>
    </row>
    <row r="87" spans="1:23" x14ac:dyDescent="0.3">
      <c r="S87">
        <v>331520</v>
      </c>
      <c r="T87" t="str">
        <f>VLOOKUP(S87,'Table 2.5c'!$B$4:$J$197,4,FALSE)</f>
        <v>Nulato</v>
      </c>
      <c r="U87">
        <f>VLOOKUP($S87,'Table 2.5c'!$B$4:$J$197,7,FALSE)</f>
        <v>0.62879166666666653</v>
      </c>
      <c r="V87">
        <f>VLOOKUP(S87,'Table 2.5c'!$B$4:$J$197,8,FALSE)</f>
        <v>0.41048333333333409</v>
      </c>
      <c r="W87">
        <f>VLOOKUP(S87,'Table 2.5c'!$B$4:$J$197,9,FALSE)</f>
        <v>0.21830833333333244</v>
      </c>
    </row>
    <row r="88" spans="1:23" x14ac:dyDescent="0.3">
      <c r="S88">
        <v>331610</v>
      </c>
      <c r="T88" t="str">
        <f>VLOOKUP(S88,'Table 2.5c'!$B$4:$J$197,4,FALSE)</f>
        <v>Selawik</v>
      </c>
      <c r="U88">
        <f>VLOOKUP($S88,'Table 2.5c'!$B$4:$J$197,7,FALSE)</f>
        <v>0.62769999999999981</v>
      </c>
      <c r="V88">
        <f>VLOOKUP(S88,'Table 2.5c'!$B$4:$J$197,8,FALSE)</f>
        <v>0.40834166666666716</v>
      </c>
      <c r="W88">
        <f>VLOOKUP(S88,'Table 2.5c'!$B$4:$J$197,9,FALSE)</f>
        <v>0.21935833333333268</v>
      </c>
    </row>
    <row r="89" spans="1:23" x14ac:dyDescent="0.3">
      <c r="S89">
        <v>331420</v>
      </c>
      <c r="T89" t="str">
        <f>VLOOKUP(S89,'Table 2.5c'!$B$4:$J$197,4,FALSE)</f>
        <v>Koyuk</v>
      </c>
      <c r="U89">
        <f>VLOOKUP($S89,'Table 2.5c'!$B$4:$J$197,7,FALSE)</f>
        <v>0.62726666666666675</v>
      </c>
      <c r="V89">
        <f>VLOOKUP(S89,'Table 2.5c'!$B$4:$J$197,8,FALSE)</f>
        <v>0.40901666666666714</v>
      </c>
      <c r="W89">
        <f>VLOOKUP(S89,'Table 2.5c'!$B$4:$J$197,9,FALSE)</f>
        <v>0.21824999999999964</v>
      </c>
    </row>
    <row r="90" spans="1:23" x14ac:dyDescent="0.3">
      <c r="S90">
        <v>331690</v>
      </c>
      <c r="T90" t="str">
        <f>VLOOKUP(S90,'Table 2.5c'!$B$4:$J$197,4,FALSE)</f>
        <v>Togiak</v>
      </c>
      <c r="U90">
        <f>VLOOKUP($S90,'Table 2.5c'!$B$4:$J$197,7,FALSE)</f>
        <v>0.6269916666666665</v>
      </c>
      <c r="V90">
        <f>VLOOKUP(S90,'Table 2.5c'!$B$4:$J$197,8,FALSE)</f>
        <v>0.4087500000000005</v>
      </c>
      <c r="W90">
        <f>VLOOKUP(S90,'Table 2.5c'!$B$4:$J$197,9,FALSE)</f>
        <v>0.21824166666666597</v>
      </c>
    </row>
    <row r="91" spans="1:23" x14ac:dyDescent="0.3">
      <c r="S91">
        <v>331300</v>
      </c>
      <c r="T91" t="str">
        <f>VLOOKUP(S91,'Table 2.5c'!$B$4:$J$197,4,FALSE)</f>
        <v>Elim</v>
      </c>
      <c r="U91">
        <f>VLOOKUP($S91,'Table 2.5c'!$B$4:$J$197,7,FALSE)</f>
        <v>0.62329999999999997</v>
      </c>
      <c r="V91">
        <f>VLOOKUP(S91,'Table 2.5c'!$B$4:$J$197,8,FALSE)</f>
        <v>0.40522500000000028</v>
      </c>
      <c r="W91">
        <f>VLOOKUP(S91,'Table 2.5c'!$B$4:$J$197,9,FALSE)</f>
        <v>0.21807499999999966</v>
      </c>
    </row>
    <row r="92" spans="1:23" x14ac:dyDescent="0.3">
      <c r="S92">
        <v>331380</v>
      </c>
      <c r="T92" t="str">
        <f>VLOOKUP(S92,'Table 2.5c'!$B$4:$J$197,4,FALSE)</f>
        <v>Kaltag</v>
      </c>
      <c r="U92">
        <f>VLOOKUP($S92,'Table 2.5c'!$B$4:$J$197,7,FALSE)</f>
        <v>0.62105833333333338</v>
      </c>
      <c r="V92">
        <f>VLOOKUP(S92,'Table 2.5c'!$B$4:$J$197,8,FALSE)</f>
        <v>0.4031083333333334</v>
      </c>
      <c r="W92">
        <f>VLOOKUP(S92,'Table 2.5c'!$B$4:$J$197,9,FALSE)</f>
        <v>0.21795</v>
      </c>
    </row>
    <row r="93" spans="1:23" x14ac:dyDescent="0.3">
      <c r="S93">
        <v>332120</v>
      </c>
      <c r="T93" t="str">
        <f>VLOOKUP(S93,'Table 2.5c'!$B$4:$J$197,4,FALSE)</f>
        <v>Kotlik</v>
      </c>
      <c r="U93">
        <f>VLOOKUP($S93,'Table 2.5c'!$B$4:$J$197,7,FALSE)</f>
        <v>0.62073333333333325</v>
      </c>
      <c r="V93">
        <f>VLOOKUP(S93,'Table 2.5c'!$B$4:$J$197,8,FALSE)</f>
        <v>0.40280833333333321</v>
      </c>
      <c r="W93">
        <f>VLOOKUP(S93,'Table 2.5c'!$B$4:$J$197,9,FALSE)</f>
        <v>0.21792500000000001</v>
      </c>
    </row>
    <row r="94" spans="1:23" x14ac:dyDescent="0.3">
      <c r="A94" s="71" t="s">
        <v>559</v>
      </c>
      <c r="S94">
        <v>332890</v>
      </c>
      <c r="T94" t="str">
        <f>VLOOKUP(S94,'Table 2.5c'!$B$4:$J$197,4,FALSE)</f>
        <v>White Mountain</v>
      </c>
      <c r="U94">
        <f>VLOOKUP($S94,'Table 2.5c'!$B$4:$J$197,7,FALSE)</f>
        <v>0.62</v>
      </c>
      <c r="V94">
        <f>VLOOKUP(S94,'Table 2.5c'!$B$4:$J$197,8,FALSE)</f>
        <v>0.3075250000000006</v>
      </c>
      <c r="W94">
        <f>VLOOKUP(S94,'Table 2.5c'!$B$4:$J$197,9,FALSE)</f>
        <v>0.31247499999999939</v>
      </c>
    </row>
    <row r="95" spans="1:23" x14ac:dyDescent="0.3">
      <c r="S95">
        <v>331670</v>
      </c>
      <c r="T95" t="str">
        <f>VLOOKUP(S95,'Table 2.5c'!$B$4:$J$197,4,FALSE)</f>
        <v>Saint Michael</v>
      </c>
      <c r="U95">
        <f>VLOOKUP($S95,'Table 2.5c'!$B$4:$J$197,7,FALSE)</f>
        <v>0.618425</v>
      </c>
      <c r="V95">
        <f>VLOOKUP(S95,'Table 2.5c'!$B$4:$J$197,8,FALSE)</f>
        <v>0.40063333333333373</v>
      </c>
      <c r="W95">
        <f>VLOOKUP(S95,'Table 2.5c'!$B$4:$J$197,9,FALSE)</f>
        <v>0.21779166666666627</v>
      </c>
    </row>
    <row r="96" spans="1:23" x14ac:dyDescent="0.3">
      <c r="A96" s="3" t="str">
        <f>CONCATENATE("Figure D.  Installed Capacity by Prime Mover by Certified Utilities (kW), 1962-",'Read Me'!$D$1)</f>
        <v>Figure D.  Installed Capacity by Prime Mover by Certified Utilities (kW), 1962-2015</v>
      </c>
      <c r="S96">
        <v>331600</v>
      </c>
      <c r="T96" t="str">
        <f>VLOOKUP(S96,'Table 2.5c'!$B$4:$J$197,4,FALSE)</f>
        <v>Scammon Bay</v>
      </c>
      <c r="U96">
        <f>VLOOKUP($S96,'Table 2.5c'!$B$4:$J$197,7,FALSE)</f>
        <v>0.61754166666666654</v>
      </c>
      <c r="V96">
        <f>VLOOKUP(S96,'Table 2.5c'!$B$4:$J$197,8,FALSE)</f>
        <v>0.39980833333333332</v>
      </c>
      <c r="W96">
        <f>VLOOKUP(S96,'Table 2.5c'!$B$4:$J$197,9,FALSE)</f>
        <v>0.21773333333333322</v>
      </c>
    </row>
    <row r="97" spans="19:23" x14ac:dyDescent="0.3">
      <c r="S97">
        <v>331340</v>
      </c>
      <c r="T97" t="str">
        <f>VLOOKUP(S97,'Table 2.5c'!$B$4:$J$197,4,FALSE)</f>
        <v>Grayling</v>
      </c>
      <c r="U97">
        <f>VLOOKUP($S97,'Table 2.5c'!$B$4:$J$197,7,FALSE)</f>
        <v>0.61535833333333334</v>
      </c>
      <c r="V97">
        <f>VLOOKUP(S97,'Table 2.5c'!$B$4:$J$197,8,FALSE)</f>
        <v>0.39765833333333422</v>
      </c>
      <c r="W97">
        <f>VLOOKUP(S97,'Table 2.5c'!$B$4:$J$197,9,FALSE)</f>
        <v>0.21769999999999909</v>
      </c>
    </row>
    <row r="98" spans="19:23" x14ac:dyDescent="0.3">
      <c r="S98">
        <v>331240</v>
      </c>
      <c r="T98" t="str">
        <f>VLOOKUP(S98,'Table 2.5c'!$B$4:$J$197,4,FALSE)</f>
        <v>Alakanuk</v>
      </c>
      <c r="U98">
        <f>VLOOKUP($S98,'Table 2.5c'!$B$4:$J$197,7,FALSE)</f>
        <v>0.61404999999999998</v>
      </c>
      <c r="V98">
        <f>VLOOKUP(S98,'Table 2.5c'!$B$4:$J$197,8,FALSE)</f>
        <v>0.39641666666666675</v>
      </c>
      <c r="W98">
        <f>VLOOKUP(S98,'Table 2.5c'!$B$4:$J$197,9,FALSE)</f>
        <v>0.21763333333333323</v>
      </c>
    </row>
    <row r="99" spans="19:23" x14ac:dyDescent="0.3">
      <c r="S99">
        <v>331580</v>
      </c>
      <c r="T99" t="str">
        <f>VLOOKUP(S99,'Table 2.5c'!$B$4:$J$197,4,FALSE)</f>
        <v>Russian Mission</v>
      </c>
      <c r="U99">
        <f>VLOOKUP($S99,'Table 2.5c'!$B$4:$J$197,7,FALSE)</f>
        <v>0.61147499999999988</v>
      </c>
      <c r="V99">
        <f>VLOOKUP(S99,'Table 2.5c'!$B$4:$J$197,8,FALSE)</f>
        <v>0.39399166666666752</v>
      </c>
      <c r="W99">
        <f>VLOOKUP(S99,'Table 2.5c'!$B$4:$J$197,9,FALSE)</f>
        <v>0.21748333333333233</v>
      </c>
    </row>
    <row r="100" spans="19:23" x14ac:dyDescent="0.3">
      <c r="S100">
        <v>331870</v>
      </c>
      <c r="T100" t="str">
        <f>VLOOKUP(S100,'Table 2.5c'!$B$4:$J$197,4,FALSE)</f>
        <v>Chignik Lagoon</v>
      </c>
      <c r="U100">
        <f>VLOOKUP($S100,'Table 2.5c'!$B$4:$J$197,7,FALSE)</f>
        <v>0.6082833333333334</v>
      </c>
      <c r="V100">
        <f>VLOOKUP(S100,'Table 2.5c'!$B$4:$J$197,8,FALSE)</f>
        <v>0.35447500000000026</v>
      </c>
      <c r="W100">
        <f>VLOOKUP(S100,'Table 2.5c'!$B$4:$J$197,9,FALSE)</f>
        <v>0.25380833333333314</v>
      </c>
    </row>
    <row r="101" spans="19:23" x14ac:dyDescent="0.3">
      <c r="S101">
        <v>331020</v>
      </c>
      <c r="T101" t="str">
        <f>VLOOKUP(S101,'Table 2.5c'!$B$4:$J$197,4,FALSE)</f>
        <v>Akiachak</v>
      </c>
      <c r="U101">
        <f>VLOOKUP($S101,'Table 2.5c'!$B$4:$J$197,7,FALSE)</f>
        <v>0.60764166666666652</v>
      </c>
      <c r="V101">
        <f>VLOOKUP(S101,'Table 2.5c'!$B$4:$J$197,8,FALSE)</f>
        <v>0.34945000000000032</v>
      </c>
      <c r="W101">
        <f>VLOOKUP(S101,'Table 2.5c'!$B$4:$J$197,9,FALSE)</f>
        <v>0.25819166666666621</v>
      </c>
    </row>
    <row r="102" spans="19:23" x14ac:dyDescent="0.3">
      <c r="S102">
        <v>331270</v>
      </c>
      <c r="T102" t="str">
        <f>VLOOKUP(S102,'Table 2.5c'!$B$4:$J$197,4,FALSE)</f>
        <v>Brevig Mission</v>
      </c>
      <c r="U102">
        <f>VLOOKUP($S102,'Table 2.5c'!$B$4:$J$197,7,FALSE)</f>
        <v>0.60623333333333329</v>
      </c>
      <c r="V102">
        <f>VLOOKUP(S102,'Table 2.5c'!$B$4:$J$197,8,FALSE)</f>
        <v>0.38902499999999995</v>
      </c>
      <c r="W102">
        <f>VLOOKUP(S102,'Table 2.5c'!$B$4:$J$197,9,FALSE)</f>
        <v>0.21720833333333334</v>
      </c>
    </row>
    <row r="103" spans="19:23" x14ac:dyDescent="0.3">
      <c r="S103">
        <v>331370</v>
      </c>
      <c r="T103" t="str">
        <f>VLOOKUP(S103,'Table 2.5c'!$B$4:$J$197,4,FALSE)</f>
        <v>Huslia</v>
      </c>
      <c r="U103">
        <f>VLOOKUP($S103,'Table 2.5c'!$B$4:$J$197,7,FALSE)</f>
        <v>0.60418333333333341</v>
      </c>
      <c r="V103">
        <f>VLOOKUP(S103,'Table 2.5c'!$B$4:$J$197,8,FALSE)</f>
        <v>0.38705833333333439</v>
      </c>
      <c r="W103">
        <f>VLOOKUP(S103,'Table 2.5c'!$B$4:$J$197,9,FALSE)</f>
        <v>0.21712499999999904</v>
      </c>
    </row>
    <row r="104" spans="19:23" x14ac:dyDescent="0.3">
      <c r="S104">
        <v>331680</v>
      </c>
      <c r="T104" t="str">
        <f>VLOOKUP(S104,'Table 2.5c'!$B$4:$J$197,4,FALSE)</f>
        <v>Stebbins</v>
      </c>
      <c r="U104">
        <f>VLOOKUP($S104,'Table 2.5c'!$B$4:$J$197,7,FALSE)</f>
        <v>0.60345833333333332</v>
      </c>
      <c r="V104">
        <f>VLOOKUP(S104,'Table 2.5c'!$B$4:$J$197,8,FALSE)</f>
        <v>0.38640833333333369</v>
      </c>
      <c r="W104">
        <f>VLOOKUP(S104,'Table 2.5c'!$B$4:$J$197,9,FALSE)</f>
        <v>0.21704999999999963</v>
      </c>
    </row>
    <row r="105" spans="19:23" x14ac:dyDescent="0.3">
      <c r="S105">
        <v>331430</v>
      </c>
      <c r="T105" t="str">
        <f>VLOOKUP(S105,'Table 2.5c'!$B$4:$J$197,4,FALSE)</f>
        <v>Lower Kalskag</v>
      </c>
      <c r="U105">
        <f>VLOOKUP($S105,'Table 2.5c'!$B$4:$J$197,7,FALSE)</f>
        <v>0.603325</v>
      </c>
      <c r="V105">
        <f>VLOOKUP(S105,'Table 2.5c'!$B$4:$J$197,8,FALSE)</f>
        <v>0.3862916666666667</v>
      </c>
      <c r="W105">
        <f>VLOOKUP(S105,'Table 2.5c'!$B$4:$J$197,9,FALSE)</f>
        <v>0.2170333333333333</v>
      </c>
    </row>
    <row r="106" spans="19:23" x14ac:dyDescent="0.3">
      <c r="S106">
        <v>331720</v>
      </c>
      <c r="T106" t="str">
        <f>VLOOKUP(S106,'Table 2.5c'!$B$4:$J$197,4,FALSE)</f>
        <v>Kalskag</v>
      </c>
      <c r="U106">
        <f>VLOOKUP($S106,'Table 2.5c'!$B$4:$J$197,7,FALSE)</f>
        <v>0.603325</v>
      </c>
      <c r="V106">
        <f>VLOOKUP(S106,'Table 2.5c'!$B$4:$J$197,8,FALSE)</f>
        <v>0.3862916666666667</v>
      </c>
      <c r="W106">
        <f>VLOOKUP(S106,'Table 2.5c'!$B$4:$J$197,9,FALSE)</f>
        <v>0.2170333333333333</v>
      </c>
    </row>
    <row r="107" spans="19:23" x14ac:dyDescent="0.3">
      <c r="S107">
        <v>331470</v>
      </c>
      <c r="T107" t="str">
        <f>VLOOKUP(S107,'Table 2.5c'!$B$4:$J$197,4,FALSE)</f>
        <v>Mountain Village</v>
      </c>
      <c r="U107">
        <f>VLOOKUP($S107,'Table 2.5c'!$B$4:$J$197,7,FALSE)</f>
        <v>0.60331666666666672</v>
      </c>
      <c r="V107">
        <f>VLOOKUP(S107,'Table 2.5c'!$B$4:$J$197,8,FALSE)</f>
        <v>0.38624166666666704</v>
      </c>
      <c r="W107">
        <f>VLOOKUP(S107,'Table 2.5c'!$B$4:$J$197,9,FALSE)</f>
        <v>0.21707499999999968</v>
      </c>
    </row>
    <row r="108" spans="19:23" x14ac:dyDescent="0.3">
      <c r="S108">
        <v>331440</v>
      </c>
      <c r="T108" t="str">
        <f>VLOOKUP(S108,'Table 2.5c'!$B$4:$J$197,4,FALSE)</f>
        <v>Marshall</v>
      </c>
      <c r="U108">
        <f>VLOOKUP($S108,'Table 2.5c'!$B$4:$J$197,7,FALSE)</f>
        <v>0.60085833333333349</v>
      </c>
      <c r="V108">
        <f>VLOOKUP(S108,'Table 2.5c'!$B$4:$J$197,8,FALSE)</f>
        <v>0.38395000000000012</v>
      </c>
      <c r="W108">
        <f>VLOOKUP(S108,'Table 2.5c'!$B$4:$J$197,9,FALSE)</f>
        <v>0.21690833333333334</v>
      </c>
    </row>
    <row r="109" spans="19:23" x14ac:dyDescent="0.3">
      <c r="S109">
        <v>332480</v>
      </c>
      <c r="T109" t="str">
        <f>VLOOKUP(S109,'Table 2.5c'!$B$4:$J$197,4,FALSE)</f>
        <v>Pilot Point</v>
      </c>
      <c r="U109">
        <f>VLOOKUP($S109,'Table 2.5c'!$B$4:$J$197,7,FALSE)</f>
        <v>0.59999999999999987</v>
      </c>
      <c r="V109">
        <f>VLOOKUP(S109,'Table 2.5c'!$B$4:$J$197,8,FALSE)</f>
        <v>0.33767500000000061</v>
      </c>
      <c r="W109">
        <f>VLOOKUP(S109,'Table 2.5c'!$B$4:$J$197,9,FALSE)</f>
        <v>0.26232499999999925</v>
      </c>
    </row>
    <row r="110" spans="19:23" x14ac:dyDescent="0.3">
      <c r="S110">
        <v>331540</v>
      </c>
      <c r="T110" t="str">
        <f>VLOOKUP(S110,'Table 2.5c'!$B$4:$J$197,4,FALSE)</f>
        <v>Old Harbor</v>
      </c>
      <c r="U110">
        <f>VLOOKUP($S110,'Table 2.5c'!$B$4:$J$197,7,FALSE)</f>
        <v>0.59349166666666675</v>
      </c>
      <c r="V110">
        <f>VLOOKUP(S110,'Table 2.5c'!$B$4:$J$197,8,FALSE)</f>
        <v>0.37692500000000007</v>
      </c>
      <c r="W110">
        <f>VLOOKUP(S110,'Table 2.5c'!$B$4:$J$197,9,FALSE)</f>
        <v>0.21656666666666669</v>
      </c>
    </row>
    <row r="111" spans="19:23" x14ac:dyDescent="0.3">
      <c r="S111">
        <v>332590</v>
      </c>
      <c r="T111" t="str">
        <f>VLOOKUP(S111,'Table 2.5c'!$B$4:$J$197,4,FALSE)</f>
        <v>Port Alsworth</v>
      </c>
      <c r="U111">
        <f>VLOOKUP($S111,'Table 2.5c'!$B$4:$J$197,7,FALSE)</f>
        <v>0.59114166666666679</v>
      </c>
      <c r="V111">
        <f>VLOOKUP(S111,'Table 2.5c'!$B$4:$J$197,8,FALSE)</f>
        <v>0.40436666666666687</v>
      </c>
      <c r="W111">
        <f>VLOOKUP(S111,'Table 2.5c'!$B$4:$J$197,9,FALSE)</f>
        <v>0.18677499999999991</v>
      </c>
    </row>
    <row r="112" spans="19:23" x14ac:dyDescent="0.3">
      <c r="S112">
        <v>331310</v>
      </c>
      <c r="T112" t="str">
        <f>VLOOKUP(S112,'Table 2.5c'!$B$4:$J$197,4,FALSE)</f>
        <v>Emmonak</v>
      </c>
      <c r="U112">
        <f>VLOOKUP($S112,'Table 2.5c'!$B$4:$J$197,7,FALSE)</f>
        <v>0.58953333333333335</v>
      </c>
      <c r="V112">
        <f>VLOOKUP(S112,'Table 2.5c'!$B$4:$J$197,8,FALSE)</f>
        <v>0.36578333333333402</v>
      </c>
      <c r="W112">
        <f>VLOOKUP(S112,'Table 2.5c'!$B$4:$J$197,9,FALSE)</f>
        <v>0.22374999999999931</v>
      </c>
    </row>
    <row r="113" spans="1:23" x14ac:dyDescent="0.3">
      <c r="S113">
        <v>331390</v>
      </c>
      <c r="T113" t="str">
        <f>VLOOKUP(S113,'Table 2.5c'!$B$4:$J$197,4,FALSE)</f>
        <v>Kasigluk</v>
      </c>
      <c r="U113">
        <f>VLOOKUP($S113,'Table 2.5c'!$B$4:$J$197,7,FALSE)</f>
        <v>0.58535833333333354</v>
      </c>
      <c r="V113">
        <f>VLOOKUP(S113,'Table 2.5c'!$B$4:$J$197,8,FALSE)</f>
        <v>0.35910000000000086</v>
      </c>
      <c r="W113">
        <f>VLOOKUP(S113,'Table 2.5c'!$B$4:$J$197,9,FALSE)</f>
        <v>0.2262583333333327</v>
      </c>
    </row>
    <row r="114" spans="1:23" x14ac:dyDescent="0.3">
      <c r="S114">
        <v>331530</v>
      </c>
      <c r="T114" t="str">
        <f>VLOOKUP(S114,'Table 2.5c'!$B$4:$J$197,4,FALSE)</f>
        <v>Nunapitchuk</v>
      </c>
      <c r="U114">
        <f>VLOOKUP($S114,'Table 2.5c'!$B$4:$J$197,7,FALSE)</f>
        <v>0.58535833333333354</v>
      </c>
      <c r="V114">
        <f>VLOOKUP(S114,'Table 2.5c'!$B$4:$J$197,8,FALSE)</f>
        <v>0.35910000000000086</v>
      </c>
      <c r="W114">
        <f>VLOOKUP(S114,'Table 2.5c'!$B$4:$J$197,9,FALSE)</f>
        <v>0.2262583333333327</v>
      </c>
    </row>
    <row r="115" spans="1:23" x14ac:dyDescent="0.3">
      <c r="A115" s="86" t="s">
        <v>560</v>
      </c>
      <c r="S115">
        <v>331450</v>
      </c>
      <c r="T115" t="str">
        <f>VLOOKUP(S115,'Table 2.5c'!$B$4:$J$197,4,FALSE)</f>
        <v>Mekoryuk</v>
      </c>
      <c r="U115">
        <f>VLOOKUP($S115,'Table 2.5c'!$B$4:$J$197,7,FALSE)</f>
        <v>0.58505000000000007</v>
      </c>
      <c r="V115">
        <f>VLOOKUP(S115,'Table 2.5c'!$B$4:$J$197,8,FALSE)</f>
        <v>0.3548583333333335</v>
      </c>
      <c r="W115">
        <f>VLOOKUP(S115,'Table 2.5c'!$B$4:$J$197,9,FALSE)</f>
        <v>0.23019166666666657</v>
      </c>
    </row>
    <row r="116" spans="1:23" x14ac:dyDescent="0.3">
      <c r="S116">
        <v>331350</v>
      </c>
      <c r="T116" t="str">
        <f>VLOOKUP(S116,'Table 2.5c'!$B$4:$J$197,4,FALSE)</f>
        <v>Holy Cross</v>
      </c>
      <c r="U116">
        <f>VLOOKUP($S116,'Table 2.5c'!$B$4:$J$197,7,FALSE)</f>
        <v>0.58429166666666654</v>
      </c>
      <c r="V116">
        <f>VLOOKUP(S116,'Table 2.5c'!$B$4:$J$197,8,FALSE)</f>
        <v>0.36819166666666681</v>
      </c>
      <c r="W116">
        <f>VLOOKUP(S116,'Table 2.5c'!$B$4:$J$197,9,FALSE)</f>
        <v>0.21609999999999971</v>
      </c>
    </row>
    <row r="117" spans="1:23" x14ac:dyDescent="0.3">
      <c r="A117" s="3" t="str">
        <f>CONCATENATE("Figure E.  Net Generation by Fuel Type by Certified Utilities (MWh), ",'Read Me'!$D$1)</f>
        <v>Figure E.  Net Generation by Fuel Type by Certified Utilities (MWh), 2015</v>
      </c>
      <c r="S117">
        <v>331550</v>
      </c>
      <c r="T117" t="str">
        <f>VLOOKUP(S117,'Table 2.5c'!$B$4:$J$197,4,FALSE)</f>
        <v>Pilot Station</v>
      </c>
      <c r="U117">
        <f>VLOOKUP($S117,'Table 2.5c'!$B$4:$J$197,7,FALSE)</f>
        <v>0.58044166666666663</v>
      </c>
      <c r="V117">
        <f>VLOOKUP(S117,'Table 2.5c'!$B$4:$J$197,8,FALSE)</f>
        <v>0.36455000000000037</v>
      </c>
      <c r="W117">
        <f>VLOOKUP(S117,'Table 2.5c'!$B$4:$J$197,9,FALSE)</f>
        <v>0.21589166666666629</v>
      </c>
    </row>
    <row r="118" spans="1:23" x14ac:dyDescent="0.3">
      <c r="S118">
        <v>331460</v>
      </c>
      <c r="T118" t="str">
        <f>VLOOKUP(S118,'Table 2.5c'!$B$4:$J$197,4,FALSE)</f>
        <v>Minto</v>
      </c>
      <c r="U118">
        <f>VLOOKUP($S118,'Table 2.5c'!$B$4:$J$197,7,FALSE)</f>
        <v>0.57922499999999999</v>
      </c>
      <c r="V118">
        <f>VLOOKUP(S118,'Table 2.5c'!$B$4:$J$197,8,FALSE)</f>
        <v>0.36334166666666767</v>
      </c>
      <c r="W118">
        <f>VLOOKUP(S118,'Table 2.5c'!$B$4:$J$197,9,FALSE)</f>
        <v>0.21588333333333232</v>
      </c>
    </row>
    <row r="119" spans="1:23" x14ac:dyDescent="0.3">
      <c r="S119">
        <v>331590</v>
      </c>
      <c r="T119" t="str">
        <f>VLOOKUP(S119,'Table 2.5c'!$B$4:$J$197,4,FALSE)</f>
        <v>Savoonga</v>
      </c>
      <c r="U119">
        <f>VLOOKUP($S119,'Table 2.5c'!$B$4:$J$197,7,FALSE)</f>
        <v>0.57790833333333336</v>
      </c>
      <c r="V119">
        <f>VLOOKUP(S119,'Table 2.5c'!$B$4:$J$197,8,FALSE)</f>
        <v>0.35340000000000094</v>
      </c>
      <c r="W119">
        <f>VLOOKUP(S119,'Table 2.5c'!$B$4:$J$197,9,FALSE)</f>
        <v>0.22450833333333242</v>
      </c>
    </row>
    <row r="120" spans="1:23" x14ac:dyDescent="0.3">
      <c r="S120">
        <v>331560</v>
      </c>
      <c r="T120" t="str">
        <f>VLOOKUP(S120,'Table 2.5c'!$B$4:$J$197,4,FALSE)</f>
        <v>Pitkas Point</v>
      </c>
      <c r="U120">
        <f>VLOOKUP($S120,'Table 2.5c'!$B$4:$J$197,7,FALSE)</f>
        <v>0.57736666666666658</v>
      </c>
      <c r="V120">
        <f>VLOOKUP(S120,'Table 2.5c'!$B$4:$J$197,8,FALSE)</f>
        <v>0.36159166666666753</v>
      </c>
      <c r="W120">
        <f>VLOOKUP(S120,'Table 2.5c'!$B$4:$J$197,9,FALSE)</f>
        <v>0.21577499999999905</v>
      </c>
    </row>
    <row r="121" spans="1:23" x14ac:dyDescent="0.3">
      <c r="S121">
        <v>331660</v>
      </c>
      <c r="T121" t="str">
        <f>VLOOKUP(S121,'Table 2.5c'!$B$4:$J$197,4,FALSE)</f>
        <v>Saint Mary's</v>
      </c>
      <c r="U121">
        <f>VLOOKUP($S121,'Table 2.5c'!$B$4:$J$197,7,FALSE)</f>
        <v>0.57736666666666658</v>
      </c>
      <c r="V121">
        <f>VLOOKUP(S121,'Table 2.5c'!$B$4:$J$197,8,FALSE)</f>
        <v>0.36159166666666753</v>
      </c>
      <c r="W121">
        <f>VLOOKUP(S121,'Table 2.5c'!$B$4:$J$197,9,FALSE)</f>
        <v>0.21577499999999905</v>
      </c>
    </row>
    <row r="122" spans="1:23" x14ac:dyDescent="0.3">
      <c r="S122">
        <v>331360</v>
      </c>
      <c r="T122" t="str">
        <f>VLOOKUP(S122,'Table 2.5c'!$B$4:$J$197,4,FALSE)</f>
        <v>Hooper Bay</v>
      </c>
      <c r="U122">
        <f>VLOOKUP($S122,'Table 2.5c'!$B$4:$J$197,7,FALSE)</f>
        <v>0.5756916666666666</v>
      </c>
      <c r="V122">
        <f>VLOOKUP(S122,'Table 2.5c'!$B$4:$J$197,8,FALSE)</f>
        <v>0.3507750000000005</v>
      </c>
      <c r="W122">
        <f>VLOOKUP(S122,'Table 2.5c'!$B$4:$J$197,9,FALSE)</f>
        <v>0.2249166666666661</v>
      </c>
    </row>
    <row r="123" spans="1:23" x14ac:dyDescent="0.3">
      <c r="S123">
        <v>331320</v>
      </c>
      <c r="T123" t="str">
        <f>VLOOKUP(S123,'Table 2.5c'!$B$4:$J$197,4,FALSE)</f>
        <v>Gambell</v>
      </c>
      <c r="U123">
        <f>VLOOKUP($S123,'Table 2.5c'!$B$4:$J$197,7,FALSE)</f>
        <v>0.57153333333333312</v>
      </c>
      <c r="V123">
        <f>VLOOKUP(S123,'Table 2.5c'!$B$4:$J$197,8,FALSE)</f>
        <v>0.34265833333333362</v>
      </c>
      <c r="W123">
        <f>VLOOKUP(S123,'Table 2.5c'!$B$4:$J$197,9,FALSE)</f>
        <v>0.22887499999999947</v>
      </c>
    </row>
    <row r="124" spans="1:23" x14ac:dyDescent="0.3">
      <c r="S124">
        <v>332650</v>
      </c>
      <c r="T124" t="str">
        <f>VLOOKUP(S124,'Table 2.5c'!$B$4:$J$197,4,FALSE)</f>
        <v>Angoon</v>
      </c>
      <c r="U124">
        <f>VLOOKUP($S124,'Table 2.5c'!$B$4:$J$197,7,FALSE)</f>
        <v>0.57053333333333345</v>
      </c>
      <c r="V124">
        <f>VLOOKUP(S124,'Table 2.5c'!$B$4:$J$197,8,FALSE)</f>
        <v>0.34179166666666694</v>
      </c>
      <c r="W124">
        <f>VLOOKUP(S124,'Table 2.5c'!$B$4:$J$197,9,FALSE)</f>
        <v>0.22874166666666654</v>
      </c>
    </row>
    <row r="125" spans="1:23" x14ac:dyDescent="0.3">
      <c r="S125">
        <v>332700</v>
      </c>
      <c r="T125" t="str">
        <f>VLOOKUP(S125,'Table 2.5c'!$B$4:$J$197,4,FALSE)</f>
        <v>Klukwan</v>
      </c>
      <c r="U125">
        <f>VLOOKUP($S125,'Table 2.5c'!$B$4:$J$197,7,FALSE)</f>
        <v>0.57052500000000006</v>
      </c>
      <c r="V125">
        <f>VLOOKUP(S125,'Table 2.5c'!$B$4:$J$197,8,FALSE)</f>
        <v>0.34179166666666683</v>
      </c>
      <c r="W125">
        <f>VLOOKUP(S125,'Table 2.5c'!$B$4:$J$197,9,FALSE)</f>
        <v>0.22873333333333323</v>
      </c>
    </row>
    <row r="126" spans="1:23" x14ac:dyDescent="0.3">
      <c r="S126">
        <v>332660</v>
      </c>
      <c r="T126" t="str">
        <f>VLOOKUP(S126,'Table 2.5c'!$B$4:$J$197,4,FALSE)</f>
        <v>Chilkat Valley</v>
      </c>
      <c r="U126">
        <f>VLOOKUP($S126,'Table 2.5c'!$B$4:$J$197,7,FALSE)</f>
        <v>0.57052500000000006</v>
      </c>
      <c r="V126">
        <f>VLOOKUP(S126,'Table 2.5c'!$B$4:$J$197,8,FALSE)</f>
        <v>0.34179166666666683</v>
      </c>
      <c r="W126">
        <f>VLOOKUP(S126,'Table 2.5c'!$B$4:$J$197,9,FALSE)</f>
        <v>0.22873333333333323</v>
      </c>
    </row>
    <row r="127" spans="1:23" x14ac:dyDescent="0.3">
      <c r="S127">
        <v>332670</v>
      </c>
      <c r="T127" t="str">
        <f>VLOOKUP(S127,'Table 2.5c'!$B$4:$J$197,4,FALSE)</f>
        <v>Hoonah</v>
      </c>
      <c r="U127">
        <f>VLOOKUP($S127,'Table 2.5c'!$B$4:$J$197,7,FALSE)</f>
        <v>0.57052500000000006</v>
      </c>
      <c r="V127">
        <f>VLOOKUP(S127,'Table 2.5c'!$B$4:$J$197,8,FALSE)</f>
        <v>0.34179166666666683</v>
      </c>
      <c r="W127">
        <f>VLOOKUP(S127,'Table 2.5c'!$B$4:$J$197,9,FALSE)</f>
        <v>0.22873333333333323</v>
      </c>
    </row>
    <row r="128" spans="1:23" x14ac:dyDescent="0.3">
      <c r="S128">
        <v>332680</v>
      </c>
      <c r="T128" t="str">
        <f>VLOOKUP(S128,'Table 2.5c'!$B$4:$J$197,4,FALSE)</f>
        <v>Kake</v>
      </c>
      <c r="U128">
        <f>VLOOKUP($S128,'Table 2.5c'!$B$4:$J$197,7,FALSE)</f>
        <v>0.57052500000000006</v>
      </c>
      <c r="V128">
        <f>VLOOKUP(S128,'Table 2.5c'!$B$4:$J$197,8,FALSE)</f>
        <v>0.34179166666666683</v>
      </c>
      <c r="W128">
        <f>VLOOKUP(S128,'Table 2.5c'!$B$4:$J$197,9,FALSE)</f>
        <v>0.22873333333333323</v>
      </c>
    </row>
    <row r="129" spans="1:23" x14ac:dyDescent="0.3">
      <c r="S129">
        <v>332050</v>
      </c>
      <c r="T129" t="str">
        <f>VLOOKUP(S129,'Table 2.5c'!$B$4:$J$197,4,FALSE)</f>
        <v>Iliamna</v>
      </c>
      <c r="U129">
        <f>VLOOKUP($S129,'Table 2.5c'!$B$4:$J$197,7,FALSE)</f>
        <v>0.56969166666666671</v>
      </c>
      <c r="V129">
        <f>VLOOKUP(S129,'Table 2.5c'!$B$4:$J$197,8,FALSE)</f>
        <v>0.25199166666666767</v>
      </c>
      <c r="W129">
        <f>VLOOKUP(S129,'Table 2.5c'!$B$4:$J$197,9,FALSE)</f>
        <v>0.31769999999999904</v>
      </c>
    </row>
    <row r="130" spans="1:23" x14ac:dyDescent="0.3">
      <c r="S130">
        <v>332280</v>
      </c>
      <c r="T130" t="str">
        <f>VLOOKUP(S130,'Table 2.5c'!$B$4:$J$197,4,FALSE)</f>
        <v>Naknek</v>
      </c>
      <c r="U130">
        <f>VLOOKUP($S130,'Table 2.5c'!$B$4:$J$197,7,FALSE)</f>
        <v>0.56820000000000004</v>
      </c>
      <c r="V130">
        <f>VLOOKUP(S130,'Table 2.5c'!$B$4:$J$197,8,FALSE)</f>
        <v>0.38504166666666739</v>
      </c>
      <c r="W130">
        <f>VLOOKUP(S130,'Table 2.5c'!$B$4:$J$197,9,FALSE)</f>
        <v>0.18315833333333267</v>
      </c>
    </row>
    <row r="131" spans="1:23" x14ac:dyDescent="0.3">
      <c r="S131">
        <v>331570</v>
      </c>
      <c r="T131" t="str">
        <f>VLOOKUP(S131,'Table 2.5c'!$B$4:$J$197,4,FALSE)</f>
        <v>Quinhagak</v>
      </c>
      <c r="U131">
        <f>VLOOKUP($S131,'Table 2.5c'!$B$4:$J$197,7,FALSE)</f>
        <v>0.56746666666666667</v>
      </c>
      <c r="V131">
        <f>VLOOKUP(S131,'Table 2.5c'!$B$4:$J$197,8,FALSE)</f>
        <v>0.33693333333333397</v>
      </c>
      <c r="W131">
        <f>VLOOKUP(S131,'Table 2.5c'!$B$4:$J$197,9,FALSE)</f>
        <v>0.2305333333333327</v>
      </c>
    </row>
    <row r="132" spans="1:23" x14ac:dyDescent="0.3">
      <c r="S132">
        <v>331230</v>
      </c>
      <c r="T132" t="str">
        <f>VLOOKUP(S132,'Table 2.5c'!$B$4:$J$197,4,FALSE)</f>
        <v>Whale Pass</v>
      </c>
      <c r="U132">
        <f>VLOOKUP($S132,'Table 2.5c'!$B$4:$J$197,7,FALSE)</f>
        <v>0.56459999999999988</v>
      </c>
      <c r="V132">
        <f>VLOOKUP(S132,'Table 2.5c'!$B$4:$J$197,8,FALSE)</f>
        <v>0.33333333333333348</v>
      </c>
      <c r="W132">
        <f>VLOOKUP(S132,'Table 2.5c'!$B$4:$J$197,9,FALSE)</f>
        <v>0.2312666666666664</v>
      </c>
    </row>
    <row r="133" spans="1:23" x14ac:dyDescent="0.3">
      <c r="S133">
        <v>331280</v>
      </c>
      <c r="T133" t="str">
        <f>VLOOKUP(S133,'Table 2.5c'!$B$4:$J$197,4,FALSE)</f>
        <v>Chevak</v>
      </c>
      <c r="U133">
        <f>VLOOKUP($S133,'Table 2.5c'!$B$4:$J$197,7,FALSE)</f>
        <v>0.56370833333333326</v>
      </c>
      <c r="V133">
        <f>VLOOKUP(S133,'Table 2.5c'!$B$4:$J$197,8,FALSE)</f>
        <v>0.33156666666666745</v>
      </c>
      <c r="W133">
        <f>VLOOKUP(S133,'Table 2.5c'!$B$4:$J$197,9,FALSE)</f>
        <v>0.23214166666666583</v>
      </c>
    </row>
    <row r="134" spans="1:23" x14ac:dyDescent="0.3">
      <c r="S134">
        <v>331700</v>
      </c>
      <c r="T134" t="str">
        <f>VLOOKUP(S134,'Table 2.5c'!$B$4:$J$197,4,FALSE)</f>
        <v>Toksook Bay</v>
      </c>
      <c r="U134">
        <f>VLOOKUP($S134,'Table 2.5c'!$B$4:$J$197,7,FALSE)</f>
        <v>0.56113333333333326</v>
      </c>
      <c r="V134">
        <f>VLOOKUP(S134,'Table 2.5c'!$B$4:$J$197,8,FALSE)</f>
        <v>0.3367750000000006</v>
      </c>
      <c r="W134">
        <f>VLOOKUP(S134,'Table 2.5c'!$B$4:$J$197,9,FALSE)</f>
        <v>0.22435833333333269</v>
      </c>
    </row>
    <row r="135" spans="1:23" x14ac:dyDescent="0.3">
      <c r="S135">
        <v>331710</v>
      </c>
      <c r="T135" t="str">
        <f>VLOOKUP(S135,'Table 2.5c'!$B$4:$J$197,4,FALSE)</f>
        <v>Tununak</v>
      </c>
      <c r="U135">
        <f>VLOOKUP($S135,'Table 2.5c'!$B$4:$J$197,7,FALSE)</f>
        <v>0.56113333333333326</v>
      </c>
      <c r="V135">
        <f>VLOOKUP(S135,'Table 2.5c'!$B$4:$J$197,8,FALSE)</f>
        <v>0.3367750000000006</v>
      </c>
      <c r="W135">
        <f>VLOOKUP(S135,'Table 2.5c'!$B$4:$J$197,9,FALSE)</f>
        <v>0.22435833333333269</v>
      </c>
    </row>
    <row r="136" spans="1:23" x14ac:dyDescent="0.3">
      <c r="A136" s="71" t="s">
        <v>558</v>
      </c>
      <c r="S136">
        <v>331490</v>
      </c>
      <c r="T136" t="str">
        <f>VLOOKUP(S136,'Table 2.5c'!$B$4:$J$197,4,FALSE)</f>
        <v>Nightmute</v>
      </c>
      <c r="U136">
        <f>VLOOKUP($S136,'Table 2.5c'!$B$4:$J$197,7,FALSE)</f>
        <v>0.55913333333333326</v>
      </c>
      <c r="V136">
        <f>VLOOKUP(S136,'Table 2.5c'!$B$4:$J$197,8,FALSE)</f>
        <v>0.3367750000000006</v>
      </c>
      <c r="W136">
        <f>VLOOKUP(S136,'Table 2.5c'!$B$4:$J$197,9,FALSE)</f>
        <v>0.22235833333333266</v>
      </c>
    </row>
    <row r="137" spans="1:23" x14ac:dyDescent="0.3">
      <c r="S137">
        <v>331630</v>
      </c>
      <c r="T137" t="str">
        <f>VLOOKUP(S137,'Table 2.5c'!$B$4:$J$197,4,FALSE)</f>
        <v>Shaktoolik</v>
      </c>
      <c r="U137">
        <f>VLOOKUP($S137,'Table 2.5c'!$B$4:$J$197,7,FALSE)</f>
        <v>0.55879166666666669</v>
      </c>
      <c r="V137">
        <f>VLOOKUP(S137,'Table 2.5c'!$B$4:$J$197,8,FALSE)</f>
        <v>0.32899166666666668</v>
      </c>
      <c r="W137">
        <f>VLOOKUP(S137,'Table 2.5c'!$B$4:$J$197,9,FALSE)</f>
        <v>0.2298</v>
      </c>
    </row>
    <row r="138" spans="1:23" x14ac:dyDescent="0.3">
      <c r="A138" s="3" t="str">
        <f>CONCATENATE("Figure F.  Net Generation by Fuel Type by Certified Utilities (GWh), 1971-",'Read Me'!$D$1)</f>
        <v>Figure F.  Net Generation by Fuel Type by Certified Utilities (GWh), 1971-2015</v>
      </c>
      <c r="S138">
        <v>332210</v>
      </c>
      <c r="T138" t="str">
        <f>VLOOKUP(S138,'Table 2.5c'!$B$4:$J$197,4,FALSE)</f>
        <v>Manokotak</v>
      </c>
      <c r="U138">
        <f>VLOOKUP($S138,'Table 2.5c'!$B$4:$J$197,7,FALSE)</f>
        <v>0.54999999999999993</v>
      </c>
      <c r="V138">
        <f>VLOOKUP(S138,'Table 2.5c'!$B$4:$J$197,8,FALSE)</f>
        <v>0.24564166666666654</v>
      </c>
      <c r="W138">
        <f>VLOOKUP(S138,'Table 2.5c'!$B$4:$J$197,9,FALSE)</f>
        <v>0.3043583333333334</v>
      </c>
    </row>
    <row r="139" spans="1:23" x14ac:dyDescent="0.3">
      <c r="S139">
        <v>332420</v>
      </c>
      <c r="T139" t="str">
        <f>VLOOKUP(S139,'Table 2.5c'!$B$4:$J$197,4,FALSE)</f>
        <v>Nunam Iqua</v>
      </c>
      <c r="U139">
        <f>VLOOKUP($S139,'Table 2.5c'!$B$4:$J$197,7,FALSE)</f>
        <v>0.53000000000000014</v>
      </c>
      <c r="V139">
        <f>VLOOKUP(S139,'Table 2.5c'!$B$4:$J$197,8,FALSE)</f>
        <v>0.33253333333333346</v>
      </c>
      <c r="W139">
        <f>VLOOKUP(S139,'Table 2.5c'!$B$4:$J$197,9,FALSE)</f>
        <v>0.19746666666666665</v>
      </c>
    </row>
    <row r="140" spans="1:23" x14ac:dyDescent="0.3">
      <c r="S140">
        <v>332540</v>
      </c>
      <c r="T140" t="str">
        <f>VLOOKUP(S140,'Table 2.5c'!$B$4:$J$197,4,FALSE)</f>
        <v>Sand Point</v>
      </c>
      <c r="U140">
        <f>VLOOKUP($S140,'Table 2.5c'!$B$4:$J$197,7,FALSE)</f>
        <v>0.52897500000000008</v>
      </c>
      <c r="V140">
        <f>VLOOKUP(S140,'Table 2.5c'!$B$4:$J$197,8,FALSE)</f>
        <v>0.31987500000000069</v>
      </c>
      <c r="W140">
        <f>VLOOKUP(S140,'Table 2.5c'!$B$4:$J$197,9,FALSE)</f>
        <v>0.20909999999999937</v>
      </c>
    </row>
    <row r="141" spans="1:23" x14ac:dyDescent="0.3">
      <c r="S141">
        <v>332150</v>
      </c>
      <c r="T141" t="str">
        <f>VLOOKUP(S141,'Table 2.5c'!$B$4:$J$197,4,FALSE)</f>
        <v>Kwethluk</v>
      </c>
      <c r="U141">
        <f>VLOOKUP($S141,'Table 2.5c'!$B$4:$J$197,7,FALSE)</f>
        <v>0.51999999999999991</v>
      </c>
      <c r="V141">
        <f>VLOOKUP(S141,'Table 2.5c'!$B$4:$J$197,8,FALSE)</f>
        <v>0.30349999999999988</v>
      </c>
      <c r="W141">
        <f>VLOOKUP(S141,'Table 2.5c'!$B$4:$J$197,9,FALSE)</f>
        <v>0.21650000000000003</v>
      </c>
    </row>
    <row r="142" spans="1:23" x14ac:dyDescent="0.3">
      <c r="S142">
        <v>332000</v>
      </c>
      <c r="T142" t="str">
        <f>VLOOKUP(S142,'Table 2.5c'!$B$4:$J$197,4,FALSE)</f>
        <v>Golovin</v>
      </c>
      <c r="U142">
        <f>VLOOKUP($S142,'Table 2.5c'!$B$4:$J$197,7,FALSE)</f>
        <v>0.51666666666666672</v>
      </c>
      <c r="V142">
        <f>VLOOKUP(S142,'Table 2.5c'!$B$4:$J$197,8,FALSE)</f>
        <v>0.31022500000000008</v>
      </c>
      <c r="W142">
        <f>VLOOKUP(S142,'Table 2.5c'!$B$4:$J$197,9,FALSE)</f>
        <v>0.20644166666666663</v>
      </c>
    </row>
    <row r="143" spans="1:23" x14ac:dyDescent="0.3">
      <c r="S143">
        <v>332310</v>
      </c>
      <c r="T143" t="str">
        <f>VLOOKUP(S143,'Table 2.5c'!$B$4:$J$197,4,FALSE)</f>
        <v>Chefornak</v>
      </c>
      <c r="U143">
        <f>VLOOKUP($S143,'Table 2.5c'!$B$4:$J$197,7,FALSE)</f>
        <v>0.50833333333333341</v>
      </c>
      <c r="V143">
        <f>VLOOKUP(S143,'Table 2.5c'!$B$4:$J$197,8,FALSE)</f>
        <v>0.27860000000000007</v>
      </c>
      <c r="W143">
        <f>VLOOKUP(S143,'Table 2.5c'!$B$4:$J$197,9,FALSE)</f>
        <v>0.22973333333333337</v>
      </c>
    </row>
    <row r="144" spans="1:23" x14ac:dyDescent="0.3">
      <c r="S144">
        <v>332110</v>
      </c>
      <c r="T144" t="str">
        <f>VLOOKUP(S144,'Table 2.5c'!$B$4:$J$197,4,FALSE)</f>
        <v>Koliganek</v>
      </c>
      <c r="U144">
        <f>VLOOKUP($S144,'Table 2.5c'!$B$4:$J$197,7,FALSE)</f>
        <v>0.5</v>
      </c>
      <c r="V144">
        <f>VLOOKUP(S144,'Table 2.5c'!$B$4:$J$197,8,FALSE)</f>
        <v>0.32871666666666666</v>
      </c>
      <c r="W144">
        <f>VLOOKUP(S144,'Table 2.5c'!$B$4:$J$197,9,FALSE)</f>
        <v>0.17128333333333334</v>
      </c>
    </row>
    <row r="145" spans="1:23" x14ac:dyDescent="0.3">
      <c r="S145">
        <v>331860</v>
      </c>
      <c r="T145" t="str">
        <f>VLOOKUP(S145,'Table 2.5c'!$B$4:$J$197,4,FALSE)</f>
        <v>Chignik</v>
      </c>
      <c r="U145">
        <f>VLOOKUP($S145,'Table 2.5c'!$B$4:$J$197,7,FALSE)</f>
        <v>0.49899999999999994</v>
      </c>
      <c r="V145">
        <f>VLOOKUP(S145,'Table 2.5c'!$B$4:$J$197,8,FALSE)</f>
        <v>0.3345499999999999</v>
      </c>
      <c r="W145">
        <f>VLOOKUP(S145,'Table 2.5c'!$B$4:$J$197,9,FALSE)</f>
        <v>0.16445000000000001</v>
      </c>
    </row>
    <row r="146" spans="1:23" x14ac:dyDescent="0.3">
      <c r="S146">
        <v>332430</v>
      </c>
      <c r="T146" t="str">
        <f>VLOOKUP(S146,'Table 2.5c'!$B$4:$J$197,4,FALSE)</f>
        <v>Dillingham</v>
      </c>
      <c r="U146">
        <f>VLOOKUP($S146,'Table 2.5c'!$B$4:$J$197,7,FALSE)</f>
        <v>0.49256666666666665</v>
      </c>
      <c r="V146">
        <f>VLOOKUP(S146,'Table 2.5c'!$B$4:$J$197,8,FALSE)</f>
        <v>0.2558583333333338</v>
      </c>
      <c r="W146">
        <f>VLOOKUP(S146,'Table 2.5c'!$B$4:$J$197,9,FALSE)</f>
        <v>0.23670833333333285</v>
      </c>
    </row>
    <row r="147" spans="1:23" x14ac:dyDescent="0.3">
      <c r="S147">
        <v>331820</v>
      </c>
      <c r="T147" t="str">
        <f>VLOOKUP(S147,'Table 2.5c'!$B$4:$J$197,4,FALSE)</f>
        <v>Buckland</v>
      </c>
      <c r="U147">
        <f>VLOOKUP($S147,'Table 2.5c'!$B$4:$J$197,7,FALSE)</f>
        <v>0.47410000000000002</v>
      </c>
      <c r="V147">
        <f>VLOOKUP(S147,'Table 2.5c'!$B$4:$J$197,8,FALSE)</f>
        <v>0.2244833333333334</v>
      </c>
      <c r="W147">
        <f>VLOOKUP(S147,'Table 2.5c'!$B$4:$J$197,9,FALSE)</f>
        <v>0.24961666666666663</v>
      </c>
    </row>
    <row r="148" spans="1:23" x14ac:dyDescent="0.3">
      <c r="S148">
        <v>332460</v>
      </c>
      <c r="T148" t="str">
        <f>VLOOKUP(S148,'Table 2.5c'!$B$4:$J$197,4,FALSE)</f>
        <v>Pelican</v>
      </c>
      <c r="U148">
        <f>VLOOKUP($S148,'Table 2.5c'!$B$4:$J$197,7,FALSE)</f>
        <v>0.46999999999999981</v>
      </c>
      <c r="V148">
        <f>VLOOKUP(S148,'Table 2.5c'!$B$4:$J$197,8,FALSE)</f>
        <v>0.23929166666666696</v>
      </c>
      <c r="W148">
        <f>VLOOKUP(S148,'Table 2.5c'!$B$4:$J$197,9,FALSE)</f>
        <v>0.23070833333333285</v>
      </c>
    </row>
    <row r="149" spans="1:23" x14ac:dyDescent="0.3">
      <c r="S149">
        <v>332560</v>
      </c>
      <c r="T149" t="str">
        <f>VLOOKUP(S149,'Table 2.5c'!$B$4:$J$197,4,FALSE)</f>
        <v>Saint Paul</v>
      </c>
      <c r="U149">
        <f>VLOOKUP($S149,'Table 2.5c'!$B$4:$J$197,7,FALSE)</f>
        <v>0.46666666666666662</v>
      </c>
      <c r="V149">
        <f>VLOOKUP(S149,'Table 2.5c'!$B$4:$J$197,8,FALSE)</f>
        <v>0.30392500000000011</v>
      </c>
      <c r="W149">
        <f>VLOOKUP(S149,'Table 2.5c'!$B$4:$J$197,9,FALSE)</f>
        <v>0.16274166666666648</v>
      </c>
    </row>
    <row r="150" spans="1:23" x14ac:dyDescent="0.3">
      <c r="S150">
        <v>331010</v>
      </c>
      <c r="T150" t="str">
        <f>VLOOKUP(S150,'Table 2.5c'!$B$4:$J$197,4,FALSE)</f>
        <v>Akhiok</v>
      </c>
      <c r="U150">
        <f>VLOOKUP($S150,'Table 2.5c'!$B$4:$J$197,7,FALSE)</f>
        <v>0.45000000000000012</v>
      </c>
      <c r="V150">
        <f>VLOOKUP(S150,'Table 2.5c'!$B$4:$J$197,8,FALSE)</f>
        <v>0.31792727272727284</v>
      </c>
      <c r="W150">
        <f>VLOOKUP(S150,'Table 2.5c'!$B$4:$J$197,9,FALSE)</f>
        <v>0.13207272727272726</v>
      </c>
    </row>
    <row r="151" spans="1:23" x14ac:dyDescent="0.3">
      <c r="S151">
        <v>332900</v>
      </c>
      <c r="T151" t="str">
        <f>VLOOKUP(S151,'Table 2.5c'!$B$4:$J$197,4,FALSE)</f>
        <v>Yakutat</v>
      </c>
      <c r="U151">
        <f>VLOOKUP($S151,'Table 2.5c'!$B$4:$J$197,7,FALSE)</f>
        <v>0.44983333333333336</v>
      </c>
      <c r="V151">
        <f>VLOOKUP(S151,'Table 2.5c'!$B$4:$J$197,8,FALSE)</f>
        <v>0.26405000000000017</v>
      </c>
      <c r="W151">
        <f>VLOOKUP(S151,'Table 2.5c'!$B$4:$J$197,9,FALSE)</f>
        <v>0.18578333333333319</v>
      </c>
    </row>
    <row r="152" spans="1:23" x14ac:dyDescent="0.3">
      <c r="S152">
        <v>332850</v>
      </c>
      <c r="T152" t="str">
        <f>VLOOKUP(S152,'Table 2.5c'!$B$4:$J$197,4,FALSE)</f>
        <v>Unalakleet</v>
      </c>
      <c r="U152">
        <f>VLOOKUP($S152,'Table 2.5c'!$B$4:$J$197,7,FALSE)</f>
        <v>0.4493333333333332</v>
      </c>
      <c r="V152">
        <f>VLOOKUP(S152,'Table 2.5c'!$B$4:$J$197,8,FALSE)</f>
        <v>0.24231666666666671</v>
      </c>
      <c r="W152">
        <f>VLOOKUP(S152,'Table 2.5c'!$B$4:$J$197,9,FALSE)</f>
        <v>0.20701666666666649</v>
      </c>
    </row>
    <row r="153" spans="1:23" x14ac:dyDescent="0.3">
      <c r="S153">
        <v>331200</v>
      </c>
      <c r="T153" t="str">
        <f>VLOOKUP(S153,'Table 2.5c'!$B$4:$J$197,4,FALSE)</f>
        <v>Tetlin</v>
      </c>
      <c r="U153">
        <f>VLOOKUP($S153,'Table 2.5c'!$B$4:$J$197,7,FALSE)</f>
        <v>0.44263333333333327</v>
      </c>
      <c r="V153">
        <f>VLOOKUP(S153,'Table 2.5c'!$B$4:$J$197,8,FALSE)</f>
        <v>0.18746666666666667</v>
      </c>
      <c r="W153">
        <f>VLOOKUP(S153,'Table 2.5c'!$B$4:$J$197,9,FALSE)</f>
        <v>0.2551666666666666</v>
      </c>
    </row>
    <row r="154" spans="1:23" x14ac:dyDescent="0.3">
      <c r="S154">
        <v>332170</v>
      </c>
      <c r="T154" t="str">
        <f>VLOOKUP(S154,'Table 2.5c'!$B$4:$J$197,4,FALSE)</f>
        <v>Larsen Bay</v>
      </c>
      <c r="U154">
        <f>VLOOKUP($S154,'Table 2.5c'!$B$4:$J$197,7,FALSE)</f>
        <v>0.44</v>
      </c>
      <c r="V154">
        <f>VLOOKUP(S154,'Table 2.5c'!$B$4:$J$197,8,FALSE)</f>
        <v>9.9999999999988987E-5</v>
      </c>
      <c r="W154">
        <f>VLOOKUP(S154,'Table 2.5c'!$B$4:$J$197,9,FALSE)</f>
        <v>0.43990000000000001</v>
      </c>
    </row>
    <row r="155" spans="1:23" x14ac:dyDescent="0.3">
      <c r="S155">
        <v>331800</v>
      </c>
      <c r="T155" t="str">
        <f>VLOOKUP(S155,'Table 2.5c'!$B$4:$J$197,4,FALSE)</f>
        <v>Bethel</v>
      </c>
      <c r="U155">
        <f>VLOOKUP($S155,'Table 2.5c'!$B$4:$J$197,7,FALSE)</f>
        <v>0.42786666666666667</v>
      </c>
      <c r="V155">
        <f>VLOOKUP(S155,'Table 2.5c'!$B$4:$J$197,8,FALSE)</f>
        <v>0.27383333333333337</v>
      </c>
      <c r="W155">
        <f>VLOOKUP(S155,'Table 2.5c'!$B$4:$J$197,9,FALSE)</f>
        <v>0.15403333333333327</v>
      </c>
    </row>
    <row r="156" spans="1:23" x14ac:dyDescent="0.3">
      <c r="S156">
        <v>331970</v>
      </c>
      <c r="T156" t="str">
        <f>VLOOKUP(S156,'Table 2.5c'!$B$4:$J$197,4,FALSE)</f>
        <v>False Pass</v>
      </c>
      <c r="U156">
        <f>VLOOKUP($S156,'Table 2.5c'!$B$4:$J$197,7,FALSE)</f>
        <v>0.42472500000000002</v>
      </c>
      <c r="V156">
        <f>VLOOKUP(S156,'Table 2.5c'!$B$4:$J$197,8,FALSE)</f>
        <v>0.26680000000000004</v>
      </c>
      <c r="W156">
        <f>VLOOKUP(S156,'Table 2.5c'!$B$4:$J$197,9,FALSE)</f>
        <v>0.15792499999999998</v>
      </c>
    </row>
    <row r="157" spans="1:23" x14ac:dyDescent="0.3">
      <c r="S157">
        <v>332010</v>
      </c>
      <c r="T157" t="str">
        <f>VLOOKUP(S157,'Table 2.5c'!$B$4:$J$197,4,FALSE)</f>
        <v>Gustavus</v>
      </c>
      <c r="U157">
        <f>VLOOKUP($S157,'Table 2.5c'!$B$4:$J$197,7,FALSE)</f>
        <v>0.41969166666666674</v>
      </c>
      <c r="V157">
        <f>VLOOKUP(S157,'Table 2.5c'!$B$4:$J$197,8,FALSE)</f>
        <v>0.13150000000000023</v>
      </c>
      <c r="W157">
        <f>VLOOKUP(S157,'Table 2.5c'!$B$4:$J$197,9,FALSE)</f>
        <v>0.28819166666666651</v>
      </c>
    </row>
    <row r="158" spans="1:23" x14ac:dyDescent="0.3">
      <c r="A158" s="71" t="s">
        <v>558</v>
      </c>
      <c r="S158">
        <v>331100</v>
      </c>
      <c r="T158" t="str">
        <f>VLOOKUP(S158,'Table 2.5c'!$B$4:$J$197,4,FALSE)</f>
        <v>Dot Lake</v>
      </c>
      <c r="U158">
        <f>VLOOKUP($S158,'Table 2.5c'!$B$4:$J$197,7,FALSE)</f>
        <v>0.41897500000000004</v>
      </c>
      <c r="V158">
        <f>VLOOKUP(S158,'Table 2.5c'!$B$4:$J$197,8,FALSE)</f>
        <v>0.18746666666666684</v>
      </c>
      <c r="W158">
        <f>VLOOKUP(S158,'Table 2.5c'!$B$4:$J$197,9,FALSE)</f>
        <v>0.2315083333333332</v>
      </c>
    </row>
    <row r="159" spans="1:23" x14ac:dyDescent="0.3">
      <c r="A159" s="71"/>
      <c r="S159">
        <v>331220</v>
      </c>
      <c r="T159" t="str">
        <f>VLOOKUP(S159,'Table 2.5c'!$B$4:$J$197,4,FALSE)</f>
        <v>Tok</v>
      </c>
      <c r="U159">
        <f>VLOOKUP($S159,'Table 2.5c'!$B$4:$J$197,7,FALSE)</f>
        <v>0.41895833333333332</v>
      </c>
      <c r="V159">
        <f>VLOOKUP(S159,'Table 2.5c'!$B$4:$J$197,8,FALSE)</f>
        <v>0.18746666666666686</v>
      </c>
      <c r="W159">
        <f>VLOOKUP(S159,'Table 2.5c'!$B$4:$J$197,9,FALSE)</f>
        <v>0.23149166666666646</v>
      </c>
    </row>
    <row r="160" spans="1:23" x14ac:dyDescent="0.3">
      <c r="A160" s="83" t="str">
        <f>CONCATENATE("Figure G.  Distribution of Fuel Used for Power Generation by Certified Utilities (MMBtu), ",'Read Me'!D1)</f>
        <v>Figure G.  Distribution of Fuel Used for Power Generation by Certified Utilities (MMBtu), 2015</v>
      </c>
      <c r="S160">
        <v>332130</v>
      </c>
      <c r="T160" t="str">
        <f>VLOOKUP(S160,'Table 2.5c'!$B$4:$J$197,4,FALSE)</f>
        <v>Kotzebue</v>
      </c>
      <c r="U160">
        <f>VLOOKUP($S160,'Table 2.5c'!$B$4:$J$197,7,FALSE)</f>
        <v>0.41444166666666654</v>
      </c>
      <c r="V160">
        <f>VLOOKUP(S160,'Table 2.5c'!$B$4:$J$197,8,FALSE)</f>
        <v>0.23538333333333344</v>
      </c>
      <c r="W160">
        <f>VLOOKUP(S160,'Table 2.5c'!$B$4:$J$197,9,FALSE)</f>
        <v>0.1790583333333331</v>
      </c>
    </row>
    <row r="161" spans="19:23" x14ac:dyDescent="0.3">
      <c r="S161">
        <v>331170</v>
      </c>
      <c r="T161" t="str">
        <f>VLOOKUP(S161,'Table 2.5c'!$B$4:$J$197,4,FALSE)</f>
        <v>Naukati Bay</v>
      </c>
      <c r="U161">
        <f>VLOOKUP($S161,'Table 2.5c'!$B$4:$J$197,7,FALSE)</f>
        <v>0.40184166666666665</v>
      </c>
      <c r="V161">
        <f>VLOOKUP(S161,'Table 2.5c'!$B$4:$J$197,8,FALSE)</f>
        <v>0.17650833333333346</v>
      </c>
      <c r="W161">
        <f>VLOOKUP(S161,'Table 2.5c'!$B$4:$J$197,9,FALSE)</f>
        <v>0.22533333333333319</v>
      </c>
    </row>
    <row r="162" spans="19:23" x14ac:dyDescent="0.3">
      <c r="S162">
        <v>332340</v>
      </c>
      <c r="T162" t="str">
        <f>VLOOKUP(S162,'Table 2.5c'!$B$4:$J$197,4,FALSE)</f>
        <v>Nome</v>
      </c>
      <c r="U162">
        <f>VLOOKUP($S162,'Table 2.5c'!$B$4:$J$197,7,FALSE)</f>
        <v>0.40176666666666661</v>
      </c>
      <c r="V162">
        <f>VLOOKUP(S162,'Table 2.5c'!$B$4:$J$197,8,FALSE)</f>
        <v>0.17558333333333367</v>
      </c>
      <c r="W162">
        <f>VLOOKUP(S162,'Table 2.5c'!$B$4:$J$197,9,FALSE)</f>
        <v>0.22618333333333293</v>
      </c>
    </row>
    <row r="163" spans="19:23" x14ac:dyDescent="0.3">
      <c r="S163">
        <v>332860</v>
      </c>
      <c r="T163" t="str">
        <f>VLOOKUP(S163,'Table 2.5c'!$B$4:$J$197,4,FALSE)</f>
        <v>Unalaska</v>
      </c>
      <c r="U163">
        <f>VLOOKUP($S163,'Table 2.5c'!$B$4:$J$197,7,FALSE)</f>
        <v>0.39832500000000004</v>
      </c>
      <c r="V163">
        <f>VLOOKUP(S163,'Table 2.5c'!$B$4:$J$197,8,FALSE)</f>
        <v>0.15106666666666704</v>
      </c>
      <c r="W163">
        <f>VLOOKUP(S163,'Table 2.5c'!$B$4:$J$197,9,FALSE)</f>
        <v>0.247258333333333</v>
      </c>
    </row>
    <row r="164" spans="19:23" x14ac:dyDescent="0.3">
      <c r="S164">
        <v>332440</v>
      </c>
      <c r="T164" t="str">
        <f>VLOOKUP(S164,'Table 2.5c'!$B$4:$J$197,4,FALSE)</f>
        <v>Ouzinkie</v>
      </c>
      <c r="U164">
        <f>VLOOKUP($S164,'Table 2.5c'!$B$4:$J$197,7,FALSE)</f>
        <v>0.36679999999999996</v>
      </c>
      <c r="V164">
        <f>VLOOKUP(S164,'Table 2.5c'!$B$4:$J$197,8,FALSE)</f>
        <v>0.1869666666666667</v>
      </c>
      <c r="W164">
        <f>VLOOKUP(S164,'Table 2.5c'!$B$4:$J$197,9,FALSE)</f>
        <v>0.17983333333333326</v>
      </c>
    </row>
    <row r="165" spans="19:23" x14ac:dyDescent="0.3">
      <c r="S165">
        <v>331920</v>
      </c>
      <c r="T165" t="str">
        <f>VLOOKUP(S165,'Table 2.5c'!$B$4:$J$197,4,FALSE)</f>
        <v>Cordova</v>
      </c>
      <c r="U165">
        <f>VLOOKUP($S165,'Table 2.5c'!$B$4:$J$197,7,FALSE)</f>
        <v>0.34509166666666663</v>
      </c>
      <c r="V165">
        <f>VLOOKUP(S165,'Table 2.5c'!$B$4:$J$197,8,FALSE)</f>
        <v>0.11265000000000006</v>
      </c>
      <c r="W165">
        <f>VLOOKUP(S165,'Table 2.5c'!$B$4:$J$197,9,FALSE)</f>
        <v>0.23244166666666657</v>
      </c>
    </row>
    <row r="166" spans="19:23" x14ac:dyDescent="0.3">
      <c r="S166">
        <v>331040</v>
      </c>
      <c r="T166" t="str">
        <f>VLOOKUP(S166,'Table 2.5c'!$B$4:$J$197,4,FALSE)</f>
        <v>Akutan</v>
      </c>
      <c r="U166">
        <f>VLOOKUP($S166,'Table 2.5c'!$B$4:$J$197,7,FALSE)</f>
        <v>0.32300000000000001</v>
      </c>
      <c r="V166">
        <f>VLOOKUP(S166,'Table 2.5c'!$B$4:$J$197,8,FALSE)</f>
        <v>0.1648</v>
      </c>
      <c r="W166">
        <f>VLOOKUP(S166,'Table 2.5c'!$B$4:$J$197,9,FALSE)</f>
        <v>0.15820000000000001</v>
      </c>
    </row>
    <row r="167" spans="19:23" x14ac:dyDescent="0.3">
      <c r="S167">
        <v>332070</v>
      </c>
      <c r="T167" t="str">
        <f>VLOOKUP(S167,'Table 2.5c'!$B$4:$J$197,4,FALSE)</f>
        <v>King Cove</v>
      </c>
      <c r="U167">
        <f>VLOOKUP($S167,'Table 2.5c'!$B$4:$J$197,7,FALSE)</f>
        <v>0.29999999999999993</v>
      </c>
      <c r="V167">
        <f>VLOOKUP(S167,'Table 2.5c'!$B$4:$J$197,8,FALSE)</f>
        <v>5.5100000000000454E-2</v>
      </c>
      <c r="W167">
        <f>VLOOKUP(S167,'Table 2.5c'!$B$4:$J$197,9,FALSE)</f>
        <v>0.24489999999999948</v>
      </c>
    </row>
    <row r="168" spans="19:23" x14ac:dyDescent="0.3">
      <c r="S168">
        <v>331190</v>
      </c>
      <c r="T168" t="str">
        <f>VLOOKUP(S168,'Table 2.5c'!$B$4:$J$197,4,FALSE)</f>
        <v>Skagway</v>
      </c>
      <c r="U168">
        <f>VLOOKUP($S168,'Table 2.5c'!$B$4:$J$197,7,FALSE)</f>
        <v>0.26339166666666669</v>
      </c>
      <c r="V168">
        <f>VLOOKUP(S168,'Table 2.5c'!$B$4:$J$197,8,FALSE)</f>
        <v>3.7966666666666843E-2</v>
      </c>
      <c r="W168">
        <f>VLOOKUP(S168,'Table 2.5c'!$B$4:$J$197,9,FALSE)</f>
        <v>0.22542499999999985</v>
      </c>
    </row>
    <row r="169" spans="19:23" x14ac:dyDescent="0.3">
      <c r="S169">
        <v>331120</v>
      </c>
      <c r="T169" t="str">
        <f>VLOOKUP(S169,'Table 2.5c'!$B$4:$J$197,4,FALSE)</f>
        <v>Haines</v>
      </c>
      <c r="U169">
        <f>VLOOKUP($S169,'Table 2.5c'!$B$4:$J$197,7,FALSE)</f>
        <v>0.26109166666666667</v>
      </c>
      <c r="V169">
        <f>VLOOKUP(S169,'Table 2.5c'!$B$4:$J$197,8,FALSE)</f>
        <v>3.7966666666666898E-2</v>
      </c>
      <c r="W169">
        <f>VLOOKUP(S169,'Table 2.5c'!$B$4:$J$197,9,FALSE)</f>
        <v>0.22312499999999977</v>
      </c>
    </row>
    <row r="170" spans="19:23" x14ac:dyDescent="0.3">
      <c r="S170">
        <v>331080</v>
      </c>
      <c r="T170" t="str">
        <f>VLOOKUP(S170,'Table 2.5c'!$B$4:$J$197,4,FALSE)</f>
        <v>Coffman Cove</v>
      </c>
      <c r="U170">
        <f>VLOOKUP($S170,'Table 2.5c'!$B$4:$J$197,7,FALSE)</f>
        <v>0.25640000000000002</v>
      </c>
      <c r="V170">
        <f>VLOOKUP(S170,'Table 2.5c'!$B$4:$J$197,8,FALSE)</f>
        <v>3.5400000000000015E-2</v>
      </c>
      <c r="W170">
        <f>VLOOKUP(S170,'Table 2.5c'!$B$4:$J$197,9,FALSE)</f>
        <v>0.221</v>
      </c>
    </row>
    <row r="171" spans="19:23" x14ac:dyDescent="0.3">
      <c r="S171">
        <v>331140</v>
      </c>
      <c r="T171" t="str">
        <f>VLOOKUP(S171,'Table 2.5c'!$B$4:$J$197,4,FALSE)</f>
        <v>Hollis</v>
      </c>
      <c r="U171">
        <f>VLOOKUP($S171,'Table 2.5c'!$B$4:$J$197,7,FALSE)</f>
        <v>0.25491666666666662</v>
      </c>
      <c r="V171">
        <f>VLOOKUP(S171,'Table 2.5c'!$B$4:$J$197,8,FALSE)</f>
        <v>2.9191666666666644E-2</v>
      </c>
      <c r="W171">
        <f>VLOOKUP(S171,'Table 2.5c'!$B$4:$J$197,9,FALSE)</f>
        <v>0.22572499999999998</v>
      </c>
    </row>
    <row r="172" spans="19:23" x14ac:dyDescent="0.3">
      <c r="S172">
        <v>331090</v>
      </c>
      <c r="T172" t="str">
        <f>VLOOKUP(S172,'Table 2.5c'!$B$4:$J$197,4,FALSE)</f>
        <v>Craig</v>
      </c>
      <c r="U172">
        <f>VLOOKUP($S172,'Table 2.5c'!$B$4:$J$197,7,FALSE)</f>
        <v>0.25484999999999997</v>
      </c>
      <c r="V172">
        <f>VLOOKUP(S172,'Table 2.5c'!$B$4:$J$197,8,FALSE)</f>
        <v>2.9191666666666755E-2</v>
      </c>
      <c r="W172">
        <f>VLOOKUP(S172,'Table 2.5c'!$B$4:$J$197,9,FALSE)</f>
        <v>0.22565833333333321</v>
      </c>
    </row>
    <row r="173" spans="19:23" x14ac:dyDescent="0.3">
      <c r="S173">
        <v>331155</v>
      </c>
      <c r="T173" t="str">
        <f>VLOOKUP(S173,'Table 2.5c'!$B$4:$J$197,4,FALSE)</f>
        <v>Klawock</v>
      </c>
      <c r="U173">
        <f>VLOOKUP($S173,'Table 2.5c'!$B$4:$J$197,7,FALSE)</f>
        <v>0.25475833333333325</v>
      </c>
      <c r="V173">
        <f>VLOOKUP(S173,'Table 2.5c'!$B$4:$J$197,8,FALSE)</f>
        <v>2.9191666666666782E-2</v>
      </c>
      <c r="W173">
        <f>VLOOKUP(S173,'Table 2.5c'!$B$4:$J$197,9,FALSE)</f>
        <v>0.22556666666666647</v>
      </c>
    </row>
    <row r="174" spans="19:23" x14ac:dyDescent="0.3">
      <c r="S174">
        <v>331150</v>
      </c>
      <c r="T174" t="str">
        <f>VLOOKUP(S174,'Table 2.5c'!$B$4:$J$197,4,FALSE)</f>
        <v>Hydaburg</v>
      </c>
      <c r="U174">
        <f>VLOOKUP($S174,'Table 2.5c'!$B$4:$J$197,7,FALSE)</f>
        <v>0.25474166666666664</v>
      </c>
      <c r="V174">
        <f>VLOOKUP(S174,'Table 2.5c'!$B$4:$J$197,8,FALSE)</f>
        <v>2.9191666666666727E-2</v>
      </c>
      <c r="W174">
        <f>VLOOKUP(S174,'Table 2.5c'!$B$4:$J$197,9,FALSE)</f>
        <v>0.22554999999999992</v>
      </c>
    </row>
    <row r="175" spans="19:23" x14ac:dyDescent="0.3">
      <c r="S175">
        <v>331210</v>
      </c>
      <c r="T175" t="str">
        <f>VLOOKUP(S175,'Table 2.5c'!$B$4:$J$197,4,FALSE)</f>
        <v>Thorne Bay</v>
      </c>
      <c r="U175">
        <f>VLOOKUP($S175,'Table 2.5c'!$B$4:$J$197,7,FALSE)</f>
        <v>0.25473333333333326</v>
      </c>
      <c r="V175">
        <f>VLOOKUP(S175,'Table 2.5c'!$B$4:$J$197,8,FALSE)</f>
        <v>2.9191666666666949E-2</v>
      </c>
      <c r="W175">
        <f>VLOOKUP(S175,'Table 2.5c'!$B$4:$J$197,9,FALSE)</f>
        <v>0.22554166666666631</v>
      </c>
    </row>
    <row r="176" spans="19:23" x14ac:dyDescent="0.3">
      <c r="S176">
        <v>332390</v>
      </c>
      <c r="T176" t="str">
        <f>VLOOKUP(S176,'Table 2.5c'!$B$4:$J$197,4,FALSE)</f>
        <v>Point Hope</v>
      </c>
      <c r="U176">
        <f>VLOOKUP($S176,'Table 2.5c'!$B$4:$J$197,7,FALSE)</f>
        <v>0.16669166666666665</v>
      </c>
      <c r="V176">
        <f>VLOOKUP(S176,'Table 2.5c'!$B$4:$J$197,8,FALSE)</f>
        <v>9.000000000000119E-4</v>
      </c>
      <c r="W176">
        <f>VLOOKUP(S176,'Table 2.5c'!$B$4:$J$197,9,FALSE)</f>
        <v>0.16579166666666664</v>
      </c>
    </row>
    <row r="177" spans="1:23" x14ac:dyDescent="0.3">
      <c r="A177" s="71" t="s">
        <v>558</v>
      </c>
      <c r="S177">
        <v>332360</v>
      </c>
      <c r="T177" t="str">
        <f>VLOOKUP(S177,'Table 2.5c'!$B$4:$J$197,4,FALSE)</f>
        <v>Atqasuk</v>
      </c>
      <c r="U177">
        <f>VLOOKUP($S177,'Table 2.5c'!$B$4:$J$197,7,FALSE)</f>
        <v>0.16107499999999997</v>
      </c>
      <c r="V177">
        <f>VLOOKUP(S177,'Table 2.5c'!$B$4:$J$197,8,FALSE)</f>
        <v>8.9999999999998415E-4</v>
      </c>
      <c r="W177">
        <f>VLOOKUP(S177,'Table 2.5c'!$B$4:$J$197,9,FALSE)</f>
        <v>0.16017499999999998</v>
      </c>
    </row>
    <row r="178" spans="1:23" x14ac:dyDescent="0.3">
      <c r="S178">
        <v>332370</v>
      </c>
      <c r="T178" t="str">
        <f>VLOOKUP(S178,'Table 2.5c'!$B$4:$J$197,4,FALSE)</f>
        <v>Kaktovik</v>
      </c>
      <c r="U178">
        <f>VLOOKUP($S178,'Table 2.5c'!$B$4:$J$197,7,FALSE)</f>
        <v>0.15864999999999996</v>
      </c>
      <c r="V178">
        <f>VLOOKUP(S178,'Table 2.5c'!$B$4:$J$197,8,FALSE)</f>
        <v>8.9999999999998415E-4</v>
      </c>
      <c r="W178">
        <f>VLOOKUP(S178,'Table 2.5c'!$B$4:$J$197,9,FALSE)</f>
        <v>0.15774999999999997</v>
      </c>
    </row>
    <row r="179" spans="1:23" x14ac:dyDescent="0.3">
      <c r="A179" s="3" t="str">
        <f>CONCATENATE("Figure H.  Fuel Oil Used for Electricity Generation by Certified Utilities, by Energy Regions (%), ", 'Read Me'!$D$1)</f>
        <v>Figure H.  Fuel Oil Used for Electricity Generation by Certified Utilities, by Energy Regions (%), 2015</v>
      </c>
      <c r="S179">
        <v>332410</v>
      </c>
      <c r="T179" t="str">
        <f>VLOOKUP(S179,'Table 2.5c'!$B$4:$J$197,4,FALSE)</f>
        <v>Wainwright</v>
      </c>
      <c r="U179">
        <f>VLOOKUP($S179,'Table 2.5c'!$B$4:$J$197,7,FALSE)</f>
        <v>0.15317499999999998</v>
      </c>
      <c r="V179">
        <f>VLOOKUP(S179,'Table 2.5c'!$B$4:$J$197,8,FALSE)</f>
        <v>9.000000000000119E-4</v>
      </c>
      <c r="W179">
        <f>VLOOKUP(S179,'Table 2.5c'!$B$4:$J$197,9,FALSE)</f>
        <v>0.15227499999999997</v>
      </c>
    </row>
    <row r="180" spans="1:23" x14ac:dyDescent="0.3">
      <c r="S180">
        <v>332400</v>
      </c>
      <c r="T180" t="str">
        <f>VLOOKUP(S180,'Table 2.5c'!$B$4:$J$197,4,FALSE)</f>
        <v>Point Lay</v>
      </c>
      <c r="U180">
        <f>VLOOKUP($S180,'Table 2.5c'!$B$4:$J$197,7,FALSE)</f>
        <v>0.15154166666666663</v>
      </c>
      <c r="V180">
        <f>VLOOKUP(S180,'Table 2.5c'!$B$4:$J$197,8,FALSE)</f>
        <v>9.000000000000119E-4</v>
      </c>
      <c r="W180">
        <f>VLOOKUP(S180,'Table 2.5c'!$B$4:$J$197,9,FALSE)</f>
        <v>0.15064166666666662</v>
      </c>
    </row>
    <row r="181" spans="1:23" x14ac:dyDescent="0.3">
      <c r="S181">
        <v>332350</v>
      </c>
      <c r="T181" t="str">
        <f>VLOOKUP(S181,'Table 2.5c'!$B$4:$J$197,4,FALSE)</f>
        <v>Anaktuvuk Pass</v>
      </c>
      <c r="U181">
        <f>VLOOKUP($S181,'Table 2.5c'!$B$4:$J$197,7,FALSE)</f>
        <v>0.14999999999999997</v>
      </c>
      <c r="V181">
        <f>VLOOKUP(S181,'Table 2.5c'!$B$4:$J$197,8,FALSE)</f>
        <v>9.000000000000119E-4</v>
      </c>
      <c r="W181">
        <f>VLOOKUP(S181,'Table 2.5c'!$B$4:$J$197,9,FALSE)</f>
        <v>0.14909999999999995</v>
      </c>
    </row>
    <row r="182" spans="1:23" x14ac:dyDescent="0.3">
      <c r="S182">
        <v>332380</v>
      </c>
      <c r="T182" t="str">
        <f>VLOOKUP(S182,'Table 2.5c'!$B$4:$J$197,4,FALSE)</f>
        <v>Nuiqsut</v>
      </c>
      <c r="U182">
        <f>VLOOKUP($S182,'Table 2.5c'!$B$4:$J$197,7,FALSE)</f>
        <v>7.9999999999999988E-2</v>
      </c>
      <c r="V182">
        <f>VLOOKUP(S182,'Table 2.5c'!$B$4:$J$197,8,FALSE)</f>
        <v>5.0000000000008371E-5</v>
      </c>
      <c r="W182">
        <f>VLOOKUP(S182,'Table 2.5c'!$B$4:$J$197,9,FALSE)</f>
        <v>7.9949999999999979E-2</v>
      </c>
    </row>
    <row r="183" spans="1:23" x14ac:dyDescent="0.3">
      <c r="S183">
        <v>331810</v>
      </c>
      <c r="T183" t="str">
        <f>VLOOKUP(S183,'Table 2.5c'!$B$4:$J$197,4,FALSE)</f>
        <v>Birch Creek</v>
      </c>
      <c r="U183">
        <f>VLOOKUP($S183,'Table 2.5c'!$B$4:$J$197,7,FALSE)</f>
        <v>0</v>
      </c>
      <c r="V183">
        <f>VLOOKUP(S183,'Table 2.5c'!$B$4:$J$197,8,FALSE)</f>
        <v>0</v>
      </c>
      <c r="W183">
        <f>VLOOKUP(S183,'Table 2.5c'!$B$4:$J$197,9,FALSE)</f>
        <v>0</v>
      </c>
    </row>
    <row r="184" spans="1:23" x14ac:dyDescent="0.3">
      <c r="S184">
        <v>331930</v>
      </c>
      <c r="T184" t="str">
        <f>VLOOKUP(S184,'Table 2.5c'!$B$4:$J$197,4,FALSE)</f>
        <v>Diomede</v>
      </c>
      <c r="U184">
        <f>VLOOKUP($S184,'Table 2.5c'!$B$4:$J$197,7,FALSE)</f>
        <v>0</v>
      </c>
      <c r="V184">
        <f>VLOOKUP(S184,'Table 2.5c'!$B$4:$J$197,8,FALSE)</f>
        <v>0</v>
      </c>
      <c r="W184">
        <f>VLOOKUP(S184,'Table 2.5c'!$B$4:$J$197,9,FALSE)</f>
        <v>0</v>
      </c>
    </row>
    <row r="190" spans="1:23" x14ac:dyDescent="0.3">
      <c r="S190" s="84" t="s">
        <v>50</v>
      </c>
      <c r="T190" s="84"/>
      <c r="U190" s="84" t="s">
        <v>51</v>
      </c>
    </row>
    <row r="191" spans="1:23" x14ac:dyDescent="0.3">
      <c r="S191" s="20">
        <f>P205/SUM($O$205:$Q$205)</f>
        <v>0.44440027724529507</v>
      </c>
      <c r="T191" s="20"/>
      <c r="U191" s="20">
        <f>Q205/SUM($O$205:$Q$205)</f>
        <v>0.22331566275636447</v>
      </c>
    </row>
    <row r="192" spans="1:23" x14ac:dyDescent="0.3">
      <c r="S192" s="20">
        <f>P206/SUM($O206:$Q206)</f>
        <v>0.425561607033346</v>
      </c>
      <c r="T192" s="20"/>
      <c r="U192" s="20">
        <f>Q206/SUM($O206:$Q206)</f>
        <v>0.20292059479137822</v>
      </c>
    </row>
    <row r="193" spans="1:21" x14ac:dyDescent="0.3">
      <c r="S193" s="20">
        <f>P207/SUM($O207:$Q207)</f>
        <v>0.14241452832157928</v>
      </c>
      <c r="T193" s="20"/>
      <c r="U193" s="20">
        <f>Q207/SUM($O207:$Q207)</f>
        <v>1.5229092427201838E-2</v>
      </c>
    </row>
    <row r="202" spans="1:21" x14ac:dyDescent="0.3">
      <c r="A202" s="71" t="s">
        <v>558</v>
      </c>
    </row>
    <row r="204" spans="1:21" x14ac:dyDescent="0.3">
      <c r="A204" s="3" t="str">
        <f>CONCATENATE("Figure I.  Distribution of Sales, Revenue and Customer by Customer Type by Certified Utilities (%), ",'Read Me'!D1)</f>
        <v>Figure I.  Distribution of Sales, Revenue and Customer by Customer Type by Certified Utilities (%), 2015</v>
      </c>
      <c r="O204" s="84" t="s">
        <v>49</v>
      </c>
      <c r="P204" s="84" t="s">
        <v>50</v>
      </c>
      <c r="Q204" s="84" t="s">
        <v>51</v>
      </c>
      <c r="R204" s="84" t="s">
        <v>49</v>
      </c>
    </row>
    <row r="205" spans="1:21" x14ac:dyDescent="0.3">
      <c r="N205" s="85" t="s">
        <v>531</v>
      </c>
      <c r="O205" s="15">
        <f>'Table 1.h'!B15</f>
        <v>2027109.787</v>
      </c>
      <c r="P205" s="15">
        <f>'Table 1.h'!C15</f>
        <v>2711078.4409999996</v>
      </c>
      <c r="Q205" s="15">
        <f>'Table 1.h'!D15</f>
        <v>1362344.5120000001</v>
      </c>
      <c r="R205" s="20">
        <f>O205/SUM($O205:$Q205)</f>
        <v>0.33228405999834038</v>
      </c>
    </row>
    <row r="206" spans="1:21" x14ac:dyDescent="0.3">
      <c r="N206" s="84" t="s">
        <v>532</v>
      </c>
      <c r="O206" s="15">
        <f>'Table 1.i'!B15</f>
        <v>407849.26311807596</v>
      </c>
      <c r="P206" s="15">
        <f>'Table 1.i'!C15</f>
        <v>467178.12361175037</v>
      </c>
      <c r="Q206" s="15">
        <f>'Table 1.i'!D15</f>
        <v>222764.60364383413</v>
      </c>
      <c r="R206" s="20">
        <f>O206/SUM($O206:$Q206)</f>
        <v>0.37151779817527592</v>
      </c>
    </row>
    <row r="207" spans="1:21" x14ac:dyDescent="0.3">
      <c r="N207" s="84" t="s">
        <v>533</v>
      </c>
      <c r="O207" s="15">
        <f>'Table 1.j'!B15</f>
        <v>282480</v>
      </c>
      <c r="P207" s="15">
        <f>'Table 1.j'!C15</f>
        <v>47758</v>
      </c>
      <c r="Q207" s="15">
        <f>'Table 1.j'!D15</f>
        <v>5107</v>
      </c>
      <c r="R207" s="20">
        <f>O207/SUM($O207:$Q207)</f>
        <v>0.84235637925121887</v>
      </c>
    </row>
    <row r="225" spans="1:1" x14ac:dyDescent="0.3">
      <c r="A225" s="71" t="s">
        <v>558</v>
      </c>
    </row>
    <row r="227" spans="1:1" x14ac:dyDescent="0.3">
      <c r="A227" s="3" t="str">
        <f>CONCATENATE("Figure J.  Wind Net Generation in Alaska, 2008-",'Read Me'!$D$1)</f>
        <v>Figure J.  Wind Net Generation in Alaska, 2008-2015</v>
      </c>
    </row>
    <row r="247" spans="1:1" x14ac:dyDescent="0.3">
      <c r="A247" s="71" t="s">
        <v>558</v>
      </c>
    </row>
  </sheetData>
  <autoFilter ref="S4:W184" xr:uid="{00000000-0001-0000-0100-000000000000}">
    <sortState xmlns:xlrd2="http://schemas.microsoft.com/office/spreadsheetml/2017/richdata2" ref="S5:W184">
      <sortCondition descending="1" ref="U4:U184"/>
    </sortState>
  </autoFilter>
  <sortState xmlns:xlrd2="http://schemas.microsoft.com/office/spreadsheetml/2017/richdata2" ref="S5:W167">
    <sortCondition descending="1" ref="W5:W167"/>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7"/>
  <sheetViews>
    <sheetView workbookViewId="0">
      <pane xSplit="2" ySplit="3" topLeftCell="C4" activePane="bottomRight" state="frozen"/>
      <selection activeCell="E2" sqref="E2"/>
      <selection pane="topRight" activeCell="E2" sqref="E2"/>
      <selection pane="bottomLeft" activeCell="E2" sqref="E2"/>
      <selection pane="bottomRight"/>
    </sheetView>
  </sheetViews>
  <sheetFormatPr defaultColWidth="9.109375" defaultRowHeight="14.4" x14ac:dyDescent="0.3"/>
  <cols>
    <col min="1" max="1" width="8.88671875" customWidth="1"/>
    <col min="2" max="2" width="8" customWidth="1"/>
    <col min="3" max="3" width="8" style="148" customWidth="1"/>
    <col min="4" max="4" width="57.109375" bestFit="1" customWidth="1"/>
    <col min="5" max="5" width="18.33203125" bestFit="1" customWidth="1"/>
    <col min="6" max="6" width="23.109375" customWidth="1"/>
    <col min="7" max="7" width="17" customWidth="1"/>
    <col min="8" max="9" width="12.88671875" style="240" customWidth="1"/>
    <col min="10" max="10" width="12.88671875" style="148" customWidth="1"/>
    <col min="11" max="11" width="12.88671875" style="263" customWidth="1"/>
    <col min="12" max="16" width="12.88671875" style="148" customWidth="1"/>
    <col min="17" max="18" width="12.88671875" customWidth="1"/>
    <col min="20" max="20" width="12.88671875" customWidth="1"/>
  </cols>
  <sheetData>
    <row r="1" spans="1:20" ht="15.6" x14ac:dyDescent="0.3">
      <c r="A1" s="379" t="s">
        <v>2212</v>
      </c>
      <c r="B1" s="380"/>
      <c r="C1" s="380"/>
      <c r="D1" s="380"/>
    </row>
    <row r="2" spans="1:20" x14ac:dyDescent="0.3">
      <c r="A2" s="3" t="s">
        <v>2197</v>
      </c>
      <c r="B2" s="3"/>
      <c r="C2" s="206"/>
      <c r="H2" s="237"/>
      <c r="I2" s="237"/>
      <c r="J2" s="193"/>
      <c r="K2" s="261"/>
      <c r="L2" s="192"/>
      <c r="M2" s="193"/>
      <c r="N2" s="192"/>
      <c r="O2" s="192"/>
      <c r="P2" s="193"/>
    </row>
    <row r="3" spans="1:20" s="73" customFormat="1" ht="45" customHeight="1" x14ac:dyDescent="0.3">
      <c r="A3" s="10" t="s">
        <v>1280</v>
      </c>
      <c r="B3" s="150" t="s">
        <v>568</v>
      </c>
      <c r="C3" s="150" t="s">
        <v>1392</v>
      </c>
      <c r="D3" s="10" t="s">
        <v>53</v>
      </c>
      <c r="E3" s="10" t="s">
        <v>55</v>
      </c>
      <c r="F3" s="194" t="s">
        <v>1287</v>
      </c>
      <c r="G3" s="150" t="s">
        <v>0</v>
      </c>
      <c r="H3" s="238" t="s">
        <v>2159</v>
      </c>
      <c r="I3" s="238" t="s">
        <v>2160</v>
      </c>
      <c r="J3" s="195" t="s">
        <v>449</v>
      </c>
      <c r="K3" s="262" t="s">
        <v>2161</v>
      </c>
      <c r="L3" s="196" t="s">
        <v>2162</v>
      </c>
      <c r="M3" s="195" t="s">
        <v>453</v>
      </c>
      <c r="N3" s="196" t="s">
        <v>2163</v>
      </c>
      <c r="O3" s="196" t="s">
        <v>2164</v>
      </c>
      <c r="P3" s="195" t="s">
        <v>457</v>
      </c>
      <c r="Q3" s="10" t="s">
        <v>59</v>
      </c>
      <c r="R3" s="10" t="s">
        <v>575</v>
      </c>
      <c r="S3" s="10" t="s">
        <v>1071</v>
      </c>
      <c r="T3" s="10" t="s">
        <v>60</v>
      </c>
    </row>
    <row r="4" spans="1:20" x14ac:dyDescent="0.3">
      <c r="A4" t="s">
        <v>1277</v>
      </c>
      <c r="B4">
        <v>332070</v>
      </c>
      <c r="C4" s="148">
        <v>289</v>
      </c>
      <c r="D4" t="s">
        <v>253</v>
      </c>
      <c r="E4" t="s">
        <v>254</v>
      </c>
      <c r="F4" s="73" t="s">
        <v>871</v>
      </c>
      <c r="G4" t="s">
        <v>4</v>
      </c>
      <c r="H4" s="239">
        <v>5197.1794871794873</v>
      </c>
      <c r="I4" s="239">
        <v>1559.153846153846</v>
      </c>
      <c r="J4" s="236">
        <v>0.29999999999999993</v>
      </c>
      <c r="K4" s="189">
        <v>7867.3951219512182</v>
      </c>
      <c r="L4" s="188">
        <v>2360.2185365853652</v>
      </c>
      <c r="M4" s="236">
        <v>0.29999999999999993</v>
      </c>
      <c r="N4" s="189">
        <v>32926.342105263153</v>
      </c>
      <c r="O4" s="188">
        <v>9877.9026315789451</v>
      </c>
      <c r="P4" s="236">
        <v>375.36029999999988</v>
      </c>
      <c r="Q4" s="147" t="s">
        <v>551</v>
      </c>
      <c r="R4" s="147">
        <v>12</v>
      </c>
      <c r="S4" t="s">
        <v>254</v>
      </c>
      <c r="T4" t="e">
        <v>#N/A</v>
      </c>
    </row>
    <row r="5" spans="1:20" x14ac:dyDescent="0.3">
      <c r="A5" t="s">
        <v>1255</v>
      </c>
      <c r="B5">
        <v>332540</v>
      </c>
      <c r="C5" s="148">
        <v>749</v>
      </c>
      <c r="D5" t="s">
        <v>359</v>
      </c>
      <c r="E5" t="s">
        <v>360</v>
      </c>
      <c r="F5" s="73" t="s">
        <v>1005</v>
      </c>
      <c r="G5" t="s">
        <v>4</v>
      </c>
      <c r="H5" s="239">
        <v>4481.7333333333336</v>
      </c>
      <c r="I5" s="239">
        <v>2370.7248900000004</v>
      </c>
      <c r="J5" s="236">
        <v>0.52897500000000008</v>
      </c>
      <c r="K5" s="189">
        <v>14254.142857142857</v>
      </c>
      <c r="L5" s="188">
        <v>7540.0852178571431</v>
      </c>
      <c r="M5" s="236">
        <v>0.52897500000000008</v>
      </c>
      <c r="N5" s="189">
        <v>22694.08695652174</v>
      </c>
      <c r="O5" s="188">
        <v>12004.604647826091</v>
      </c>
      <c r="P5" s="236">
        <v>552.21181380000019</v>
      </c>
      <c r="Q5" s="147" t="s">
        <v>551</v>
      </c>
      <c r="R5" s="147">
        <v>12</v>
      </c>
      <c r="S5" t="s">
        <v>360</v>
      </c>
      <c r="T5" t="s">
        <v>2183</v>
      </c>
    </row>
    <row r="6" spans="1:20" x14ac:dyDescent="0.3">
      <c r="A6" t="s">
        <v>1270</v>
      </c>
      <c r="B6">
        <v>332740</v>
      </c>
      <c r="C6" s="148">
        <v>242</v>
      </c>
      <c r="D6" t="s">
        <v>371</v>
      </c>
      <c r="E6" t="s">
        <v>372</v>
      </c>
      <c r="F6" s="73" t="s">
        <v>1030</v>
      </c>
      <c r="G6" t="s">
        <v>4</v>
      </c>
      <c r="H6" s="239">
        <v>3172.5999999999995</v>
      </c>
      <c r="I6" s="239">
        <v>2381.5650666666661</v>
      </c>
      <c r="J6" s="236">
        <v>0.75066666666666659</v>
      </c>
      <c r="K6" s="189">
        <v>11237.000000000002</v>
      </c>
      <c r="L6" s="188">
        <v>8435.2413333333334</v>
      </c>
      <c r="M6" s="236">
        <v>0.75066666666666659</v>
      </c>
      <c r="N6" s="189">
        <v>9300.1666666666697</v>
      </c>
      <c r="O6" s="188">
        <v>6981.3251111111122</v>
      </c>
      <c r="P6" s="236">
        <v>41.887950666666676</v>
      </c>
      <c r="Q6" s="147" t="s">
        <v>551</v>
      </c>
      <c r="R6" s="147">
        <v>12</v>
      </c>
      <c r="S6" t="s">
        <v>372</v>
      </c>
      <c r="T6" t="s">
        <v>2183</v>
      </c>
    </row>
    <row r="7" spans="1:20" x14ac:dyDescent="0.3">
      <c r="A7" t="s">
        <v>1170</v>
      </c>
      <c r="B7">
        <v>331750</v>
      </c>
      <c r="C7" s="148">
        <v>291</v>
      </c>
      <c r="D7" t="s">
        <v>1693</v>
      </c>
      <c r="E7" t="s">
        <v>164</v>
      </c>
      <c r="F7" s="73" t="s">
        <v>750</v>
      </c>
      <c r="G7" t="s">
        <v>4</v>
      </c>
      <c r="H7" s="239">
        <v>4854.3666666666668</v>
      </c>
      <c r="I7" s="239">
        <v>3533.5744027777782</v>
      </c>
      <c r="J7" s="236">
        <v>0.72791666666666677</v>
      </c>
      <c r="K7" s="189">
        <v>16099.777777777774</v>
      </c>
      <c r="L7" s="188">
        <v>11719.296574074071</v>
      </c>
      <c r="M7" s="236">
        <v>0.72791666666666677</v>
      </c>
      <c r="N7" s="189">
        <v>4581.5416666666661</v>
      </c>
      <c r="O7" s="188">
        <v>3334.9805381944448</v>
      </c>
      <c r="P7" s="236">
        <v>80.039532916666673</v>
      </c>
      <c r="Q7" s="147" t="s">
        <v>551</v>
      </c>
      <c r="R7" s="147">
        <v>12</v>
      </c>
      <c r="S7" t="s">
        <v>164</v>
      </c>
      <c r="T7" t="s">
        <v>2183</v>
      </c>
    </row>
    <row r="8" spans="1:20" x14ac:dyDescent="0.3">
      <c r="A8" t="s">
        <v>1075</v>
      </c>
      <c r="B8">
        <v>331040</v>
      </c>
      <c r="C8" s="148">
        <v>293</v>
      </c>
      <c r="D8" t="s">
        <v>67</v>
      </c>
      <c r="E8" t="s">
        <v>68</v>
      </c>
      <c r="F8" s="73" t="s">
        <v>584</v>
      </c>
      <c r="G8" t="s">
        <v>4</v>
      </c>
      <c r="H8" s="239">
        <v>2353.2972972972975</v>
      </c>
      <c r="I8" s="239">
        <v>760.11502702702705</v>
      </c>
      <c r="J8" s="236">
        <v>0.32300000000000001</v>
      </c>
      <c r="K8" s="189">
        <v>4732.7272727272721</v>
      </c>
      <c r="L8" s="188">
        <v>1528.6709090909089</v>
      </c>
      <c r="M8" s="236">
        <v>0.32300000000000001</v>
      </c>
      <c r="N8" s="189">
        <v>4781.666666666667</v>
      </c>
      <c r="O8" s="188">
        <v>1544.4783333333335</v>
      </c>
      <c r="P8" s="236">
        <v>18.533740000000002</v>
      </c>
      <c r="Q8" s="147" t="s">
        <v>551</v>
      </c>
      <c r="R8" s="147">
        <v>12</v>
      </c>
      <c r="S8" t="s">
        <v>68</v>
      </c>
      <c r="T8" t="s">
        <v>2183</v>
      </c>
    </row>
    <row r="9" spans="1:20" x14ac:dyDescent="0.3">
      <c r="A9" t="s">
        <v>1232</v>
      </c>
      <c r="B9">
        <v>332320</v>
      </c>
      <c r="C9" s="148">
        <v>340</v>
      </c>
      <c r="D9" t="s">
        <v>295</v>
      </c>
      <c r="E9" t="s">
        <v>296</v>
      </c>
      <c r="F9" s="73" t="s">
        <v>935</v>
      </c>
      <c r="G9" t="s">
        <v>4</v>
      </c>
      <c r="H9" s="239">
        <v>3855.9375</v>
      </c>
      <c r="I9" s="239">
        <v>3238.9874999999997</v>
      </c>
      <c r="J9" s="236">
        <v>0.84</v>
      </c>
      <c r="K9" s="189">
        <v>5036.6842105263167</v>
      </c>
      <c r="L9" s="188">
        <v>4230.814736842106</v>
      </c>
      <c r="M9" s="236">
        <v>0.84</v>
      </c>
      <c r="N9" s="189">
        <v>6270.8571428571431</v>
      </c>
      <c r="O9" s="188">
        <v>5267.5199999999995</v>
      </c>
      <c r="P9" s="236">
        <v>36.872639999999997</v>
      </c>
      <c r="Q9" s="147" t="s">
        <v>551</v>
      </c>
      <c r="R9" s="147">
        <v>12</v>
      </c>
      <c r="S9" t="s">
        <v>296</v>
      </c>
      <c r="T9" t="s">
        <v>2183</v>
      </c>
    </row>
    <row r="10" spans="1:20" x14ac:dyDescent="0.3">
      <c r="A10" t="s">
        <v>1272</v>
      </c>
      <c r="B10">
        <v>332860</v>
      </c>
      <c r="C10" s="148">
        <v>106</v>
      </c>
      <c r="D10" t="s">
        <v>375</v>
      </c>
      <c r="E10" t="s">
        <v>409</v>
      </c>
      <c r="F10" s="73" t="s">
        <v>1034</v>
      </c>
      <c r="G10" t="s">
        <v>4</v>
      </c>
      <c r="H10" s="239">
        <v>5217.2939560439554</v>
      </c>
      <c r="I10" s="239">
        <v>2078.1786150412095</v>
      </c>
      <c r="J10" s="236">
        <v>0.39832500000000004</v>
      </c>
      <c r="K10" s="189">
        <v>211320.8633879782</v>
      </c>
      <c r="L10" s="188">
        <v>84174.382909016436</v>
      </c>
      <c r="M10" s="236">
        <v>0.39832500000000004</v>
      </c>
      <c r="N10" s="189">
        <v>45694.220779220777</v>
      </c>
      <c r="O10" s="188">
        <v>18201.15049188312</v>
      </c>
      <c r="P10" s="236">
        <v>1401.4885878750001</v>
      </c>
      <c r="Q10" s="147" t="s">
        <v>551</v>
      </c>
      <c r="R10" s="147">
        <v>12</v>
      </c>
      <c r="S10" t="s">
        <v>409</v>
      </c>
      <c r="T10" t="s">
        <v>2183</v>
      </c>
    </row>
    <row r="11" spans="1:20" x14ac:dyDescent="0.3">
      <c r="A11" t="s">
        <v>1253</v>
      </c>
      <c r="B11">
        <v>332550</v>
      </c>
      <c r="C11" s="148">
        <v>410</v>
      </c>
      <c r="D11" t="s">
        <v>336</v>
      </c>
      <c r="E11" t="s">
        <v>337</v>
      </c>
      <c r="F11" s="73" t="s">
        <v>981</v>
      </c>
      <c r="G11" t="s">
        <v>4</v>
      </c>
      <c r="H11" s="239">
        <v>3623.3333333333326</v>
      </c>
      <c r="I11" s="239">
        <v>3623.3333333333326</v>
      </c>
      <c r="J11" s="236">
        <v>1</v>
      </c>
      <c r="K11" s="189">
        <v>7610.076923076922</v>
      </c>
      <c r="L11" s="188">
        <v>7610.076923076922</v>
      </c>
      <c r="M11" s="236">
        <v>1</v>
      </c>
      <c r="N11" s="189">
        <v>10918.476190476191</v>
      </c>
      <c r="O11" s="188">
        <v>10918.476190476191</v>
      </c>
      <c r="P11" s="236">
        <v>229.28800000000001</v>
      </c>
      <c r="Q11" s="147" t="s">
        <v>551</v>
      </c>
      <c r="R11" s="147">
        <v>12</v>
      </c>
      <c r="S11" t="s">
        <v>337</v>
      </c>
      <c r="T11" t="s">
        <v>2183</v>
      </c>
    </row>
    <row r="12" spans="1:20" x14ac:dyDescent="0.3">
      <c r="A12" t="s">
        <v>1254</v>
      </c>
      <c r="B12">
        <v>332560</v>
      </c>
      <c r="C12" s="148">
        <v>339</v>
      </c>
      <c r="D12" t="s">
        <v>338</v>
      </c>
      <c r="E12" t="s">
        <v>339</v>
      </c>
      <c r="F12" s="73" t="s">
        <v>983</v>
      </c>
      <c r="G12" t="s">
        <v>4</v>
      </c>
      <c r="H12" s="239">
        <v>5070.0805369127511</v>
      </c>
      <c r="I12" s="239">
        <v>2366.0375838926175</v>
      </c>
      <c r="J12" s="236">
        <v>0.46666666666666662</v>
      </c>
      <c r="K12" s="189">
        <v>42218.333333333336</v>
      </c>
      <c r="L12" s="188">
        <v>19701.888888888883</v>
      </c>
      <c r="M12" s="236">
        <v>0.46666666666666662</v>
      </c>
      <c r="N12" s="189">
        <v>28835.041666666664</v>
      </c>
      <c r="O12" s="188">
        <v>13456.352777777776</v>
      </c>
      <c r="P12" s="236">
        <v>645.90493333333325</v>
      </c>
      <c r="Q12" s="147" t="s">
        <v>551</v>
      </c>
      <c r="R12" s="147">
        <v>12</v>
      </c>
      <c r="S12" t="s">
        <v>339</v>
      </c>
      <c r="T12" t="s">
        <v>2183</v>
      </c>
    </row>
    <row r="13" spans="1:20" x14ac:dyDescent="0.3">
      <c r="A13" t="s">
        <v>1191</v>
      </c>
      <c r="B13">
        <v>331980</v>
      </c>
      <c r="C13" s="148">
        <v>88</v>
      </c>
      <c r="D13" t="s">
        <v>216</v>
      </c>
      <c r="E13" t="s">
        <v>217</v>
      </c>
      <c r="F13" s="73" t="s">
        <v>820</v>
      </c>
      <c r="G13" t="s">
        <v>4</v>
      </c>
      <c r="H13" s="239">
        <v>3674.4</v>
      </c>
      <c r="I13" s="239">
        <v>2692.60032</v>
      </c>
      <c r="J13" s="236">
        <v>0.73280000000000001</v>
      </c>
      <c r="K13" s="189">
        <v>35388.200000000004</v>
      </c>
      <c r="L13" s="188">
        <v>25932.472959999999</v>
      </c>
      <c r="M13" s="236">
        <v>0.73280000000000001</v>
      </c>
      <c r="N13" s="189">
        <v>19121.624999999996</v>
      </c>
      <c r="O13" s="188">
        <v>14012.326799999999</v>
      </c>
      <c r="P13" s="236">
        <v>784.69030079999993</v>
      </c>
      <c r="Q13" s="147" t="s">
        <v>551</v>
      </c>
      <c r="R13" s="147">
        <v>12</v>
      </c>
      <c r="S13" t="s">
        <v>217</v>
      </c>
      <c r="T13" t="s">
        <v>2183</v>
      </c>
    </row>
    <row r="14" spans="1:20" x14ac:dyDescent="0.3">
      <c r="A14" t="s">
        <v>1263</v>
      </c>
      <c r="B14">
        <v>331005</v>
      </c>
      <c r="C14" s="148">
        <v>684</v>
      </c>
      <c r="D14" t="s">
        <v>357</v>
      </c>
      <c r="E14" t="s">
        <v>358</v>
      </c>
      <c r="F14" s="73" t="s">
        <v>1003</v>
      </c>
      <c r="G14" t="s">
        <v>4</v>
      </c>
      <c r="H14" s="239">
        <v>2710.0400000000004</v>
      </c>
      <c r="I14" s="239">
        <v>3396.2221279999994</v>
      </c>
      <c r="J14" s="236">
        <v>1.2531999999999996</v>
      </c>
      <c r="K14" s="189">
        <v>6586.8933333333334</v>
      </c>
      <c r="L14" s="188">
        <v>8254.6947253333292</v>
      </c>
      <c r="M14" s="236">
        <v>1.2531999999999996</v>
      </c>
      <c r="N14" s="189">
        <v>18275.444444444445</v>
      </c>
      <c r="O14" s="188">
        <v>22902.786977777771</v>
      </c>
      <c r="P14" s="236">
        <v>618.3752483999998</v>
      </c>
      <c r="Q14" s="147" t="s">
        <v>551</v>
      </c>
      <c r="R14" s="147">
        <v>3</v>
      </c>
      <c r="S14" t="s">
        <v>358</v>
      </c>
      <c r="T14" t="s">
        <v>2183</v>
      </c>
    </row>
    <row r="15" spans="1:20" x14ac:dyDescent="0.3">
      <c r="A15" t="s">
        <v>1190</v>
      </c>
      <c r="B15">
        <v>331970</v>
      </c>
      <c r="C15" s="148">
        <v>442</v>
      </c>
      <c r="D15" t="s">
        <v>211</v>
      </c>
      <c r="E15" t="s">
        <v>212</v>
      </c>
      <c r="F15" s="73" t="s">
        <v>816</v>
      </c>
      <c r="G15" t="s">
        <v>4</v>
      </c>
      <c r="H15" s="239">
        <v>4889.4482758620688</v>
      </c>
      <c r="I15" s="239">
        <v>2076.6709189655176</v>
      </c>
      <c r="J15" s="236">
        <v>0.42472500000000002</v>
      </c>
      <c r="K15" s="189">
        <v>16790.882352941175</v>
      </c>
      <c r="L15" s="188">
        <v>7131.5075073529415</v>
      </c>
      <c r="M15" s="236">
        <v>0.42472500000000002</v>
      </c>
      <c r="N15" s="189">
        <v>5879.357142857144</v>
      </c>
      <c r="O15" s="188">
        <v>2497.1099625000006</v>
      </c>
      <c r="P15" s="236">
        <v>34.959539475000007</v>
      </c>
      <c r="Q15" s="147" t="s">
        <v>551</v>
      </c>
      <c r="R15" s="147">
        <v>12</v>
      </c>
      <c r="S15" t="s">
        <v>212</v>
      </c>
      <c r="T15" t="s">
        <v>2183</v>
      </c>
    </row>
    <row r="16" spans="1:20" x14ac:dyDescent="0.3">
      <c r="A16" t="s">
        <v>1271</v>
      </c>
      <c r="B16">
        <v>332850</v>
      </c>
      <c r="C16" s="148">
        <v>741</v>
      </c>
      <c r="D16" t="s">
        <v>373</v>
      </c>
      <c r="E16" t="s">
        <v>374</v>
      </c>
      <c r="F16" s="73" t="s">
        <v>1032</v>
      </c>
      <c r="G16" t="s">
        <v>5</v>
      </c>
      <c r="H16" s="239">
        <v>5099.8762886597933</v>
      </c>
      <c r="I16" s="239">
        <v>2291.5444123711331</v>
      </c>
      <c r="J16" s="236">
        <v>0.44933333333333325</v>
      </c>
      <c r="K16" s="189">
        <v>45189.214285714275</v>
      </c>
      <c r="L16" s="188">
        <v>20305.020285714279</v>
      </c>
      <c r="M16" s="236">
        <v>0.4493333333333332</v>
      </c>
      <c r="N16" s="189">
        <v>22051.205882352941</v>
      </c>
      <c r="O16" s="188">
        <v>9908.3418431372502</v>
      </c>
      <c r="P16" s="236">
        <v>336.88362266666655</v>
      </c>
      <c r="Q16" s="147" t="s">
        <v>551</v>
      </c>
      <c r="R16" s="147">
        <v>12</v>
      </c>
      <c r="S16" t="s">
        <v>374</v>
      </c>
      <c r="T16" t="s">
        <v>2183</v>
      </c>
    </row>
    <row r="17" spans="1:20" x14ac:dyDescent="0.3">
      <c r="A17" t="s">
        <v>1275</v>
      </c>
      <c r="B17">
        <v>332890</v>
      </c>
      <c r="C17" s="148">
        <v>409</v>
      </c>
      <c r="D17" t="s">
        <v>380</v>
      </c>
      <c r="E17" t="s">
        <v>381</v>
      </c>
      <c r="F17" s="73" t="s">
        <v>1284</v>
      </c>
      <c r="G17" t="s">
        <v>5</v>
      </c>
      <c r="H17" s="239">
        <v>3283.205479452055</v>
      </c>
      <c r="I17" s="239">
        <v>2035.587397260274</v>
      </c>
      <c r="J17" s="236">
        <v>0.62</v>
      </c>
      <c r="K17" s="189">
        <v>12848.75</v>
      </c>
      <c r="L17" s="188">
        <v>7966.2250000000004</v>
      </c>
      <c r="M17" s="236">
        <v>0.62</v>
      </c>
      <c r="N17" s="189">
        <v>9304.1538461538457</v>
      </c>
      <c r="O17" s="188">
        <v>5768.5753846153839</v>
      </c>
      <c r="P17" s="236">
        <v>74.991479999999996</v>
      </c>
      <c r="Q17" s="147" t="s">
        <v>551</v>
      </c>
      <c r="R17" s="147">
        <v>12</v>
      </c>
      <c r="S17" t="s">
        <v>381</v>
      </c>
      <c r="T17" t="s">
        <v>2183</v>
      </c>
    </row>
    <row r="18" spans="1:20" x14ac:dyDescent="0.3">
      <c r="A18" t="s">
        <v>1132</v>
      </c>
      <c r="B18">
        <v>331420</v>
      </c>
      <c r="C18" s="148">
        <v>169</v>
      </c>
      <c r="D18" t="s">
        <v>103</v>
      </c>
      <c r="E18" t="s">
        <v>124</v>
      </c>
      <c r="F18" s="73" t="s">
        <v>668</v>
      </c>
      <c r="G18" t="s">
        <v>5</v>
      </c>
      <c r="H18" s="239">
        <v>5074.0000000000009</v>
      </c>
      <c r="I18" s="239">
        <v>3182.7510666666676</v>
      </c>
      <c r="J18" s="236">
        <v>0.62726666666666675</v>
      </c>
      <c r="K18" s="189">
        <v>18228.083333333336</v>
      </c>
      <c r="L18" s="188">
        <v>11433.869072222222</v>
      </c>
      <c r="M18" s="236">
        <v>0.62726666666666675</v>
      </c>
      <c r="N18" s="189">
        <v>17640.413793103449</v>
      </c>
      <c r="O18" s="188">
        <v>11065.243558620692</v>
      </c>
      <c r="P18" s="236">
        <v>320.89206320000005</v>
      </c>
      <c r="Q18" s="147" t="s">
        <v>551</v>
      </c>
      <c r="R18" s="147">
        <v>12</v>
      </c>
      <c r="S18" t="s">
        <v>124</v>
      </c>
      <c r="T18" t="s">
        <v>2183</v>
      </c>
    </row>
    <row r="19" spans="1:20" x14ac:dyDescent="0.3">
      <c r="A19" t="s">
        <v>1151</v>
      </c>
      <c r="B19">
        <v>331670</v>
      </c>
      <c r="C19" s="148">
        <v>169</v>
      </c>
      <c r="D19" t="s">
        <v>103</v>
      </c>
      <c r="E19" t="s">
        <v>140</v>
      </c>
      <c r="F19" s="73" t="s">
        <v>698</v>
      </c>
      <c r="G19" t="s">
        <v>5</v>
      </c>
      <c r="H19" s="239">
        <v>6187.688888888888</v>
      </c>
      <c r="I19" s="239">
        <v>3826.6215011111108</v>
      </c>
      <c r="J19" s="236">
        <v>0.618425</v>
      </c>
      <c r="K19" s="189">
        <v>17372.080000000002</v>
      </c>
      <c r="L19" s="188">
        <v>10743.328573999999</v>
      </c>
      <c r="M19" s="236">
        <v>0.618425</v>
      </c>
      <c r="N19" s="189">
        <v>22574.516129032258</v>
      </c>
      <c r="O19" s="188">
        <v>13960.645137096773</v>
      </c>
      <c r="P19" s="236">
        <v>432.77999924999995</v>
      </c>
      <c r="Q19" s="147" t="s">
        <v>551</v>
      </c>
      <c r="R19" s="147">
        <v>12</v>
      </c>
      <c r="S19" t="s">
        <v>140</v>
      </c>
      <c r="T19" t="s">
        <v>2183</v>
      </c>
    </row>
    <row r="20" spans="1:20" x14ac:dyDescent="0.3">
      <c r="A20" t="s">
        <v>1152</v>
      </c>
      <c r="B20">
        <v>331590</v>
      </c>
      <c r="C20" s="148">
        <v>169</v>
      </c>
      <c r="D20" t="s">
        <v>103</v>
      </c>
      <c r="E20" t="s">
        <v>141</v>
      </c>
      <c r="F20" s="73" t="s">
        <v>687</v>
      </c>
      <c r="G20" t="s">
        <v>5</v>
      </c>
      <c r="H20" s="239">
        <v>5235.7939393939387</v>
      </c>
      <c r="I20" s="239">
        <v>3025.8089491919195</v>
      </c>
      <c r="J20" s="236">
        <v>0.57790833333333336</v>
      </c>
      <c r="K20" s="189">
        <v>19985.350000000002</v>
      </c>
      <c r="L20" s="188">
        <v>11549.700309583333</v>
      </c>
      <c r="M20" s="236">
        <v>0.57790833333333336</v>
      </c>
      <c r="N20" s="189">
        <v>24891.36363636364</v>
      </c>
      <c r="O20" s="188">
        <v>14384.926473484851</v>
      </c>
      <c r="P20" s="236">
        <v>474.70257362500007</v>
      </c>
      <c r="Q20" s="147" t="s">
        <v>551</v>
      </c>
      <c r="R20" s="147">
        <v>12</v>
      </c>
      <c r="S20" t="s">
        <v>141</v>
      </c>
      <c r="T20" t="s">
        <v>2183</v>
      </c>
    </row>
    <row r="21" spans="1:20" x14ac:dyDescent="0.3">
      <c r="A21" t="s">
        <v>1156</v>
      </c>
      <c r="B21">
        <v>331630</v>
      </c>
      <c r="C21" s="148">
        <v>169</v>
      </c>
      <c r="D21" t="s">
        <v>103</v>
      </c>
      <c r="E21" t="s">
        <v>145</v>
      </c>
      <c r="F21" s="73" t="s">
        <v>734</v>
      </c>
      <c r="G21" t="s">
        <v>5</v>
      </c>
      <c r="H21" s="239">
        <v>6167.3846153846162</v>
      </c>
      <c r="I21" s="239">
        <v>3446.2831282051288</v>
      </c>
      <c r="J21" s="236">
        <v>0.55879166666666669</v>
      </c>
      <c r="K21" s="189">
        <v>15147.857142857145</v>
      </c>
      <c r="L21" s="188">
        <v>8464.4963392857153</v>
      </c>
      <c r="M21" s="236">
        <v>0.55879166666666669</v>
      </c>
      <c r="N21" s="189">
        <v>16272.833333333334</v>
      </c>
      <c r="O21" s="188">
        <v>9093.1236597222214</v>
      </c>
      <c r="P21" s="236">
        <v>218.23496783333334</v>
      </c>
      <c r="Q21" s="147" t="s">
        <v>551</v>
      </c>
      <c r="R21" s="147">
        <v>12</v>
      </c>
      <c r="S21" t="s">
        <v>145</v>
      </c>
      <c r="T21" t="s">
        <v>2183</v>
      </c>
    </row>
    <row r="22" spans="1:20" x14ac:dyDescent="0.3">
      <c r="A22" t="s">
        <v>1157</v>
      </c>
      <c r="B22">
        <v>331640</v>
      </c>
      <c r="C22" s="148">
        <v>169</v>
      </c>
      <c r="D22" t="s">
        <v>103</v>
      </c>
      <c r="E22" t="s">
        <v>146</v>
      </c>
      <c r="F22" s="73" t="s">
        <v>693</v>
      </c>
      <c r="G22" t="s">
        <v>5</v>
      </c>
      <c r="H22" s="239">
        <v>4872.8611111111113</v>
      </c>
      <c r="I22" s="239">
        <v>3217.1847270833337</v>
      </c>
      <c r="J22" s="236">
        <v>0.66022499999999995</v>
      </c>
      <c r="K22" s="189">
        <v>19726.055555555555</v>
      </c>
      <c r="L22" s="188">
        <v>13023.635029166664</v>
      </c>
      <c r="M22" s="236">
        <v>0.66022499999999995</v>
      </c>
      <c r="N22" s="189">
        <v>15020.513513513513</v>
      </c>
      <c r="O22" s="188">
        <v>9916.9185344594589</v>
      </c>
      <c r="P22" s="236">
        <v>366.92598577499996</v>
      </c>
      <c r="Q22" s="147" t="s">
        <v>551</v>
      </c>
      <c r="R22" s="147">
        <v>12</v>
      </c>
      <c r="S22" t="s">
        <v>146</v>
      </c>
      <c r="T22" t="s">
        <v>2183</v>
      </c>
    </row>
    <row r="23" spans="1:20" x14ac:dyDescent="0.3">
      <c r="A23" t="s">
        <v>1159</v>
      </c>
      <c r="B23">
        <v>331680</v>
      </c>
      <c r="C23" s="148">
        <v>169</v>
      </c>
      <c r="D23" t="s">
        <v>103</v>
      </c>
      <c r="E23" t="s">
        <v>148</v>
      </c>
      <c r="F23" s="73" t="s">
        <v>698</v>
      </c>
      <c r="G23" t="s">
        <v>5</v>
      </c>
      <c r="H23" s="239">
        <v>4883.113636363636</v>
      </c>
      <c r="I23" s="239">
        <v>2946.7556164772727</v>
      </c>
      <c r="J23" s="236">
        <v>0.60345833333333332</v>
      </c>
      <c r="K23" s="189">
        <v>13103.499999999998</v>
      </c>
      <c r="L23" s="188">
        <v>7907.4162708333333</v>
      </c>
      <c r="M23" s="236">
        <v>0.60345833333333332</v>
      </c>
      <c r="N23" s="189">
        <v>15772.687499999998</v>
      </c>
      <c r="O23" s="188">
        <v>9518.1597109374979</v>
      </c>
      <c r="P23" s="236">
        <v>304.58111074999994</v>
      </c>
      <c r="Q23" s="147" t="s">
        <v>551</v>
      </c>
      <c r="R23" s="147">
        <v>12</v>
      </c>
      <c r="S23" t="s">
        <v>148</v>
      </c>
      <c r="T23" t="s">
        <v>2183</v>
      </c>
    </row>
    <row r="24" spans="1:20" x14ac:dyDescent="0.3">
      <c r="A24" t="s">
        <v>1164</v>
      </c>
      <c r="B24">
        <v>331730</v>
      </c>
      <c r="C24" s="148">
        <v>169</v>
      </c>
      <c r="D24" t="s">
        <v>103</v>
      </c>
      <c r="E24" t="s">
        <v>153</v>
      </c>
      <c r="F24" s="73" t="s">
        <v>738</v>
      </c>
      <c r="G24" t="s">
        <v>5</v>
      </c>
      <c r="H24" s="239">
        <v>3991.5531914893618</v>
      </c>
      <c r="I24" s="239">
        <v>2822.8596799645388</v>
      </c>
      <c r="J24" s="236">
        <v>0.70720833333333322</v>
      </c>
      <c r="K24" s="189">
        <v>8336.25</v>
      </c>
      <c r="L24" s="188">
        <v>5895.4654687499997</v>
      </c>
      <c r="M24" s="236">
        <v>0.70720833333333333</v>
      </c>
      <c r="N24" s="189">
        <v>13742</v>
      </c>
      <c r="O24" s="188">
        <v>9718.4569166666661</v>
      </c>
      <c r="P24" s="236">
        <v>165.21376758333332</v>
      </c>
      <c r="Q24" s="147" t="s">
        <v>551</v>
      </c>
      <c r="R24" s="147">
        <v>12</v>
      </c>
      <c r="S24" t="s">
        <v>153</v>
      </c>
      <c r="T24" t="s">
        <v>2183</v>
      </c>
    </row>
    <row r="25" spans="1:20" x14ac:dyDescent="0.3">
      <c r="A25" t="s">
        <v>1112</v>
      </c>
      <c r="B25">
        <v>331270</v>
      </c>
      <c r="C25" s="148">
        <v>169</v>
      </c>
      <c r="D25" t="s">
        <v>103</v>
      </c>
      <c r="E25" t="s">
        <v>107</v>
      </c>
      <c r="F25" s="73" t="s">
        <v>649</v>
      </c>
      <c r="G25" t="s">
        <v>5</v>
      </c>
      <c r="H25" s="239">
        <v>5490.4418604651164</v>
      </c>
      <c r="I25" s="239">
        <v>3328.4888705426356</v>
      </c>
      <c r="J25" s="236">
        <v>0.60623333333333329</v>
      </c>
      <c r="K25" s="189">
        <v>7442.3333333333339</v>
      </c>
      <c r="L25" s="188">
        <v>4511.7905444444441</v>
      </c>
      <c r="M25" s="236">
        <v>0.60623333333333329</v>
      </c>
      <c r="N25" s="189">
        <v>17420.607142857145</v>
      </c>
      <c r="O25" s="188">
        <v>10560.952736904761</v>
      </c>
      <c r="P25" s="236">
        <v>295.7066766333333</v>
      </c>
      <c r="Q25" s="147" t="s">
        <v>551</v>
      </c>
      <c r="R25" s="147">
        <v>12</v>
      </c>
      <c r="S25" t="s">
        <v>107</v>
      </c>
      <c r="T25" t="s">
        <v>2183</v>
      </c>
    </row>
    <row r="26" spans="1:20" x14ac:dyDescent="0.3">
      <c r="A26" t="s">
        <v>1117</v>
      </c>
      <c r="B26">
        <v>331300</v>
      </c>
      <c r="C26" s="148">
        <v>169</v>
      </c>
      <c r="D26" t="s">
        <v>103</v>
      </c>
      <c r="E26" t="s">
        <v>111</v>
      </c>
      <c r="F26" s="73" t="s">
        <v>653</v>
      </c>
      <c r="G26" t="s">
        <v>5</v>
      </c>
      <c r="H26" s="239">
        <v>4878.8526315789477</v>
      </c>
      <c r="I26" s="239">
        <v>3040.9888452631576</v>
      </c>
      <c r="J26" s="236">
        <v>0.62329999999999997</v>
      </c>
      <c r="K26" s="189">
        <v>14266.44444444444</v>
      </c>
      <c r="L26" s="188">
        <v>8892.2748222222199</v>
      </c>
      <c r="M26" s="236">
        <v>0.62329999999999997</v>
      </c>
      <c r="N26" s="189">
        <v>14934.531249999998</v>
      </c>
      <c r="O26" s="188">
        <v>9308.6933281249967</v>
      </c>
      <c r="P26" s="236">
        <v>297.87818649999991</v>
      </c>
      <c r="Q26" s="147" t="s">
        <v>551</v>
      </c>
      <c r="R26" s="147">
        <v>12</v>
      </c>
      <c r="S26" t="s">
        <v>111</v>
      </c>
      <c r="T26" t="s">
        <v>2183</v>
      </c>
    </row>
    <row r="27" spans="1:20" x14ac:dyDescent="0.3">
      <c r="A27" t="s">
        <v>1119</v>
      </c>
      <c r="B27">
        <v>331320</v>
      </c>
      <c r="C27" s="148">
        <v>169</v>
      </c>
      <c r="D27" t="s">
        <v>103</v>
      </c>
      <c r="E27" t="s">
        <v>113</v>
      </c>
      <c r="F27" s="73" t="s">
        <v>656</v>
      </c>
      <c r="G27" t="s">
        <v>5</v>
      </c>
      <c r="H27" s="239">
        <v>4555.3532934131727</v>
      </c>
      <c r="I27" s="239">
        <v>2603.5362522954078</v>
      </c>
      <c r="J27" s="236">
        <v>0.57153333333333312</v>
      </c>
      <c r="K27" s="189">
        <v>18712.777777777777</v>
      </c>
      <c r="L27" s="188">
        <v>10694.976259259254</v>
      </c>
      <c r="M27" s="236">
        <v>0.57153333333333312</v>
      </c>
      <c r="N27" s="189">
        <v>16522.463414634145</v>
      </c>
      <c r="O27" s="188">
        <v>9443.1385902438997</v>
      </c>
      <c r="P27" s="236">
        <v>387.16868219999986</v>
      </c>
      <c r="Q27" s="147" t="s">
        <v>551</v>
      </c>
      <c r="R27" s="147">
        <v>1</v>
      </c>
      <c r="S27" t="s">
        <v>113</v>
      </c>
      <c r="T27" t="s">
        <v>2183</v>
      </c>
    </row>
    <row r="28" spans="1:20" x14ac:dyDescent="0.3">
      <c r="A28" t="s">
        <v>1187</v>
      </c>
      <c r="B28">
        <v>331930</v>
      </c>
      <c r="C28" s="148">
        <v>383</v>
      </c>
      <c r="D28" t="s">
        <v>399</v>
      </c>
      <c r="E28" t="s">
        <v>400</v>
      </c>
      <c r="F28" s="73" t="s">
        <v>801</v>
      </c>
      <c r="G28" t="s">
        <v>5</v>
      </c>
      <c r="H28" s="239">
        <v>0</v>
      </c>
      <c r="I28" s="239">
        <v>0</v>
      </c>
      <c r="J28" s="236">
        <v>0</v>
      </c>
      <c r="K28" s="189">
        <v>0</v>
      </c>
      <c r="L28" s="188">
        <v>0</v>
      </c>
      <c r="M28" s="236">
        <v>0</v>
      </c>
      <c r="N28" s="189">
        <v>0</v>
      </c>
      <c r="O28" s="188">
        <v>0</v>
      </c>
      <c r="P28" s="236">
        <v>0</v>
      </c>
      <c r="Q28" s="147">
        <v>0</v>
      </c>
      <c r="R28" s="147">
        <v>0</v>
      </c>
      <c r="S28" t="s">
        <v>400</v>
      </c>
      <c r="T28" t="s">
        <v>2183</v>
      </c>
    </row>
    <row r="29" spans="1:20" x14ac:dyDescent="0.3">
      <c r="A29" t="s">
        <v>1160</v>
      </c>
      <c r="B29">
        <v>331685</v>
      </c>
      <c r="C29" s="148">
        <v>61</v>
      </c>
      <c r="D29" t="s">
        <v>1290</v>
      </c>
      <c r="E29" t="s">
        <v>149</v>
      </c>
      <c r="F29" s="73" t="s">
        <v>736</v>
      </c>
      <c r="G29" t="s">
        <v>5</v>
      </c>
      <c r="H29" s="239">
        <v>3899.6184210526312</v>
      </c>
      <c r="I29" s="239">
        <v>2610.1445964912282</v>
      </c>
      <c r="J29" s="236">
        <v>0.66933333333333334</v>
      </c>
      <c r="K29" s="189">
        <v>12854.846153846156</v>
      </c>
      <c r="L29" s="188">
        <v>8604.1770256410273</v>
      </c>
      <c r="M29" s="236">
        <v>0.66933333333333334</v>
      </c>
      <c r="N29" s="189">
        <v>11706.73076923077</v>
      </c>
      <c r="O29" s="188">
        <v>7835.7051282051279</v>
      </c>
      <c r="P29" s="236">
        <v>203.72833333333332</v>
      </c>
      <c r="Q29" s="147" t="s">
        <v>551</v>
      </c>
      <c r="R29" s="147">
        <v>12</v>
      </c>
      <c r="S29" t="s">
        <v>149</v>
      </c>
      <c r="T29" t="s">
        <v>2183</v>
      </c>
    </row>
    <row r="30" spans="1:20" x14ac:dyDescent="0.3">
      <c r="A30" t="s">
        <v>1235</v>
      </c>
      <c r="B30">
        <v>332340</v>
      </c>
      <c r="C30" s="148">
        <v>150</v>
      </c>
      <c r="D30" t="s">
        <v>301</v>
      </c>
      <c r="E30" t="s">
        <v>168</v>
      </c>
      <c r="F30" s="73" t="s">
        <v>941</v>
      </c>
      <c r="G30" t="s">
        <v>5</v>
      </c>
      <c r="H30" s="239">
        <v>5105.9522998296425</v>
      </c>
      <c r="I30" s="239">
        <v>2051.4014356615558</v>
      </c>
      <c r="J30" s="236">
        <v>0.40176666666666661</v>
      </c>
      <c r="K30" s="189">
        <v>31623.999999999996</v>
      </c>
      <c r="L30" s="188">
        <v>12705.469066666663</v>
      </c>
      <c r="M30" s="236">
        <v>0.40176666666666661</v>
      </c>
      <c r="N30" s="189">
        <v>58608.493243243247</v>
      </c>
      <c r="O30" s="188">
        <v>23546.938968693692</v>
      </c>
      <c r="P30" s="236">
        <v>3484.9469673666663</v>
      </c>
      <c r="Q30" s="147" t="s">
        <v>551</v>
      </c>
      <c r="R30" s="147">
        <v>12</v>
      </c>
      <c r="S30" t="s">
        <v>168</v>
      </c>
      <c r="T30" t="s">
        <v>2183</v>
      </c>
    </row>
    <row r="31" spans="1:20" x14ac:dyDescent="0.3">
      <c r="A31" t="s">
        <v>1195</v>
      </c>
      <c r="B31">
        <v>332000</v>
      </c>
      <c r="C31" s="148">
        <v>373</v>
      </c>
      <c r="D31" t="s">
        <v>224</v>
      </c>
      <c r="E31" t="s">
        <v>225</v>
      </c>
      <c r="F31" s="73" t="s">
        <v>834</v>
      </c>
      <c r="G31" t="s">
        <v>5</v>
      </c>
      <c r="H31" s="239">
        <v>4319.4107142857147</v>
      </c>
      <c r="I31" s="239">
        <v>2231.6955357142861</v>
      </c>
      <c r="J31" s="236">
        <v>0.51666666666666672</v>
      </c>
      <c r="K31" s="189">
        <v>13213.323529411766</v>
      </c>
      <c r="L31" s="188">
        <v>6826.8838235294124</v>
      </c>
      <c r="M31" s="236">
        <v>0.51666666666666672</v>
      </c>
      <c r="N31" s="189">
        <v>11234.5</v>
      </c>
      <c r="O31" s="188">
        <v>5804.4916666666677</v>
      </c>
      <c r="P31" s="236">
        <v>92.871866666666676</v>
      </c>
      <c r="Q31" s="147" t="s">
        <v>551</v>
      </c>
      <c r="R31" s="147">
        <v>3</v>
      </c>
      <c r="S31" t="s">
        <v>225</v>
      </c>
      <c r="T31" t="s">
        <v>2183</v>
      </c>
    </row>
    <row r="32" spans="1:20" x14ac:dyDescent="0.3">
      <c r="A32" t="s">
        <v>1220</v>
      </c>
      <c r="B32">
        <v>332210</v>
      </c>
      <c r="C32" s="148">
        <v>321</v>
      </c>
      <c r="D32" t="s">
        <v>272</v>
      </c>
      <c r="E32" t="s">
        <v>273</v>
      </c>
      <c r="F32" s="73" t="s">
        <v>907</v>
      </c>
      <c r="G32" t="s">
        <v>6</v>
      </c>
      <c r="H32" s="239">
        <v>3744.6493506493507</v>
      </c>
      <c r="I32" s="239">
        <v>2059.5571428571425</v>
      </c>
      <c r="J32" s="236">
        <v>0.54999999999999993</v>
      </c>
      <c r="K32" s="189">
        <v>7418.7500000000009</v>
      </c>
      <c r="L32" s="188">
        <v>4080.3125</v>
      </c>
      <c r="M32" s="236">
        <v>0.54999999999999993</v>
      </c>
      <c r="N32" s="189">
        <v>29213.857142857141</v>
      </c>
      <c r="O32" s="188">
        <v>16067.621428571425</v>
      </c>
      <c r="P32" s="236">
        <v>224.94669999999996</v>
      </c>
      <c r="Q32" s="147" t="s">
        <v>551</v>
      </c>
      <c r="R32" s="147">
        <v>12</v>
      </c>
      <c r="S32" t="s">
        <v>273</v>
      </c>
      <c r="T32" t="s">
        <v>2183</v>
      </c>
    </row>
    <row r="33" spans="1:20" x14ac:dyDescent="0.3">
      <c r="A33" t="s">
        <v>1269</v>
      </c>
      <c r="B33">
        <v>332730</v>
      </c>
      <c r="C33" s="148">
        <v>729</v>
      </c>
      <c r="D33" t="s">
        <v>369</v>
      </c>
      <c r="E33" t="s">
        <v>370</v>
      </c>
      <c r="F33" s="73" t="s">
        <v>1025</v>
      </c>
      <c r="G33" t="s">
        <v>6</v>
      </c>
      <c r="H33" s="239">
        <v>3202.666666666667</v>
      </c>
      <c r="I33" s="239">
        <v>3012.1079999999997</v>
      </c>
      <c r="J33" s="236">
        <v>0.94049999999999978</v>
      </c>
      <c r="K33" s="189">
        <v>19553.000000000004</v>
      </c>
      <c r="L33" s="188">
        <v>18389.5965</v>
      </c>
      <c r="M33" s="236">
        <v>0.94049999999999978</v>
      </c>
      <c r="N33" s="189">
        <v>5157.7142857142862</v>
      </c>
      <c r="O33" s="188">
        <v>4850.8302857142853</v>
      </c>
      <c r="P33" s="236">
        <v>33.955811999999995</v>
      </c>
      <c r="Q33" s="147" t="s">
        <v>551</v>
      </c>
      <c r="R33" s="147">
        <v>12</v>
      </c>
      <c r="S33" t="s">
        <v>370</v>
      </c>
      <c r="T33" t="s">
        <v>2183</v>
      </c>
    </row>
    <row r="34" spans="1:20" x14ac:dyDescent="0.3">
      <c r="A34" t="s">
        <v>1260</v>
      </c>
      <c r="B34">
        <v>332590</v>
      </c>
      <c r="C34" s="148">
        <v>447</v>
      </c>
      <c r="D34" t="s">
        <v>351</v>
      </c>
      <c r="E34" t="s">
        <v>352</v>
      </c>
      <c r="F34" s="73" t="s">
        <v>997</v>
      </c>
      <c r="G34" t="s">
        <v>6</v>
      </c>
      <c r="H34" s="239">
        <v>3925.5432098765427</v>
      </c>
      <c r="I34" s="239">
        <v>2320.5521556584367</v>
      </c>
      <c r="J34" s="236">
        <v>0.59114166666666679</v>
      </c>
      <c r="K34" s="189">
        <v>7642.5555555555557</v>
      </c>
      <c r="L34" s="188">
        <v>4517.8330287037052</v>
      </c>
      <c r="M34" s="236">
        <v>0.59114166666666679</v>
      </c>
      <c r="N34" s="189">
        <v>4880.4374999999991</v>
      </c>
      <c r="O34" s="188">
        <v>2885.0299578125005</v>
      </c>
      <c r="P34" s="236">
        <v>46.160479325000004</v>
      </c>
      <c r="Q34" s="147" t="s">
        <v>551</v>
      </c>
      <c r="R34" s="147">
        <v>12</v>
      </c>
      <c r="S34" t="s">
        <v>352</v>
      </c>
      <c r="T34" t="s">
        <v>2183</v>
      </c>
    </row>
    <row r="35" spans="1:20" x14ac:dyDescent="0.3">
      <c r="A35" t="s">
        <v>1278</v>
      </c>
      <c r="B35">
        <v>332470</v>
      </c>
      <c r="C35" s="148">
        <v>659</v>
      </c>
      <c r="D35" t="s">
        <v>293</v>
      </c>
      <c r="E35" t="s">
        <v>294</v>
      </c>
      <c r="F35" s="73" t="s">
        <v>1053</v>
      </c>
      <c r="G35" t="s">
        <v>6</v>
      </c>
      <c r="H35" s="239">
        <v>1258.25</v>
      </c>
      <c r="I35" s="239">
        <v>1195.3375000000001</v>
      </c>
      <c r="J35" s="236">
        <v>0.95000000000000007</v>
      </c>
      <c r="K35" s="189">
        <v>10485.09090909091</v>
      </c>
      <c r="L35" s="188">
        <v>9960.8363636363665</v>
      </c>
      <c r="M35" s="236">
        <v>0.95000000000000007</v>
      </c>
      <c r="N35" s="189">
        <v>364.50000000000006</v>
      </c>
      <c r="O35" s="188">
        <v>346.27500000000003</v>
      </c>
      <c r="P35" s="236">
        <v>3.4627500000000007</v>
      </c>
      <c r="Q35" s="147" t="s">
        <v>551</v>
      </c>
      <c r="R35" s="147">
        <v>12</v>
      </c>
      <c r="S35" t="s">
        <v>294</v>
      </c>
      <c r="T35" t="e">
        <v>#N/A</v>
      </c>
    </row>
    <row r="36" spans="1:20" x14ac:dyDescent="0.3">
      <c r="A36" t="s">
        <v>1178</v>
      </c>
      <c r="B36">
        <v>331870</v>
      </c>
      <c r="C36" s="148">
        <v>658</v>
      </c>
      <c r="D36" t="s">
        <v>183</v>
      </c>
      <c r="E36" t="s">
        <v>184</v>
      </c>
      <c r="F36" s="73" t="s">
        <v>770</v>
      </c>
      <c r="G36" t="s">
        <v>6</v>
      </c>
      <c r="H36" s="239">
        <v>4673.4181818181814</v>
      </c>
      <c r="I36" s="239">
        <v>2842.7623896969703</v>
      </c>
      <c r="J36" s="236">
        <v>0.6082833333333334</v>
      </c>
      <c r="K36" s="189">
        <v>15495.200000000003</v>
      </c>
      <c r="L36" s="188">
        <v>9425.4719066666694</v>
      </c>
      <c r="M36" s="236">
        <v>0.6082833333333334</v>
      </c>
      <c r="N36" s="189">
        <v>6360.4285714285716</v>
      </c>
      <c r="O36" s="188">
        <v>3868.9426928571434</v>
      </c>
      <c r="P36" s="236">
        <v>27.082598850000004</v>
      </c>
      <c r="Q36" s="147" t="s">
        <v>551</v>
      </c>
      <c r="R36" s="147">
        <v>12</v>
      </c>
      <c r="S36" t="s">
        <v>184</v>
      </c>
      <c r="T36" t="s">
        <v>2183</v>
      </c>
    </row>
    <row r="37" spans="1:20" x14ac:dyDescent="0.3">
      <c r="A37" t="s">
        <v>1200</v>
      </c>
      <c r="B37">
        <v>332040</v>
      </c>
      <c r="C37" s="148">
        <v>681</v>
      </c>
      <c r="D37" t="s">
        <v>236</v>
      </c>
      <c r="E37" t="s">
        <v>237</v>
      </c>
      <c r="F37" s="73" t="s">
        <v>850</v>
      </c>
      <c r="G37" t="s">
        <v>6</v>
      </c>
      <c r="H37" s="239">
        <v>3115.0689655172414</v>
      </c>
      <c r="I37" s="239">
        <v>2532.5510689655171</v>
      </c>
      <c r="J37" s="236">
        <v>0.81300000000000006</v>
      </c>
      <c r="K37" s="189">
        <v>9838.6999999999989</v>
      </c>
      <c r="L37" s="188">
        <v>7998.8631000000014</v>
      </c>
      <c r="M37" s="236">
        <v>0.81300000000000017</v>
      </c>
      <c r="N37" s="189">
        <v>5852.4374999999991</v>
      </c>
      <c r="O37" s="188">
        <v>4758.031687499999</v>
      </c>
      <c r="P37" s="236">
        <v>76.128506999999985</v>
      </c>
      <c r="Q37" s="147" t="s">
        <v>551</v>
      </c>
      <c r="R37" s="147">
        <v>12</v>
      </c>
      <c r="S37" t="s">
        <v>237</v>
      </c>
      <c r="T37" t="s">
        <v>2183</v>
      </c>
    </row>
    <row r="38" spans="1:20" x14ac:dyDescent="0.3">
      <c r="A38" t="s">
        <v>1188</v>
      </c>
      <c r="B38">
        <v>331940</v>
      </c>
      <c r="C38" s="148">
        <v>320</v>
      </c>
      <c r="D38" t="s">
        <v>206</v>
      </c>
      <c r="E38" t="s">
        <v>207</v>
      </c>
      <c r="F38" s="73" t="s">
        <v>812</v>
      </c>
      <c r="G38" t="s">
        <v>6</v>
      </c>
      <c r="H38" s="239">
        <v>1845.7746478873241</v>
      </c>
      <c r="I38" s="239">
        <v>1587.3661971830986</v>
      </c>
      <c r="J38" s="236">
        <v>0.86</v>
      </c>
      <c r="K38" s="189">
        <v>19818.1875</v>
      </c>
      <c r="L38" s="188">
        <v>17043.641250000001</v>
      </c>
      <c r="M38" s="236">
        <v>0.86</v>
      </c>
      <c r="N38" s="189">
        <v>6679.2105263157891</v>
      </c>
      <c r="O38" s="188">
        <v>5744.121052631579</v>
      </c>
      <c r="P38" s="236">
        <v>109.1383</v>
      </c>
      <c r="Q38" s="147" t="s">
        <v>551</v>
      </c>
      <c r="R38" s="147">
        <v>12</v>
      </c>
      <c r="S38" t="s">
        <v>207</v>
      </c>
      <c r="T38" t="s">
        <v>2183</v>
      </c>
    </row>
    <row r="39" spans="1:20" x14ac:dyDescent="0.3">
      <c r="A39" t="s">
        <v>1138</v>
      </c>
      <c r="B39">
        <v>331480</v>
      </c>
      <c r="C39" s="148">
        <v>169</v>
      </c>
      <c r="D39" t="s">
        <v>103</v>
      </c>
      <c r="E39" t="s">
        <v>129</v>
      </c>
      <c r="F39" s="73" t="s">
        <v>1116</v>
      </c>
      <c r="G39" t="s">
        <v>6</v>
      </c>
      <c r="H39" s="239">
        <v>4940.6730769230771</v>
      </c>
      <c r="I39" s="239">
        <v>3164.8304839743591</v>
      </c>
      <c r="J39" s="236">
        <v>0.64056666666666662</v>
      </c>
      <c r="K39" s="189">
        <v>11779.150000000003</v>
      </c>
      <c r="L39" s="188">
        <v>7545.3308516666675</v>
      </c>
      <c r="M39" s="236">
        <v>0.64056666666666662</v>
      </c>
      <c r="N39" s="189">
        <v>16725.636363636364</v>
      </c>
      <c r="O39" s="188">
        <v>10713.885133333333</v>
      </c>
      <c r="P39" s="236">
        <v>353.55820940000001</v>
      </c>
      <c r="Q39" s="147" t="s">
        <v>551</v>
      </c>
      <c r="R39" s="147">
        <v>12</v>
      </c>
      <c r="S39" t="s">
        <v>129</v>
      </c>
      <c r="T39" t="s">
        <v>2183</v>
      </c>
    </row>
    <row r="40" spans="1:20" x14ac:dyDescent="0.3">
      <c r="A40" t="s">
        <v>1161</v>
      </c>
      <c r="B40">
        <v>331690</v>
      </c>
      <c r="C40" s="148">
        <v>169</v>
      </c>
      <c r="D40" t="s">
        <v>103</v>
      </c>
      <c r="E40" t="s">
        <v>150</v>
      </c>
      <c r="F40" s="73" t="s">
        <v>700</v>
      </c>
      <c r="G40" t="s">
        <v>6</v>
      </c>
      <c r="H40" s="239">
        <v>4888.5956521739126</v>
      </c>
      <c r="I40" s="239">
        <v>3065.108735615941</v>
      </c>
      <c r="J40" s="236">
        <v>0.6269916666666665</v>
      </c>
      <c r="K40" s="189">
        <v>19092.511111111107</v>
      </c>
      <c r="L40" s="188">
        <v>11970.845362407403</v>
      </c>
      <c r="M40" s="236">
        <v>0.6269916666666665</v>
      </c>
      <c r="N40" s="189">
        <v>16425.698113207549</v>
      </c>
      <c r="O40" s="188">
        <v>10298.775836163521</v>
      </c>
      <c r="P40" s="236">
        <v>545.83511931666658</v>
      </c>
      <c r="Q40" s="147" t="s">
        <v>551</v>
      </c>
      <c r="R40" s="147">
        <v>12</v>
      </c>
      <c r="S40" t="s">
        <v>150</v>
      </c>
      <c r="T40" t="s">
        <v>2183</v>
      </c>
    </row>
    <row r="41" spans="1:20" x14ac:dyDescent="0.3">
      <c r="A41" t="s">
        <v>1180</v>
      </c>
      <c r="B41">
        <v>331860</v>
      </c>
      <c r="C41" s="148">
        <v>297</v>
      </c>
      <c r="D41" t="s">
        <v>181</v>
      </c>
      <c r="E41" t="s">
        <v>182</v>
      </c>
      <c r="F41" s="73" t="s">
        <v>774</v>
      </c>
      <c r="G41" t="s">
        <v>6</v>
      </c>
      <c r="H41" s="239">
        <v>3279.8923076923079</v>
      </c>
      <c r="I41" s="239">
        <v>1636.6662615384612</v>
      </c>
      <c r="J41" s="236">
        <v>0.49899999999999989</v>
      </c>
      <c r="K41" s="189">
        <v>7143.378787878788</v>
      </c>
      <c r="L41" s="188">
        <v>3564.5460151515149</v>
      </c>
      <c r="M41" s="236">
        <v>0.49899999999999994</v>
      </c>
      <c r="N41" s="189">
        <v>7822.2727272727288</v>
      </c>
      <c r="O41" s="188">
        <v>3903.3140909090912</v>
      </c>
      <c r="P41" s="236">
        <v>42.936455000000002</v>
      </c>
      <c r="Q41" s="147" t="s">
        <v>551</v>
      </c>
      <c r="R41" s="147">
        <v>6</v>
      </c>
      <c r="S41" t="s">
        <v>182</v>
      </c>
      <c r="T41" t="s">
        <v>2183</v>
      </c>
    </row>
    <row r="42" spans="1:20" x14ac:dyDescent="0.3">
      <c r="A42" t="s">
        <v>1249</v>
      </c>
      <c r="B42">
        <v>332500</v>
      </c>
      <c r="C42" s="148">
        <v>399</v>
      </c>
      <c r="D42" t="s">
        <v>328</v>
      </c>
      <c r="E42" t="s">
        <v>329</v>
      </c>
      <c r="F42" s="73" t="s">
        <v>973</v>
      </c>
      <c r="G42" t="s">
        <v>6</v>
      </c>
      <c r="H42" s="239">
        <v>3634.8039215686276</v>
      </c>
      <c r="I42" s="239">
        <v>2665.5228758169937</v>
      </c>
      <c r="J42" s="236">
        <v>0.7333333333333335</v>
      </c>
      <c r="K42" s="189">
        <v>5911.5000000000009</v>
      </c>
      <c r="L42" s="188">
        <v>4335.1000000000004</v>
      </c>
      <c r="M42" s="236">
        <v>0.73333333333333339</v>
      </c>
      <c r="N42" s="189">
        <v>15456.800000000003</v>
      </c>
      <c r="O42" s="188">
        <v>11334.986666666669</v>
      </c>
      <c r="P42" s="236">
        <v>170.02480000000003</v>
      </c>
      <c r="Q42" s="147" t="s">
        <v>551</v>
      </c>
      <c r="R42" s="147">
        <v>12</v>
      </c>
      <c r="S42" t="s">
        <v>329</v>
      </c>
      <c r="T42" t="s">
        <v>2183</v>
      </c>
    </row>
    <row r="43" spans="1:20" x14ac:dyDescent="0.3">
      <c r="A43" t="s">
        <v>1218</v>
      </c>
      <c r="B43">
        <v>332180</v>
      </c>
      <c r="C43" s="148">
        <v>330</v>
      </c>
      <c r="D43" t="s">
        <v>270</v>
      </c>
      <c r="E43" t="s">
        <v>271</v>
      </c>
      <c r="F43" s="73" t="s">
        <v>903</v>
      </c>
      <c r="G43" t="s">
        <v>6</v>
      </c>
      <c r="H43" s="239">
        <v>4096.515151515152</v>
      </c>
      <c r="I43" s="239">
        <v>3123.5928030303021</v>
      </c>
      <c r="J43" s="236">
        <v>0.76249999999999984</v>
      </c>
      <c r="K43" s="189">
        <v>10007.153846153848</v>
      </c>
      <c r="L43" s="188">
        <v>7630.4548076923074</v>
      </c>
      <c r="M43" s="236">
        <v>0.76249999999999984</v>
      </c>
      <c r="N43" s="189">
        <v>4517.25</v>
      </c>
      <c r="O43" s="188">
        <v>3444.4031249999989</v>
      </c>
      <c r="P43" s="236">
        <v>55.110449999999986</v>
      </c>
      <c r="Q43" s="147" t="s">
        <v>551</v>
      </c>
      <c r="R43" s="147">
        <v>12</v>
      </c>
      <c r="S43" t="s">
        <v>271</v>
      </c>
      <c r="T43" t="s">
        <v>2183</v>
      </c>
    </row>
    <row r="44" spans="1:20" x14ac:dyDescent="0.3">
      <c r="A44" t="s">
        <v>1179</v>
      </c>
      <c r="B44">
        <v>331880</v>
      </c>
      <c r="C44" s="148">
        <v>437</v>
      </c>
      <c r="D44" t="s">
        <v>185</v>
      </c>
      <c r="E44" t="s">
        <v>186</v>
      </c>
      <c r="F44" s="73" t="s">
        <v>772</v>
      </c>
      <c r="G44" t="s">
        <v>6</v>
      </c>
      <c r="H44" s="239">
        <v>3431.8292682926826</v>
      </c>
      <c r="I44" s="239">
        <v>2957.0928861788611</v>
      </c>
      <c r="J44" s="236">
        <v>0.86166666666666669</v>
      </c>
      <c r="K44" s="189">
        <v>16142.000000000004</v>
      </c>
      <c r="L44" s="188">
        <v>13909.023333333336</v>
      </c>
      <c r="M44" s="236">
        <v>0.86166666666666669</v>
      </c>
      <c r="N44" s="189">
        <v>12433.8</v>
      </c>
      <c r="O44" s="188">
        <v>10713.790999999999</v>
      </c>
      <c r="P44" s="236">
        <v>107.13790999999999</v>
      </c>
      <c r="Q44" s="147" t="s">
        <v>551</v>
      </c>
      <c r="R44" s="147">
        <v>12</v>
      </c>
      <c r="S44" t="s">
        <v>186</v>
      </c>
      <c r="T44" t="s">
        <v>2183</v>
      </c>
    </row>
    <row r="45" spans="1:20" x14ac:dyDescent="0.3">
      <c r="A45" t="s">
        <v>1184</v>
      </c>
      <c r="B45">
        <v>331910</v>
      </c>
      <c r="C45" s="148">
        <v>360</v>
      </c>
      <c r="D45" t="s">
        <v>195</v>
      </c>
      <c r="E45" t="s">
        <v>196</v>
      </c>
      <c r="F45" s="73" t="s">
        <v>786</v>
      </c>
      <c r="G45" t="s">
        <v>6</v>
      </c>
      <c r="H45" s="239">
        <v>5139.8999999999996</v>
      </c>
      <c r="I45" s="239">
        <v>4640.6015474999995</v>
      </c>
      <c r="J45" s="236">
        <v>0.9028583333333331</v>
      </c>
      <c r="K45" s="189">
        <v>6573.75</v>
      </c>
      <c r="L45" s="188">
        <v>5935.1649687499985</v>
      </c>
      <c r="M45" s="236">
        <v>0.9028583333333331</v>
      </c>
      <c r="N45" s="189">
        <v>4489.9000000000005</v>
      </c>
      <c r="O45" s="188">
        <v>4053.7436308333331</v>
      </c>
      <c r="P45" s="236">
        <v>40.537436308333326</v>
      </c>
      <c r="Q45" s="147" t="s">
        <v>551</v>
      </c>
      <c r="R45" s="147">
        <v>12</v>
      </c>
      <c r="S45" t="s">
        <v>196</v>
      </c>
      <c r="T45" t="s">
        <v>2183</v>
      </c>
    </row>
    <row r="46" spans="1:20" x14ac:dyDescent="0.3">
      <c r="A46" t="s">
        <v>1248</v>
      </c>
      <c r="B46">
        <v>332480</v>
      </c>
      <c r="C46" s="148">
        <v>425</v>
      </c>
      <c r="D46" t="s">
        <v>324</v>
      </c>
      <c r="E46" t="s">
        <v>325</v>
      </c>
      <c r="F46" s="73" t="s">
        <v>971</v>
      </c>
      <c r="G46" t="s">
        <v>6</v>
      </c>
      <c r="H46" s="239">
        <v>2828.8125</v>
      </c>
      <c r="I46" s="239">
        <v>1697.2874999999999</v>
      </c>
      <c r="J46" s="236">
        <v>0.59999999999999987</v>
      </c>
      <c r="K46" s="189">
        <v>7362.8823529411766</v>
      </c>
      <c r="L46" s="188">
        <v>4417.7294117647043</v>
      </c>
      <c r="M46" s="236">
        <v>0.59999999999999987</v>
      </c>
      <c r="N46" s="189">
        <v>7141.5</v>
      </c>
      <c r="O46" s="188">
        <v>4284.8999999999987</v>
      </c>
      <c r="P46" s="236">
        <v>59.988599999999984</v>
      </c>
      <c r="Q46" s="147" t="s">
        <v>551</v>
      </c>
      <c r="R46" s="147">
        <v>3</v>
      </c>
      <c r="S46" t="s">
        <v>325</v>
      </c>
      <c r="T46" t="s">
        <v>2183</v>
      </c>
    </row>
    <row r="47" spans="1:20" x14ac:dyDescent="0.3">
      <c r="A47" t="s">
        <v>1201</v>
      </c>
      <c r="B47">
        <v>332050</v>
      </c>
      <c r="C47" s="148">
        <v>280</v>
      </c>
      <c r="D47" t="s">
        <v>238</v>
      </c>
      <c r="E47" t="s">
        <v>550</v>
      </c>
      <c r="F47" s="73" t="s">
        <v>852</v>
      </c>
      <c r="G47" t="s">
        <v>6</v>
      </c>
      <c r="H47" s="239">
        <v>4024.1595744680858</v>
      </c>
      <c r="I47" s="239">
        <v>2292.5301749113478</v>
      </c>
      <c r="J47" s="236">
        <v>0.56969166666666671</v>
      </c>
      <c r="K47" s="189">
        <v>15028.784313725491</v>
      </c>
      <c r="L47" s="188">
        <v>8561.7731836601306</v>
      </c>
      <c r="M47" s="236">
        <v>0.56969166666666671</v>
      </c>
      <c r="N47" s="189">
        <v>24649.279999999999</v>
      </c>
      <c r="O47" s="188">
        <v>14042.489405333334</v>
      </c>
      <c r="P47" s="236">
        <v>351.06223513333333</v>
      </c>
      <c r="Q47" s="147" t="s">
        <v>551</v>
      </c>
      <c r="R47" s="147">
        <v>12</v>
      </c>
      <c r="S47" t="s">
        <v>853</v>
      </c>
      <c r="T47" t="s">
        <v>2183</v>
      </c>
    </row>
    <row r="48" spans="1:20" x14ac:dyDescent="0.3">
      <c r="A48" t="s">
        <v>1246</v>
      </c>
      <c r="B48">
        <v>332450</v>
      </c>
      <c r="C48" s="148">
        <v>662</v>
      </c>
      <c r="D48" t="s">
        <v>317</v>
      </c>
      <c r="E48" t="s">
        <v>318</v>
      </c>
      <c r="F48" s="73" t="s">
        <v>964</v>
      </c>
      <c r="G48" t="s">
        <v>6</v>
      </c>
      <c r="H48" s="239">
        <v>2458.217391304348</v>
      </c>
      <c r="I48" s="239">
        <v>2236.9778260869566</v>
      </c>
      <c r="J48" s="236">
        <v>0.91</v>
      </c>
      <c r="K48" s="189">
        <v>6256.2500000000009</v>
      </c>
      <c r="L48" s="188">
        <v>5693.1875000000009</v>
      </c>
      <c r="M48" s="236">
        <v>0.91</v>
      </c>
      <c r="N48" s="189">
        <v>5302.3333333333339</v>
      </c>
      <c r="O48" s="188">
        <v>4825.1233333333339</v>
      </c>
      <c r="P48" s="236">
        <v>28.950740000000003</v>
      </c>
      <c r="Q48" s="147" t="s">
        <v>551</v>
      </c>
      <c r="R48" s="147">
        <v>12</v>
      </c>
      <c r="S48" t="s">
        <v>318</v>
      </c>
      <c r="T48" t="s">
        <v>2183</v>
      </c>
    </row>
    <row r="49" spans="1:20" x14ac:dyDescent="0.3">
      <c r="A49" t="s">
        <v>1212</v>
      </c>
      <c r="B49">
        <v>332100</v>
      </c>
      <c r="C49" s="148">
        <v>660</v>
      </c>
      <c r="D49" t="s">
        <v>258</v>
      </c>
      <c r="E49" t="s">
        <v>259</v>
      </c>
      <c r="F49" s="73" t="s">
        <v>891</v>
      </c>
      <c r="G49" t="s">
        <v>6</v>
      </c>
      <c r="H49" s="239">
        <v>2809.9285714285711</v>
      </c>
      <c r="I49" s="239">
        <v>2528.9357142857148</v>
      </c>
      <c r="J49" s="236">
        <v>0.90000000000000036</v>
      </c>
      <c r="K49" s="189">
        <v>8181.8571428571422</v>
      </c>
      <c r="L49" s="188">
        <v>7363.6714285714297</v>
      </c>
      <c r="M49" s="236">
        <v>0.90000000000000024</v>
      </c>
      <c r="N49" s="189">
        <v>9949.5714285714275</v>
      </c>
      <c r="O49" s="188">
        <v>8954.6142857142877</v>
      </c>
      <c r="P49" s="236">
        <v>125.36460000000002</v>
      </c>
      <c r="Q49" s="147" t="s">
        <v>551</v>
      </c>
      <c r="R49" s="147">
        <v>12</v>
      </c>
      <c r="S49" t="s">
        <v>259</v>
      </c>
      <c r="T49" t="s">
        <v>2183</v>
      </c>
    </row>
    <row r="50" spans="1:20" x14ac:dyDescent="0.3">
      <c r="A50" t="s">
        <v>1115</v>
      </c>
      <c r="B50">
        <v>331950</v>
      </c>
      <c r="C50" s="148">
        <v>688</v>
      </c>
      <c r="D50" t="s">
        <v>1295</v>
      </c>
      <c r="E50" t="s">
        <v>110</v>
      </c>
      <c r="F50" s="73" t="s">
        <v>1116</v>
      </c>
      <c r="G50" t="s">
        <v>6</v>
      </c>
      <c r="H50" s="239">
        <v>3927.8679245283024</v>
      </c>
      <c r="I50" s="239">
        <v>2707.8066827044031</v>
      </c>
      <c r="J50" s="236">
        <v>0.68938333333333335</v>
      </c>
      <c r="K50" s="189">
        <v>3433.545454545454</v>
      </c>
      <c r="L50" s="188">
        <v>2367.0290106060606</v>
      </c>
      <c r="M50" s="236">
        <v>0.68938333333333335</v>
      </c>
      <c r="N50" s="189">
        <v>14137.444444444443</v>
      </c>
      <c r="O50" s="188">
        <v>9746.1185759259261</v>
      </c>
      <c r="P50" s="236">
        <v>87.715067183333332</v>
      </c>
      <c r="Q50" s="147" t="s">
        <v>551</v>
      </c>
      <c r="R50" s="147">
        <v>12</v>
      </c>
      <c r="S50" t="s">
        <v>110</v>
      </c>
      <c r="T50" t="s">
        <v>2183</v>
      </c>
    </row>
    <row r="51" spans="1:20" x14ac:dyDescent="0.3">
      <c r="A51" t="s">
        <v>1233</v>
      </c>
      <c r="B51">
        <v>332110</v>
      </c>
      <c r="C51" s="148">
        <v>661</v>
      </c>
      <c r="D51" t="s">
        <v>297</v>
      </c>
      <c r="E51" t="s">
        <v>298</v>
      </c>
      <c r="F51" s="73" t="s">
        <v>937</v>
      </c>
      <c r="G51" t="s">
        <v>6</v>
      </c>
      <c r="H51" s="239">
        <v>4652.7647058823532</v>
      </c>
      <c r="I51" s="239">
        <v>2326.3823529411766</v>
      </c>
      <c r="J51" s="236">
        <v>0.5</v>
      </c>
      <c r="K51" s="189">
        <v>5325.7142857142853</v>
      </c>
      <c r="L51" s="188">
        <v>2662.8571428571427</v>
      </c>
      <c r="M51" s="236">
        <v>0.5</v>
      </c>
      <c r="N51" s="189">
        <v>10512.652173913044</v>
      </c>
      <c r="O51" s="188">
        <v>5256.326086956522</v>
      </c>
      <c r="P51" s="236">
        <v>120.8955</v>
      </c>
      <c r="Q51" s="147" t="s">
        <v>551</v>
      </c>
      <c r="R51" s="147">
        <v>12</v>
      </c>
      <c r="S51" t="s">
        <v>298</v>
      </c>
      <c r="T51" t="s">
        <v>2183</v>
      </c>
    </row>
    <row r="52" spans="1:20" x14ac:dyDescent="0.3">
      <c r="A52" t="s">
        <v>1228</v>
      </c>
      <c r="B52">
        <v>332280</v>
      </c>
      <c r="C52" s="148">
        <v>22</v>
      </c>
      <c r="D52" t="s">
        <v>287</v>
      </c>
      <c r="E52" t="s">
        <v>288</v>
      </c>
      <c r="F52" s="73" t="s">
        <v>928</v>
      </c>
      <c r="G52" t="s">
        <v>6</v>
      </c>
      <c r="H52" s="239">
        <v>3991.2601626016267</v>
      </c>
      <c r="I52" s="239">
        <v>2267.8340243902444</v>
      </c>
      <c r="J52" s="236">
        <v>0.56820000000000004</v>
      </c>
      <c r="K52" s="189">
        <v>46792.335820895525</v>
      </c>
      <c r="L52" s="188">
        <v>26587.405213432834</v>
      </c>
      <c r="M52" s="236">
        <v>0.56820000000000004</v>
      </c>
      <c r="N52" s="189">
        <v>28115.895061728392</v>
      </c>
      <c r="O52" s="188">
        <v>15975.451574074074</v>
      </c>
      <c r="P52" s="236">
        <v>2588.0231549999999</v>
      </c>
      <c r="Q52" s="147" t="s">
        <v>551</v>
      </c>
      <c r="R52" s="147">
        <v>12</v>
      </c>
      <c r="S52" t="s">
        <v>929</v>
      </c>
      <c r="T52" t="s">
        <v>2183</v>
      </c>
    </row>
    <row r="53" spans="1:20" x14ac:dyDescent="0.3">
      <c r="A53" t="s">
        <v>1244</v>
      </c>
      <c r="B53">
        <v>332430</v>
      </c>
      <c r="C53" s="148">
        <v>45</v>
      </c>
      <c r="D53" t="s">
        <v>313</v>
      </c>
      <c r="E53" t="s">
        <v>314</v>
      </c>
      <c r="F53" s="73" t="s">
        <v>959</v>
      </c>
      <c r="G53" t="s">
        <v>6</v>
      </c>
      <c r="H53" s="239">
        <v>5405.2505112474437</v>
      </c>
      <c r="I53" s="239">
        <v>2662.4462268234488</v>
      </c>
      <c r="J53" s="236">
        <v>0.49256666666666665</v>
      </c>
      <c r="K53" s="189">
        <v>26806.860050890587</v>
      </c>
      <c r="L53" s="188">
        <v>13204.165699067009</v>
      </c>
      <c r="M53" s="236">
        <v>0.49256666666666665</v>
      </c>
      <c r="N53" s="189">
        <v>12861.118644067798</v>
      </c>
      <c r="O53" s="188">
        <v>6334.9583401129948</v>
      </c>
      <c r="P53" s="236">
        <v>747.52508413333339</v>
      </c>
      <c r="Q53" s="147" t="s">
        <v>551</v>
      </c>
      <c r="R53" s="147">
        <v>12</v>
      </c>
      <c r="S53" t="s">
        <v>960</v>
      </c>
      <c r="T53" t="s">
        <v>2183</v>
      </c>
    </row>
    <row r="54" spans="1:20" x14ac:dyDescent="0.3">
      <c r="A54" t="s">
        <v>1185</v>
      </c>
      <c r="B54">
        <v>0</v>
      </c>
      <c r="C54" s="148">
        <v>10</v>
      </c>
      <c r="D54" t="s">
        <v>788</v>
      </c>
      <c r="E54" t="s">
        <v>200</v>
      </c>
      <c r="F54" s="73" t="s">
        <v>790</v>
      </c>
      <c r="G54" t="s">
        <v>7</v>
      </c>
      <c r="H54" s="239">
        <v>5372.7951153324293</v>
      </c>
      <c r="I54" s="239">
        <v>1290.9769335142469</v>
      </c>
      <c r="J54" s="236">
        <v>0.24028032072731867</v>
      </c>
      <c r="K54" s="189">
        <v>80933.75</v>
      </c>
      <c r="L54" s="188">
        <v>16557.750000000004</v>
      </c>
      <c r="M54" s="236">
        <v>0.20458399616970671</v>
      </c>
      <c r="N54" s="189">
        <v>0</v>
      </c>
      <c r="O54" s="188">
        <v>0</v>
      </c>
      <c r="P54" s="236">
        <v>0</v>
      </c>
      <c r="Q54" s="147" t="s">
        <v>1077</v>
      </c>
      <c r="R54" s="147">
        <v>12</v>
      </c>
      <c r="S54" t="s">
        <v>542</v>
      </c>
      <c r="T54" t="s">
        <v>505</v>
      </c>
    </row>
    <row r="55" spans="1:20" x14ac:dyDescent="0.3">
      <c r="A55" t="s">
        <v>1262</v>
      </c>
      <c r="B55">
        <v>332610</v>
      </c>
      <c r="C55" s="148">
        <v>586</v>
      </c>
      <c r="D55" t="s">
        <v>355</v>
      </c>
      <c r="E55" t="s">
        <v>356</v>
      </c>
      <c r="F55" s="73" t="s">
        <v>1001</v>
      </c>
      <c r="G55" t="s">
        <v>7</v>
      </c>
      <c r="H55" s="239">
        <v>2061.8888888888887</v>
      </c>
      <c r="I55" s="239">
        <v>1896.9377777777779</v>
      </c>
      <c r="J55" s="236">
        <v>0.92</v>
      </c>
      <c r="K55" s="189">
        <v>4877.8461538461534</v>
      </c>
      <c r="L55" s="188">
        <v>4487.6184615384618</v>
      </c>
      <c r="M55" s="236">
        <v>0.92</v>
      </c>
      <c r="N55" s="189">
        <v>14747.500000000002</v>
      </c>
      <c r="O55" s="188">
        <v>13567.700000000003</v>
      </c>
      <c r="P55" s="236">
        <v>135.67700000000002</v>
      </c>
      <c r="Q55" s="147" t="s">
        <v>551</v>
      </c>
      <c r="R55" s="147">
        <v>12</v>
      </c>
      <c r="S55" t="s">
        <v>356</v>
      </c>
      <c r="T55" t="s">
        <v>2183</v>
      </c>
    </row>
    <row r="56" spans="1:20" x14ac:dyDescent="0.3">
      <c r="A56" t="s">
        <v>1181</v>
      </c>
      <c r="B56">
        <v>331890</v>
      </c>
      <c r="C56" s="148">
        <v>368</v>
      </c>
      <c r="D56" t="s">
        <v>187</v>
      </c>
      <c r="E56" t="s">
        <v>188</v>
      </c>
      <c r="F56" s="73" t="s">
        <v>776</v>
      </c>
      <c r="G56" t="s">
        <v>7</v>
      </c>
      <c r="H56" s="239">
        <v>2413.166666666667</v>
      </c>
      <c r="I56" s="239">
        <v>1661.364701388889</v>
      </c>
      <c r="J56" s="236">
        <v>0.68845833333333328</v>
      </c>
      <c r="K56" s="189">
        <v>7245.6428571428569</v>
      </c>
      <c r="L56" s="188">
        <v>4988.3232053571419</v>
      </c>
      <c r="M56" s="236">
        <v>0.68845833333333328</v>
      </c>
      <c r="N56" s="189">
        <v>13004.600000000002</v>
      </c>
      <c r="O56" s="188">
        <v>8953.1252416666666</v>
      </c>
      <c r="P56" s="236">
        <v>44.765626208333337</v>
      </c>
      <c r="Q56" s="147" t="s">
        <v>551</v>
      </c>
      <c r="R56" s="147">
        <v>3</v>
      </c>
      <c r="S56" t="s">
        <v>188</v>
      </c>
      <c r="T56" t="s">
        <v>2183</v>
      </c>
    </row>
    <row r="57" spans="1:20" x14ac:dyDescent="0.3">
      <c r="A57" t="s">
        <v>1186</v>
      </c>
      <c r="B57">
        <v>331920</v>
      </c>
      <c r="C57" s="148">
        <v>160</v>
      </c>
      <c r="D57" t="s">
        <v>202</v>
      </c>
      <c r="E57" t="s">
        <v>543</v>
      </c>
      <c r="F57" s="73" t="s">
        <v>796</v>
      </c>
      <c r="G57" t="s">
        <v>7</v>
      </c>
      <c r="H57" s="239">
        <v>4879.1036649214657</v>
      </c>
      <c r="I57" s="239">
        <v>1683.7380155671899</v>
      </c>
      <c r="J57" s="236">
        <v>0.34509166666666663</v>
      </c>
      <c r="K57" s="189">
        <v>28879.583601286173</v>
      </c>
      <c r="L57" s="188">
        <v>9966.1036376071806</v>
      </c>
      <c r="M57" s="236">
        <v>0.34509166666666663</v>
      </c>
      <c r="N57" s="189">
        <v>42051.813084112146</v>
      </c>
      <c r="O57" s="188">
        <v>14511.730263551399</v>
      </c>
      <c r="P57" s="236">
        <v>1552.7551381999997</v>
      </c>
      <c r="Q57" s="147" t="s">
        <v>551</v>
      </c>
      <c r="R57" s="147">
        <v>12</v>
      </c>
      <c r="S57" t="s">
        <v>797</v>
      </c>
      <c r="T57" t="s">
        <v>2183</v>
      </c>
    </row>
    <row r="58" spans="1:20" x14ac:dyDescent="0.3">
      <c r="A58" t="s">
        <v>1096</v>
      </c>
      <c r="B58">
        <v>331160</v>
      </c>
      <c r="C58" s="148">
        <v>2</v>
      </c>
      <c r="D58" t="s">
        <v>80</v>
      </c>
      <c r="E58" t="s">
        <v>394</v>
      </c>
      <c r="F58" s="73" t="s">
        <v>623</v>
      </c>
      <c r="G58" t="s">
        <v>7</v>
      </c>
      <c r="H58" s="239">
        <v>2606.3518518518517</v>
      </c>
      <c r="I58" s="239">
        <v>1706.7477905864193</v>
      </c>
      <c r="J58" s="236">
        <v>0.65484166666666643</v>
      </c>
      <c r="K58" s="189">
        <v>7313.4285714285725</v>
      </c>
      <c r="L58" s="188">
        <v>4789.1377547619031</v>
      </c>
      <c r="M58" s="236">
        <v>0.65484166666666643</v>
      </c>
      <c r="N58" s="189">
        <v>12119.333333333336</v>
      </c>
      <c r="O58" s="188">
        <v>7936.2444388888871</v>
      </c>
      <c r="P58" s="236">
        <v>71.426199949999983</v>
      </c>
      <c r="Q58" s="147" t="s">
        <v>551</v>
      </c>
      <c r="R58" s="147">
        <v>9</v>
      </c>
      <c r="S58" t="s">
        <v>394</v>
      </c>
      <c r="T58" t="s">
        <v>2183</v>
      </c>
    </row>
    <row r="59" spans="1:20" x14ac:dyDescent="0.3">
      <c r="A59" t="s">
        <v>1100</v>
      </c>
      <c r="B59">
        <v>331195</v>
      </c>
      <c r="C59" s="148">
        <v>2</v>
      </c>
      <c r="D59" t="s">
        <v>80</v>
      </c>
      <c r="E59" t="s">
        <v>96</v>
      </c>
      <c r="F59" s="73" t="s">
        <v>623</v>
      </c>
      <c r="G59" t="s">
        <v>7</v>
      </c>
      <c r="H59" s="239">
        <v>4010.4096385542166</v>
      </c>
      <c r="I59" s="239">
        <v>2616.8591293172681</v>
      </c>
      <c r="J59" s="236">
        <v>0.65251666666666652</v>
      </c>
      <c r="K59" s="189">
        <v>6635.4999999999991</v>
      </c>
      <c r="L59" s="188">
        <v>4329.7743416666654</v>
      </c>
      <c r="M59" s="236">
        <v>0.65251666666666652</v>
      </c>
      <c r="N59" s="189">
        <v>10498.714285714284</v>
      </c>
      <c r="O59" s="188">
        <v>6850.5860499999972</v>
      </c>
      <c r="P59" s="236">
        <v>47.954102349999978</v>
      </c>
      <c r="Q59" s="147" t="s">
        <v>551</v>
      </c>
      <c r="R59" s="147">
        <v>12</v>
      </c>
      <c r="S59" t="s">
        <v>96</v>
      </c>
      <c r="T59" t="s">
        <v>2183</v>
      </c>
    </row>
    <row r="60" spans="1:20" x14ac:dyDescent="0.3">
      <c r="A60" t="s">
        <v>1083</v>
      </c>
      <c r="B60">
        <v>331070</v>
      </c>
      <c r="C60" s="148">
        <v>2</v>
      </c>
      <c r="D60" t="s">
        <v>80</v>
      </c>
      <c r="E60" t="s">
        <v>85</v>
      </c>
      <c r="F60" s="73" t="s">
        <v>623</v>
      </c>
      <c r="G60" t="s">
        <v>7</v>
      </c>
      <c r="H60" s="239">
        <v>3296.4375</v>
      </c>
      <c r="I60" s="239">
        <v>2158.5347453124996</v>
      </c>
      <c r="J60" s="236">
        <v>0.65480833333333321</v>
      </c>
      <c r="K60" s="189">
        <v>7684.3684210526317</v>
      </c>
      <c r="L60" s="188">
        <v>5031.7884785087708</v>
      </c>
      <c r="M60" s="236">
        <v>0.65480833333333321</v>
      </c>
      <c r="N60" s="189">
        <v>5619.5</v>
      </c>
      <c r="O60" s="188">
        <v>3679.6954291666661</v>
      </c>
      <c r="P60" s="236">
        <v>7.3593908583333327</v>
      </c>
      <c r="Q60" s="147" t="s">
        <v>551</v>
      </c>
      <c r="R60" s="147">
        <v>12</v>
      </c>
      <c r="S60" t="s">
        <v>85</v>
      </c>
      <c r="T60" t="s">
        <v>2183</v>
      </c>
    </row>
    <row r="61" spans="1:20" x14ac:dyDescent="0.3">
      <c r="A61" t="s">
        <v>1177</v>
      </c>
      <c r="B61">
        <v>331850</v>
      </c>
      <c r="C61" s="148">
        <v>686</v>
      </c>
      <c r="D61" t="s">
        <v>179</v>
      </c>
      <c r="E61" t="s">
        <v>180</v>
      </c>
      <c r="F61" s="73" t="s">
        <v>768</v>
      </c>
      <c r="G61" t="s">
        <v>7</v>
      </c>
      <c r="H61" s="239">
        <v>3645.84</v>
      </c>
      <c r="I61" s="239">
        <v>2424.4836000000005</v>
      </c>
      <c r="J61" s="236">
        <v>0.66500000000000004</v>
      </c>
      <c r="K61" s="189">
        <v>4798.6249999999991</v>
      </c>
      <c r="L61" s="188">
        <v>3191.0856249999997</v>
      </c>
      <c r="M61" s="236">
        <v>0.66500000000000004</v>
      </c>
      <c r="N61" s="189">
        <v>2990.3888888888891</v>
      </c>
      <c r="O61" s="188">
        <v>1988.6086111111113</v>
      </c>
      <c r="P61" s="236">
        <v>35.794955000000002</v>
      </c>
      <c r="Q61" s="147" t="s">
        <v>551</v>
      </c>
      <c r="R61" s="147">
        <v>3</v>
      </c>
      <c r="S61" t="s">
        <v>180</v>
      </c>
      <c r="T61" t="s">
        <v>2183</v>
      </c>
    </row>
    <row r="62" spans="1:20" x14ac:dyDescent="0.3">
      <c r="A62" t="s">
        <v>1245</v>
      </c>
      <c r="B62">
        <v>332440</v>
      </c>
      <c r="C62" s="148">
        <v>357</v>
      </c>
      <c r="D62" t="s">
        <v>315</v>
      </c>
      <c r="E62" t="s">
        <v>316</v>
      </c>
      <c r="F62" s="73" t="s">
        <v>962</v>
      </c>
      <c r="G62" t="s">
        <v>8</v>
      </c>
      <c r="H62" s="239">
        <v>3458.5802469135801</v>
      </c>
      <c r="I62" s="239">
        <v>1268.6072345679008</v>
      </c>
      <c r="J62" s="236">
        <v>0.36679999999999996</v>
      </c>
      <c r="K62" s="189">
        <v>11832.277777777777</v>
      </c>
      <c r="L62" s="188">
        <v>4340.0794888888877</v>
      </c>
      <c r="M62" s="236">
        <v>0.36679999999999996</v>
      </c>
      <c r="N62" s="189">
        <v>9829</v>
      </c>
      <c r="O62" s="188">
        <v>3605.2771999999991</v>
      </c>
      <c r="P62" s="236">
        <v>54.079157999999993</v>
      </c>
      <c r="Q62" s="147" t="s">
        <v>551</v>
      </c>
      <c r="R62" s="147">
        <v>6</v>
      </c>
      <c r="S62" t="s">
        <v>316</v>
      </c>
      <c r="T62" t="s">
        <v>2183</v>
      </c>
    </row>
    <row r="63" spans="1:20" x14ac:dyDescent="0.3">
      <c r="A63" t="s">
        <v>1144</v>
      </c>
      <c r="B63">
        <v>331540</v>
      </c>
      <c r="C63" s="148">
        <v>169</v>
      </c>
      <c r="D63" t="s">
        <v>103</v>
      </c>
      <c r="E63" t="s">
        <v>135</v>
      </c>
      <c r="F63" s="73" t="s">
        <v>728</v>
      </c>
      <c r="G63" t="s">
        <v>8</v>
      </c>
      <c r="H63" s="239">
        <v>4012.645833333333</v>
      </c>
      <c r="I63" s="239">
        <v>2381.4718633680559</v>
      </c>
      <c r="J63" s="236">
        <v>0.59349166666666675</v>
      </c>
      <c r="K63" s="189">
        <v>4825.0526315789466</v>
      </c>
      <c r="L63" s="188">
        <v>2863.6285280701754</v>
      </c>
      <c r="M63" s="236">
        <v>0.59349166666666675</v>
      </c>
      <c r="N63" s="189">
        <v>19166.599999999999</v>
      </c>
      <c r="O63" s="188">
        <v>11375.217378333333</v>
      </c>
      <c r="P63" s="236">
        <v>170.62826067500001</v>
      </c>
      <c r="Q63" s="147" t="s">
        <v>551</v>
      </c>
      <c r="R63" s="147">
        <v>12</v>
      </c>
      <c r="S63" t="s">
        <v>135</v>
      </c>
      <c r="T63" t="s">
        <v>2183</v>
      </c>
    </row>
    <row r="64" spans="1:20" x14ac:dyDescent="0.3">
      <c r="A64" t="s">
        <v>1217</v>
      </c>
      <c r="B64">
        <v>332170</v>
      </c>
      <c r="C64" s="148">
        <v>353</v>
      </c>
      <c r="D64" t="s">
        <v>268</v>
      </c>
      <c r="E64" t="s">
        <v>269</v>
      </c>
      <c r="F64" s="73" t="s">
        <v>901</v>
      </c>
      <c r="G64" t="s">
        <v>8</v>
      </c>
      <c r="H64" s="239">
        <v>1419.7727272727273</v>
      </c>
      <c r="I64" s="239">
        <v>624.69999999999993</v>
      </c>
      <c r="J64" s="236">
        <v>0.44</v>
      </c>
      <c r="K64" s="189">
        <v>13057.307692307691</v>
      </c>
      <c r="L64" s="188">
        <v>5745.2153846153842</v>
      </c>
      <c r="M64" s="236">
        <v>0.43999999999999995</v>
      </c>
      <c r="N64" s="189">
        <v>4779.2222222222226</v>
      </c>
      <c r="O64" s="188">
        <v>2102.8577777777778</v>
      </c>
      <c r="P64" s="236">
        <v>18.925720000000002</v>
      </c>
      <c r="Q64" s="147" t="s">
        <v>551</v>
      </c>
      <c r="R64" s="147">
        <v>12</v>
      </c>
      <c r="S64" t="s">
        <v>269</v>
      </c>
      <c r="T64" t="e">
        <v>#N/A</v>
      </c>
    </row>
    <row r="65" spans="1:20" x14ac:dyDescent="0.3">
      <c r="A65" t="s">
        <v>1211</v>
      </c>
      <c r="B65">
        <v>0</v>
      </c>
      <c r="C65" s="148">
        <v>16</v>
      </c>
      <c r="D65" t="s">
        <v>257</v>
      </c>
      <c r="E65" t="s">
        <v>8</v>
      </c>
      <c r="F65" s="73" t="s">
        <v>876</v>
      </c>
      <c r="G65" t="s">
        <v>8</v>
      </c>
      <c r="H65" s="239">
        <v>7287.3875758209579</v>
      </c>
      <c r="I65" s="239">
        <v>1252.4576448441749</v>
      </c>
      <c r="J65" s="236">
        <v>0.17186647914813008</v>
      </c>
      <c r="K65" s="189">
        <v>21670.465337132006</v>
      </c>
      <c r="L65" s="188">
        <v>3593.542260208927</v>
      </c>
      <c r="M65" s="236">
        <v>0.16582672334458126</v>
      </c>
      <c r="N65" s="189">
        <v>861144.23076923075</v>
      </c>
      <c r="O65" s="188">
        <v>133500</v>
      </c>
      <c r="P65" s="236">
        <v>13884</v>
      </c>
      <c r="Q65" s="147" t="s">
        <v>1077</v>
      </c>
      <c r="R65" s="147">
        <v>12</v>
      </c>
      <c r="S65" t="s">
        <v>547</v>
      </c>
      <c r="T65" t="s">
        <v>505</v>
      </c>
    </row>
    <row r="66" spans="1:20" x14ac:dyDescent="0.3">
      <c r="A66" t="s">
        <v>1166</v>
      </c>
      <c r="B66">
        <v>331740</v>
      </c>
      <c r="C66" s="148">
        <v>683</v>
      </c>
      <c r="D66" t="s">
        <v>154</v>
      </c>
      <c r="E66" t="s">
        <v>155</v>
      </c>
      <c r="F66" s="73" t="s">
        <v>740</v>
      </c>
      <c r="G66" t="s">
        <v>8</v>
      </c>
      <c r="H66" s="239">
        <v>3983.1333333333332</v>
      </c>
      <c r="I66" s="239">
        <v>2788.1933333333336</v>
      </c>
      <c r="J66" s="236">
        <v>0.70000000000000007</v>
      </c>
      <c r="K66" s="189">
        <v>9638.2727272727261</v>
      </c>
      <c r="L66" s="188">
        <v>6746.7909090909079</v>
      </c>
      <c r="M66" s="236">
        <v>0.70000000000000007</v>
      </c>
      <c r="N66" s="189">
        <v>3819</v>
      </c>
      <c r="O66" s="188">
        <v>2673.3</v>
      </c>
      <c r="P66" s="236">
        <v>13.3665</v>
      </c>
      <c r="Q66" s="147" t="s">
        <v>551</v>
      </c>
      <c r="R66" s="147">
        <v>12</v>
      </c>
      <c r="S66" t="s">
        <v>155</v>
      </c>
      <c r="T66" t="s">
        <v>2183</v>
      </c>
    </row>
    <row r="67" spans="1:20" x14ac:dyDescent="0.3">
      <c r="A67" t="s">
        <v>1072</v>
      </c>
      <c r="B67">
        <v>331010</v>
      </c>
      <c r="C67" s="148">
        <v>449</v>
      </c>
      <c r="D67" t="s">
        <v>61</v>
      </c>
      <c r="E67" t="s">
        <v>62</v>
      </c>
      <c r="F67" s="73" t="s">
        <v>578</v>
      </c>
      <c r="G67" t="s">
        <v>8</v>
      </c>
      <c r="H67" s="239">
        <v>3942.8928571428573</v>
      </c>
      <c r="I67" s="239">
        <v>1774.3017857142861</v>
      </c>
      <c r="J67" s="236">
        <v>0.45000000000000012</v>
      </c>
      <c r="K67" s="189">
        <v>8884.2857142857156</v>
      </c>
      <c r="L67" s="188">
        <v>3997.9285714285729</v>
      </c>
      <c r="M67" s="236">
        <v>0.45000000000000012</v>
      </c>
      <c r="N67" s="189">
        <v>3079.25</v>
      </c>
      <c r="O67" s="188">
        <v>1385.6625000000004</v>
      </c>
      <c r="P67" s="236">
        <v>11.085300000000004</v>
      </c>
      <c r="Q67" s="147" t="s">
        <v>551</v>
      </c>
      <c r="R67" s="147">
        <v>12</v>
      </c>
      <c r="S67" t="s">
        <v>62</v>
      </c>
      <c r="T67" t="s">
        <v>2183</v>
      </c>
    </row>
    <row r="68" spans="1:20" x14ac:dyDescent="0.3">
      <c r="A68" t="s">
        <v>1219</v>
      </c>
      <c r="B68">
        <v>332190</v>
      </c>
      <c r="C68" s="148">
        <v>570</v>
      </c>
      <c r="D68" t="s">
        <v>404</v>
      </c>
      <c r="E68" t="s">
        <v>405</v>
      </c>
      <c r="F68" s="73" t="s">
        <v>905</v>
      </c>
      <c r="G68" t="s">
        <v>9</v>
      </c>
      <c r="H68" s="239">
        <v>1124.3333333333335</v>
      </c>
      <c r="I68" s="239">
        <v>2006.7101333333333</v>
      </c>
      <c r="J68" s="236">
        <v>1.7847999999999995</v>
      </c>
      <c r="K68" s="189">
        <v>18372.999999999996</v>
      </c>
      <c r="L68" s="188">
        <v>32792.13039999998</v>
      </c>
      <c r="M68" s="236">
        <v>1.7847999999999993</v>
      </c>
      <c r="N68" s="189">
        <v>1627.375</v>
      </c>
      <c r="O68" s="188">
        <v>2904.5388999999991</v>
      </c>
      <c r="P68" s="236">
        <v>23.236311199999992</v>
      </c>
      <c r="Q68" s="147" t="s">
        <v>551</v>
      </c>
      <c r="R68" s="147">
        <v>12</v>
      </c>
      <c r="S68" t="s">
        <v>405</v>
      </c>
      <c r="T68" t="s">
        <v>2183</v>
      </c>
    </row>
    <row r="69" spans="1:20" x14ac:dyDescent="0.3">
      <c r="A69" t="s">
        <v>1230</v>
      </c>
      <c r="B69">
        <v>332300</v>
      </c>
      <c r="C69" s="148">
        <v>625</v>
      </c>
      <c r="D69" t="s">
        <v>407</v>
      </c>
      <c r="E69" t="s">
        <v>408</v>
      </c>
      <c r="F69" s="73" t="s">
        <v>931</v>
      </c>
      <c r="G69" t="s">
        <v>9</v>
      </c>
      <c r="H69" s="239">
        <v>3424.7837837837833</v>
      </c>
      <c r="I69" s="239">
        <v>2397.3486486486486</v>
      </c>
      <c r="J69" s="236">
        <v>0.70000000000000007</v>
      </c>
      <c r="K69" s="189">
        <v>12679</v>
      </c>
      <c r="L69" s="188">
        <v>8875.3000000000011</v>
      </c>
      <c r="M69" s="236">
        <v>0.70000000000000007</v>
      </c>
      <c r="N69" s="189">
        <v>3553.636363636364</v>
      </c>
      <c r="O69" s="188">
        <v>2487.545454545455</v>
      </c>
      <c r="P69" s="236">
        <v>27.363000000000007</v>
      </c>
      <c r="Q69" s="147" t="s">
        <v>551</v>
      </c>
      <c r="R69" s="147">
        <v>12</v>
      </c>
      <c r="S69" t="s">
        <v>408</v>
      </c>
      <c r="T69" t="s">
        <v>2183</v>
      </c>
    </row>
    <row r="70" spans="1:20" x14ac:dyDescent="0.3">
      <c r="A70" t="s">
        <v>1268</v>
      </c>
      <c r="B70">
        <v>332720</v>
      </c>
      <c r="C70" s="148">
        <v>344</v>
      </c>
      <c r="D70" t="s">
        <v>367</v>
      </c>
      <c r="E70" t="s">
        <v>368</v>
      </c>
      <c r="F70" s="73" t="s">
        <v>1023</v>
      </c>
      <c r="G70" t="s">
        <v>9</v>
      </c>
      <c r="H70" s="239">
        <v>4893.7222222222226</v>
      </c>
      <c r="I70" s="239">
        <v>3180.9194444444452</v>
      </c>
      <c r="J70" s="236">
        <v>0.65000000000000013</v>
      </c>
      <c r="K70" s="189">
        <v>19656.222222222223</v>
      </c>
      <c r="L70" s="188">
        <v>12776.544444444447</v>
      </c>
      <c r="M70" s="236">
        <v>0.65000000000000013</v>
      </c>
      <c r="N70" s="189">
        <v>6074.7857142857147</v>
      </c>
      <c r="O70" s="188">
        <v>3948.6107142857149</v>
      </c>
      <c r="P70" s="236">
        <v>55.280550000000012</v>
      </c>
      <c r="Q70" s="147" t="s">
        <v>551</v>
      </c>
      <c r="R70" s="147">
        <v>12</v>
      </c>
      <c r="S70" t="s">
        <v>368</v>
      </c>
      <c r="T70" t="s">
        <v>2183</v>
      </c>
    </row>
    <row r="71" spans="1:20" x14ac:dyDescent="0.3">
      <c r="A71" t="s">
        <v>1210</v>
      </c>
      <c r="B71">
        <v>332080</v>
      </c>
      <c r="C71" s="148">
        <v>446</v>
      </c>
      <c r="D71" t="s">
        <v>402</v>
      </c>
      <c r="E71" t="s">
        <v>403</v>
      </c>
      <c r="F71" s="73" t="s">
        <v>873</v>
      </c>
      <c r="G71" t="s">
        <v>9</v>
      </c>
      <c r="H71" s="239">
        <v>4248.0582010582011</v>
      </c>
      <c r="I71" s="239">
        <v>2738.0505130070551</v>
      </c>
      <c r="J71" s="236">
        <v>0.64454166666666668</v>
      </c>
      <c r="K71" s="189">
        <v>18057.272727272728</v>
      </c>
      <c r="L71" s="188">
        <v>11638.664659090908</v>
      </c>
      <c r="M71" s="236">
        <v>0.64454166666666668</v>
      </c>
      <c r="N71" s="189">
        <v>17154.866666666669</v>
      </c>
      <c r="O71" s="188">
        <v>11057.026352777777</v>
      </c>
      <c r="P71" s="236">
        <v>165.85539529166667</v>
      </c>
      <c r="Q71" s="147" t="s">
        <v>551</v>
      </c>
      <c r="R71" s="147">
        <v>12</v>
      </c>
      <c r="S71" t="s">
        <v>403</v>
      </c>
      <c r="T71" t="s">
        <v>2183</v>
      </c>
    </row>
    <row r="72" spans="1:20" x14ac:dyDescent="0.3">
      <c r="A72" t="s">
        <v>1133</v>
      </c>
      <c r="B72">
        <v>331430</v>
      </c>
      <c r="C72" s="148">
        <v>169</v>
      </c>
      <c r="D72" t="s">
        <v>103</v>
      </c>
      <c r="E72" t="s">
        <v>397</v>
      </c>
      <c r="F72" s="73" t="s">
        <v>704</v>
      </c>
      <c r="G72" t="s">
        <v>9</v>
      </c>
      <c r="H72" s="239">
        <v>3221.9302325581389</v>
      </c>
      <c r="I72" s="239">
        <v>1943.871057558139</v>
      </c>
      <c r="J72" s="236">
        <v>0.603325</v>
      </c>
      <c r="K72" s="189">
        <v>7953.0833333333321</v>
      </c>
      <c r="L72" s="188">
        <v>4798.2940020833321</v>
      </c>
      <c r="M72" s="236">
        <v>0.603325</v>
      </c>
      <c r="N72" s="189">
        <v>15052.1</v>
      </c>
      <c r="O72" s="188">
        <v>9081.3082325000014</v>
      </c>
      <c r="P72" s="236">
        <v>90.813082325000011</v>
      </c>
      <c r="Q72" s="147" t="s">
        <v>551</v>
      </c>
      <c r="R72" s="147">
        <v>12</v>
      </c>
      <c r="S72" t="s">
        <v>397</v>
      </c>
      <c r="T72" t="s">
        <v>2183</v>
      </c>
    </row>
    <row r="73" spans="1:20" x14ac:dyDescent="0.3">
      <c r="A73" t="s">
        <v>1134</v>
      </c>
      <c r="B73">
        <v>331440</v>
      </c>
      <c r="C73" s="148">
        <v>169</v>
      </c>
      <c r="D73" t="s">
        <v>103</v>
      </c>
      <c r="E73" t="s">
        <v>125</v>
      </c>
      <c r="F73" s="73" t="s">
        <v>670</v>
      </c>
      <c r="G73" t="s">
        <v>9</v>
      </c>
      <c r="H73" s="239">
        <v>4875.1875</v>
      </c>
      <c r="I73" s="239">
        <v>2929.2970359375004</v>
      </c>
      <c r="J73" s="236">
        <v>0.60085833333333349</v>
      </c>
      <c r="K73" s="189">
        <v>12277.900000000001</v>
      </c>
      <c r="L73" s="188">
        <v>7377.278530833335</v>
      </c>
      <c r="M73" s="236">
        <v>0.60085833333333349</v>
      </c>
      <c r="N73" s="189">
        <v>25656.239999999998</v>
      </c>
      <c r="O73" s="188">
        <v>15415.765606000003</v>
      </c>
      <c r="P73" s="236">
        <v>385.39414015000006</v>
      </c>
      <c r="Q73" s="147" t="s">
        <v>551</v>
      </c>
      <c r="R73" s="147">
        <v>12</v>
      </c>
      <c r="S73" t="s">
        <v>125</v>
      </c>
      <c r="T73" t="s">
        <v>2183</v>
      </c>
    </row>
    <row r="74" spans="1:20" x14ac:dyDescent="0.3">
      <c r="A74" t="s">
        <v>1135</v>
      </c>
      <c r="B74">
        <v>331450</v>
      </c>
      <c r="C74" s="148">
        <v>169</v>
      </c>
      <c r="D74" t="s">
        <v>103</v>
      </c>
      <c r="E74" t="s">
        <v>126</v>
      </c>
      <c r="F74" s="73" t="s">
        <v>722</v>
      </c>
      <c r="G74" t="s">
        <v>9</v>
      </c>
      <c r="H74" s="239">
        <v>3486.0219780219786</v>
      </c>
      <c r="I74" s="239">
        <v>2039.4971582417591</v>
      </c>
      <c r="J74" s="236">
        <v>0.58505000000000007</v>
      </c>
      <c r="K74" s="189">
        <v>8519.9473684210516</v>
      </c>
      <c r="L74" s="188">
        <v>4984.5952078947375</v>
      </c>
      <c r="M74" s="236">
        <v>0.58505000000000007</v>
      </c>
      <c r="N74" s="189">
        <v>14125.2</v>
      </c>
      <c r="O74" s="188">
        <v>8263.948260000001</v>
      </c>
      <c r="P74" s="236">
        <v>206.59870650000005</v>
      </c>
      <c r="Q74" s="147" t="s">
        <v>551</v>
      </c>
      <c r="R74" s="147">
        <v>6</v>
      </c>
      <c r="S74" t="s">
        <v>126</v>
      </c>
      <c r="T74" t="s">
        <v>2183</v>
      </c>
    </row>
    <row r="75" spans="1:20" x14ac:dyDescent="0.3">
      <c r="A75" t="s">
        <v>1137</v>
      </c>
      <c r="B75">
        <v>331470</v>
      </c>
      <c r="C75" s="148">
        <v>169</v>
      </c>
      <c r="D75" t="s">
        <v>103</v>
      </c>
      <c r="E75" t="s">
        <v>128</v>
      </c>
      <c r="F75" s="73" t="s">
        <v>672</v>
      </c>
      <c r="G75" t="s">
        <v>9</v>
      </c>
      <c r="H75" s="239">
        <v>5087.9572192513369</v>
      </c>
      <c r="I75" s="239">
        <v>3069.6493896613188</v>
      </c>
      <c r="J75" s="236">
        <v>0.60331666666666672</v>
      </c>
      <c r="K75" s="189">
        <v>20077.730769230773</v>
      </c>
      <c r="L75" s="188">
        <v>12113.229601923082</v>
      </c>
      <c r="M75" s="236">
        <v>0.60331666666666672</v>
      </c>
      <c r="N75" s="189">
        <v>28085.704545454544</v>
      </c>
      <c r="O75" s="188">
        <v>16944.573647348483</v>
      </c>
      <c r="P75" s="236">
        <v>745.56124048333334</v>
      </c>
      <c r="Q75" s="147" t="s">
        <v>551</v>
      </c>
      <c r="R75" s="147">
        <v>6</v>
      </c>
      <c r="S75" t="s">
        <v>128</v>
      </c>
      <c r="T75" t="s">
        <v>2183</v>
      </c>
    </row>
    <row r="76" spans="1:20" x14ac:dyDescent="0.3">
      <c r="A76" t="s">
        <v>1139</v>
      </c>
      <c r="B76">
        <v>331490</v>
      </c>
      <c r="C76" s="148">
        <v>169</v>
      </c>
      <c r="D76" t="s">
        <v>103</v>
      </c>
      <c r="E76" t="s">
        <v>130</v>
      </c>
      <c r="F76" s="73" t="s">
        <v>702</v>
      </c>
      <c r="G76" t="s">
        <v>9</v>
      </c>
      <c r="H76" s="239">
        <v>5310.2413793103451</v>
      </c>
      <c r="I76" s="239">
        <v>2969.1329632183906</v>
      </c>
      <c r="J76" s="236">
        <v>0.55913333333333326</v>
      </c>
      <c r="K76" s="189">
        <v>7968.1538461538476</v>
      </c>
      <c r="L76" s="188">
        <v>4455.26042051282</v>
      </c>
      <c r="M76" s="236">
        <v>0.55913333333333326</v>
      </c>
      <c r="N76" s="189">
        <v>11575.058823529413</v>
      </c>
      <c r="O76" s="188">
        <v>6472.0012235294107</v>
      </c>
      <c r="P76" s="236">
        <v>110.02402079999999</v>
      </c>
      <c r="Q76" s="147" t="s">
        <v>551</v>
      </c>
      <c r="R76" s="147">
        <v>12</v>
      </c>
      <c r="S76" t="s">
        <v>130</v>
      </c>
      <c r="T76" t="s">
        <v>2183</v>
      </c>
    </row>
    <row r="77" spans="1:20" x14ac:dyDescent="0.3">
      <c r="A77" t="s">
        <v>1143</v>
      </c>
      <c r="B77">
        <v>331530</v>
      </c>
      <c r="C77" s="148">
        <v>169</v>
      </c>
      <c r="D77" t="s">
        <v>103</v>
      </c>
      <c r="E77" t="s">
        <v>134</v>
      </c>
      <c r="F77" s="73" t="s">
        <v>660</v>
      </c>
      <c r="G77" t="s">
        <v>9</v>
      </c>
      <c r="H77" s="239">
        <v>4705.7862595419838</v>
      </c>
      <c r="I77" s="239">
        <v>2754.5712019083981</v>
      </c>
      <c r="J77" s="236">
        <v>0.58535833333333354</v>
      </c>
      <c r="K77" s="189">
        <v>14214.083333333332</v>
      </c>
      <c r="L77" s="188">
        <v>8320.3321298611118</v>
      </c>
      <c r="M77" s="236">
        <v>0.58535833333333354</v>
      </c>
      <c r="N77" s="189">
        <v>13748.48275862069</v>
      </c>
      <c r="O77" s="188">
        <v>8047.7889534482792</v>
      </c>
      <c r="P77" s="236">
        <v>233.38587965000008</v>
      </c>
      <c r="Q77" s="147" t="s">
        <v>551</v>
      </c>
      <c r="R77" s="147">
        <v>12</v>
      </c>
      <c r="S77" t="s">
        <v>134</v>
      </c>
      <c r="T77" t="s">
        <v>2183</v>
      </c>
    </row>
    <row r="78" spans="1:20" x14ac:dyDescent="0.3">
      <c r="A78" t="s">
        <v>1145</v>
      </c>
      <c r="B78">
        <v>331550</v>
      </c>
      <c r="C78" s="148">
        <v>169</v>
      </c>
      <c r="D78" t="s">
        <v>103</v>
      </c>
      <c r="E78" t="s">
        <v>136</v>
      </c>
      <c r="F78" s="73" t="s">
        <v>680</v>
      </c>
      <c r="G78" t="s">
        <v>9</v>
      </c>
      <c r="H78" s="239">
        <v>4698.898550724638</v>
      </c>
      <c r="I78" s="239">
        <v>2727.4365062801935</v>
      </c>
      <c r="J78" s="236">
        <v>0.58044166666666663</v>
      </c>
      <c r="K78" s="189">
        <v>19289.384615384617</v>
      </c>
      <c r="L78" s="188">
        <v>11196.362555128206</v>
      </c>
      <c r="M78" s="236">
        <v>0.58044166666666663</v>
      </c>
      <c r="N78" s="189">
        <v>34135.250000000007</v>
      </c>
      <c r="O78" s="188">
        <v>19813.521402083334</v>
      </c>
      <c r="P78" s="236">
        <v>475.52451365000002</v>
      </c>
      <c r="Q78" s="147" t="s">
        <v>551</v>
      </c>
      <c r="R78" s="147">
        <v>12</v>
      </c>
      <c r="S78" t="s">
        <v>136</v>
      </c>
      <c r="T78" t="s">
        <v>2183</v>
      </c>
    </row>
    <row r="79" spans="1:20" x14ac:dyDescent="0.3">
      <c r="A79" t="s">
        <v>1146</v>
      </c>
      <c r="B79">
        <v>331560</v>
      </c>
      <c r="C79" s="148">
        <v>169</v>
      </c>
      <c r="D79" t="s">
        <v>103</v>
      </c>
      <c r="E79" t="s">
        <v>398</v>
      </c>
      <c r="F79" s="73" t="s">
        <v>684</v>
      </c>
      <c r="G79" t="s">
        <v>9</v>
      </c>
      <c r="H79" s="239">
        <v>4401.8529411764721</v>
      </c>
      <c r="I79" s="239">
        <v>2541.4831598039218</v>
      </c>
      <c r="J79" s="236">
        <v>0.57736666666666658</v>
      </c>
      <c r="K79" s="189">
        <v>10734</v>
      </c>
      <c r="L79" s="188">
        <v>6197.4537999999993</v>
      </c>
      <c r="M79" s="236">
        <v>0.57736666666666658</v>
      </c>
      <c r="N79" s="189">
        <v>16017.499999999998</v>
      </c>
      <c r="O79" s="188">
        <v>9247.9705833333301</v>
      </c>
      <c r="P79" s="236">
        <v>55.487823499999983</v>
      </c>
      <c r="Q79" s="147" t="s">
        <v>551</v>
      </c>
      <c r="R79" s="147">
        <v>12</v>
      </c>
      <c r="S79" t="s">
        <v>398</v>
      </c>
      <c r="T79" t="s">
        <v>2183</v>
      </c>
    </row>
    <row r="80" spans="1:20" x14ac:dyDescent="0.3">
      <c r="A80" t="s">
        <v>1147</v>
      </c>
      <c r="B80">
        <v>331570</v>
      </c>
      <c r="C80" s="148">
        <v>169</v>
      </c>
      <c r="D80" t="s">
        <v>103</v>
      </c>
      <c r="E80" t="s">
        <v>137</v>
      </c>
      <c r="F80" s="73" t="s">
        <v>682</v>
      </c>
      <c r="G80" t="s">
        <v>9</v>
      </c>
      <c r="H80" s="239">
        <v>5091.184782608696</v>
      </c>
      <c r="I80" s="239">
        <v>2889.077657971015</v>
      </c>
      <c r="J80" s="236">
        <v>0.56746666666666667</v>
      </c>
      <c r="K80" s="189">
        <v>18836.565217391304</v>
      </c>
      <c r="L80" s="188">
        <v>10689.122875362318</v>
      </c>
      <c r="M80" s="236">
        <v>0.56746666666666667</v>
      </c>
      <c r="N80" s="189">
        <v>22510.281250000004</v>
      </c>
      <c r="O80" s="188">
        <v>12773.834266666669</v>
      </c>
      <c r="P80" s="236">
        <v>408.76269653333338</v>
      </c>
      <c r="Q80" s="147" t="s">
        <v>551</v>
      </c>
      <c r="R80" s="147">
        <v>12</v>
      </c>
      <c r="S80" t="s">
        <v>137</v>
      </c>
      <c r="T80" t="s">
        <v>2183</v>
      </c>
    </row>
    <row r="81" spans="1:20" x14ac:dyDescent="0.3">
      <c r="A81" t="s">
        <v>1148</v>
      </c>
      <c r="B81">
        <v>331580</v>
      </c>
      <c r="C81" s="148">
        <v>169</v>
      </c>
      <c r="D81" t="s">
        <v>103</v>
      </c>
      <c r="E81" t="s">
        <v>138</v>
      </c>
      <c r="F81" s="73" t="s">
        <v>730</v>
      </c>
      <c r="G81" t="s">
        <v>9</v>
      </c>
      <c r="H81" s="239">
        <v>4908.0933333333332</v>
      </c>
      <c r="I81" s="239">
        <v>3001.1763709999996</v>
      </c>
      <c r="J81" s="236">
        <v>0.61147499999999988</v>
      </c>
      <c r="K81" s="189">
        <v>6885.5999999999995</v>
      </c>
      <c r="L81" s="188">
        <v>4210.3722599999992</v>
      </c>
      <c r="M81" s="236">
        <v>0.61147499999999988</v>
      </c>
      <c r="N81" s="189">
        <v>31312.666666666668</v>
      </c>
      <c r="O81" s="188">
        <v>19146.912849999997</v>
      </c>
      <c r="P81" s="236">
        <v>287.20369274999996</v>
      </c>
      <c r="Q81" s="147" t="s">
        <v>551</v>
      </c>
      <c r="R81" s="147">
        <v>12</v>
      </c>
      <c r="S81" t="s">
        <v>138</v>
      </c>
      <c r="T81" t="s">
        <v>2183</v>
      </c>
    </row>
    <row r="82" spans="1:20" x14ac:dyDescent="0.3">
      <c r="A82" t="s">
        <v>1149</v>
      </c>
      <c r="B82">
        <v>331660</v>
      </c>
      <c r="C82" s="148">
        <v>169</v>
      </c>
      <c r="D82" t="s">
        <v>103</v>
      </c>
      <c r="E82" t="s">
        <v>139</v>
      </c>
      <c r="F82" s="73" t="s">
        <v>684</v>
      </c>
      <c r="G82" t="s">
        <v>9</v>
      </c>
      <c r="H82" s="239">
        <v>4346.9127906976728</v>
      </c>
      <c r="I82" s="239">
        <v>2509.7625482558128</v>
      </c>
      <c r="J82" s="236">
        <v>0.57736666666666658</v>
      </c>
      <c r="K82" s="189">
        <v>12734.438596491225</v>
      </c>
      <c r="L82" s="188">
        <v>7352.4403643274827</v>
      </c>
      <c r="M82" s="236">
        <v>0.57736666666666658</v>
      </c>
      <c r="N82" s="189">
        <v>30132.282051282054</v>
      </c>
      <c r="O82" s="188">
        <v>17397.375247008546</v>
      </c>
      <c r="P82" s="236">
        <v>678.49763463333329</v>
      </c>
      <c r="Q82" s="147" t="s">
        <v>551</v>
      </c>
      <c r="R82" s="147">
        <v>12</v>
      </c>
      <c r="S82" t="s">
        <v>1150</v>
      </c>
      <c r="T82" t="s">
        <v>2183</v>
      </c>
    </row>
    <row r="83" spans="1:20" x14ac:dyDescent="0.3">
      <c r="A83" t="s">
        <v>1153</v>
      </c>
      <c r="B83">
        <v>331600</v>
      </c>
      <c r="C83" s="148">
        <v>169</v>
      </c>
      <c r="D83" t="s">
        <v>103</v>
      </c>
      <c r="E83" t="s">
        <v>142</v>
      </c>
      <c r="F83" s="73" t="s">
        <v>689</v>
      </c>
      <c r="G83" t="s">
        <v>9</v>
      </c>
      <c r="H83" s="239">
        <v>4870.0555555555557</v>
      </c>
      <c r="I83" s="239">
        <v>3007.4622245370369</v>
      </c>
      <c r="J83" s="236">
        <v>0.61754166666666654</v>
      </c>
      <c r="K83" s="189">
        <v>8675.3636363636342</v>
      </c>
      <c r="L83" s="188">
        <v>5357.3985189393916</v>
      </c>
      <c r="M83" s="236">
        <v>0.61754166666666654</v>
      </c>
      <c r="N83" s="189">
        <v>27446.500000000004</v>
      </c>
      <c r="O83" s="188">
        <v>16949.357354166666</v>
      </c>
      <c r="P83" s="236">
        <v>474.58200591666662</v>
      </c>
      <c r="Q83" s="147" t="s">
        <v>551</v>
      </c>
      <c r="R83" s="147">
        <v>12</v>
      </c>
      <c r="S83" t="s">
        <v>142</v>
      </c>
      <c r="T83" t="s">
        <v>2183</v>
      </c>
    </row>
    <row r="84" spans="1:20" x14ac:dyDescent="0.3">
      <c r="A84" t="s">
        <v>1107</v>
      </c>
      <c r="B84">
        <v>331240</v>
      </c>
      <c r="C84" s="148">
        <v>169</v>
      </c>
      <c r="D84" t="s">
        <v>103</v>
      </c>
      <c r="E84" t="s">
        <v>104</v>
      </c>
      <c r="F84" s="73" t="s">
        <v>642</v>
      </c>
      <c r="G84" t="s">
        <v>9</v>
      </c>
      <c r="H84" s="239">
        <v>4866.4727272727268</v>
      </c>
      <c r="I84" s="239">
        <v>2988.2575781818182</v>
      </c>
      <c r="J84" s="236">
        <v>0.61404999999999998</v>
      </c>
      <c r="K84" s="189">
        <v>15221.111111111111</v>
      </c>
      <c r="L84" s="188">
        <v>9346.5232777777783</v>
      </c>
      <c r="M84" s="236">
        <v>0.61404999999999998</v>
      </c>
      <c r="N84" s="189">
        <v>50827.105263157893</v>
      </c>
      <c r="O84" s="188">
        <v>31210.383986842098</v>
      </c>
      <c r="P84" s="236">
        <v>592.99729574999992</v>
      </c>
      <c r="Q84" s="147" t="s">
        <v>551</v>
      </c>
      <c r="R84" s="147">
        <v>12</v>
      </c>
      <c r="S84" t="s">
        <v>104</v>
      </c>
      <c r="T84" t="s">
        <v>2183</v>
      </c>
    </row>
    <row r="85" spans="1:20" x14ac:dyDescent="0.3">
      <c r="A85" t="s">
        <v>1162</v>
      </c>
      <c r="B85">
        <v>331700</v>
      </c>
      <c r="C85" s="148">
        <v>169</v>
      </c>
      <c r="D85" t="s">
        <v>103</v>
      </c>
      <c r="E85" t="s">
        <v>151</v>
      </c>
      <c r="F85" s="73" t="s">
        <v>702</v>
      </c>
      <c r="G85" t="s">
        <v>9</v>
      </c>
      <c r="H85" s="239">
        <v>5322.4000000000005</v>
      </c>
      <c r="I85" s="239">
        <v>2986.5760533333332</v>
      </c>
      <c r="J85" s="236">
        <v>0.56113333333333326</v>
      </c>
      <c r="K85" s="189">
        <v>11662.166666666668</v>
      </c>
      <c r="L85" s="188">
        <v>6544.0304555555549</v>
      </c>
      <c r="M85" s="236">
        <v>0.56113333333333326</v>
      </c>
      <c r="N85" s="189">
        <v>26801.045454545456</v>
      </c>
      <c r="O85" s="188">
        <v>15038.959972727271</v>
      </c>
      <c r="P85" s="236">
        <v>330.85711939999999</v>
      </c>
      <c r="Q85" s="147" t="s">
        <v>551</v>
      </c>
      <c r="R85" s="147">
        <v>12</v>
      </c>
      <c r="S85" t="s">
        <v>151</v>
      </c>
      <c r="T85" t="s">
        <v>2183</v>
      </c>
    </row>
    <row r="86" spans="1:20" x14ac:dyDescent="0.3">
      <c r="A86" t="s">
        <v>1163</v>
      </c>
      <c r="B86">
        <v>331710</v>
      </c>
      <c r="C86" s="148">
        <v>169</v>
      </c>
      <c r="D86" t="s">
        <v>103</v>
      </c>
      <c r="E86" t="s">
        <v>152</v>
      </c>
      <c r="F86" s="73" t="s">
        <v>702</v>
      </c>
      <c r="G86" t="s">
        <v>9</v>
      </c>
      <c r="H86" s="239">
        <v>4484.8390804597702</v>
      </c>
      <c r="I86" s="239">
        <v>2516.5927026819923</v>
      </c>
      <c r="J86" s="236">
        <v>0.56113333333333326</v>
      </c>
      <c r="K86" s="189">
        <v>7546.5714285714294</v>
      </c>
      <c r="L86" s="188">
        <v>4234.6327809523809</v>
      </c>
      <c r="M86" s="236">
        <v>0.56113333333333326</v>
      </c>
      <c r="N86" s="189">
        <v>19791.479999999996</v>
      </c>
      <c r="O86" s="188">
        <v>11105.659143999997</v>
      </c>
      <c r="P86" s="236">
        <v>277.64147859999991</v>
      </c>
      <c r="Q86" s="147" t="s">
        <v>551</v>
      </c>
      <c r="R86" s="147">
        <v>12</v>
      </c>
      <c r="S86" t="s">
        <v>152</v>
      </c>
      <c r="T86" t="s">
        <v>2183</v>
      </c>
    </row>
    <row r="87" spans="1:20" x14ac:dyDescent="0.3">
      <c r="A87" t="s">
        <v>1113</v>
      </c>
      <c r="B87">
        <v>331280</v>
      </c>
      <c r="C87" s="148">
        <v>169</v>
      </c>
      <c r="D87" t="s">
        <v>103</v>
      </c>
      <c r="E87" t="s">
        <v>108</v>
      </c>
      <c r="F87" s="73" t="s">
        <v>651</v>
      </c>
      <c r="G87" t="s">
        <v>9</v>
      </c>
      <c r="H87" s="239">
        <v>4646.7914691943124</v>
      </c>
      <c r="I87" s="239">
        <v>2619.4350744470767</v>
      </c>
      <c r="J87" s="236">
        <v>0.56370833333333326</v>
      </c>
      <c r="K87" s="189">
        <v>16471.333333333328</v>
      </c>
      <c r="L87" s="188">
        <v>9285.0278611111098</v>
      </c>
      <c r="M87" s="236">
        <v>0.56370833333333326</v>
      </c>
      <c r="N87" s="189">
        <v>31273.687499999993</v>
      </c>
      <c r="O87" s="188">
        <v>17629.238257812496</v>
      </c>
      <c r="P87" s="236">
        <v>564.13562424999986</v>
      </c>
      <c r="Q87" s="147" t="s">
        <v>551</v>
      </c>
      <c r="R87" s="147">
        <v>12</v>
      </c>
      <c r="S87" t="s">
        <v>108</v>
      </c>
      <c r="T87" t="s">
        <v>2183</v>
      </c>
    </row>
    <row r="88" spans="1:20" x14ac:dyDescent="0.3">
      <c r="A88" t="s">
        <v>1114</v>
      </c>
      <c r="B88">
        <v>331290</v>
      </c>
      <c r="C88" s="148">
        <v>169</v>
      </c>
      <c r="D88" t="s">
        <v>103</v>
      </c>
      <c r="E88" t="s">
        <v>109</v>
      </c>
      <c r="F88" s="73" t="s">
        <v>710</v>
      </c>
      <c r="G88" t="s">
        <v>9</v>
      </c>
      <c r="H88" s="239">
        <v>3494.787037037037</v>
      </c>
      <c r="I88" s="239">
        <v>2213.1612608796304</v>
      </c>
      <c r="J88" s="236">
        <v>0.63327500000000014</v>
      </c>
      <c r="K88" s="189">
        <v>14420.857142857145</v>
      </c>
      <c r="L88" s="188">
        <v>9132.3683071428604</v>
      </c>
      <c r="M88" s="236">
        <v>0.63327500000000014</v>
      </c>
      <c r="N88" s="189">
        <v>13008.349999999999</v>
      </c>
      <c r="O88" s="188">
        <v>8237.8628462500001</v>
      </c>
      <c r="P88" s="236">
        <v>164.75725692500001</v>
      </c>
      <c r="Q88" s="147" t="s">
        <v>551</v>
      </c>
      <c r="R88" s="147">
        <v>12</v>
      </c>
      <c r="S88" t="s">
        <v>109</v>
      </c>
      <c r="T88" t="s">
        <v>2183</v>
      </c>
    </row>
    <row r="89" spans="1:20" x14ac:dyDescent="0.3">
      <c r="A89" t="s">
        <v>1118</v>
      </c>
      <c r="B89">
        <v>331310</v>
      </c>
      <c r="C89" s="148">
        <v>169</v>
      </c>
      <c r="D89" t="s">
        <v>103</v>
      </c>
      <c r="E89" t="s">
        <v>112</v>
      </c>
      <c r="F89" s="73" t="s">
        <v>642</v>
      </c>
      <c r="G89" t="s">
        <v>9</v>
      </c>
      <c r="H89" s="239">
        <v>4852.7864077669901</v>
      </c>
      <c r="I89" s="239">
        <v>2860.8793469255666</v>
      </c>
      <c r="J89" s="236">
        <v>0.58953333333333335</v>
      </c>
      <c r="K89" s="189">
        <v>25853.58</v>
      </c>
      <c r="L89" s="188">
        <v>15241.547196000001</v>
      </c>
      <c r="M89" s="236">
        <v>0.58953333333333335</v>
      </c>
      <c r="N89" s="189">
        <v>33282.6</v>
      </c>
      <c r="O89" s="188">
        <v>19621.202119999994</v>
      </c>
      <c r="P89" s="236">
        <v>882.9540953999998</v>
      </c>
      <c r="Q89" s="147" t="s">
        <v>551</v>
      </c>
      <c r="R89" s="147">
        <v>3</v>
      </c>
      <c r="S89" t="s">
        <v>112</v>
      </c>
      <c r="T89" t="s">
        <v>2183</v>
      </c>
    </row>
    <row r="90" spans="1:20" x14ac:dyDescent="0.3">
      <c r="A90" t="s">
        <v>1120</v>
      </c>
      <c r="B90">
        <v>331330</v>
      </c>
      <c r="C90" s="148">
        <v>169</v>
      </c>
      <c r="D90" t="s">
        <v>103</v>
      </c>
      <c r="E90" t="s">
        <v>114</v>
      </c>
      <c r="F90" s="73" t="s">
        <v>712</v>
      </c>
      <c r="G90" t="s">
        <v>9</v>
      </c>
      <c r="H90" s="239">
        <v>4457.2874999999995</v>
      </c>
      <c r="I90" s="239">
        <v>2831.2690200000002</v>
      </c>
      <c r="J90" s="236">
        <v>0.6352000000000001</v>
      </c>
      <c r="K90" s="189">
        <v>10250.444444444443</v>
      </c>
      <c r="L90" s="188">
        <v>6511.0823111111122</v>
      </c>
      <c r="M90" s="236">
        <v>0.6352000000000001</v>
      </c>
      <c r="N90" s="189">
        <v>11302.411764705881</v>
      </c>
      <c r="O90" s="188">
        <v>7179.2919529411774</v>
      </c>
      <c r="P90" s="236">
        <v>122.04796320000001</v>
      </c>
      <c r="Q90" s="147" t="s">
        <v>551</v>
      </c>
      <c r="R90" s="147">
        <v>4</v>
      </c>
      <c r="S90" t="s">
        <v>114</v>
      </c>
      <c r="T90" t="s">
        <v>2183</v>
      </c>
    </row>
    <row r="91" spans="1:20" x14ac:dyDescent="0.3">
      <c r="A91" t="s">
        <v>1123</v>
      </c>
      <c r="B91">
        <v>331360</v>
      </c>
      <c r="C91" s="148">
        <v>169</v>
      </c>
      <c r="D91" t="s">
        <v>103</v>
      </c>
      <c r="E91" t="s">
        <v>117</v>
      </c>
      <c r="F91" s="73" t="s">
        <v>658</v>
      </c>
      <c r="G91" t="s">
        <v>9</v>
      </c>
      <c r="H91" s="239">
        <v>4159.6856060606069</v>
      </c>
      <c r="I91" s="239">
        <v>2394.6963393623737</v>
      </c>
      <c r="J91" s="236">
        <v>0.5756916666666666</v>
      </c>
      <c r="K91" s="189">
        <v>23453.619047619046</v>
      </c>
      <c r="L91" s="188">
        <v>13502.053038888887</v>
      </c>
      <c r="M91" s="236">
        <v>0.5756916666666666</v>
      </c>
      <c r="N91" s="189">
        <v>24131.071428571428</v>
      </c>
      <c r="O91" s="188">
        <v>13892.056729166665</v>
      </c>
      <c r="P91" s="236">
        <v>583.46638262499994</v>
      </c>
      <c r="Q91" s="147" t="s">
        <v>551</v>
      </c>
      <c r="R91" s="147">
        <v>12</v>
      </c>
      <c r="S91" t="s">
        <v>117</v>
      </c>
      <c r="T91" t="s">
        <v>2183</v>
      </c>
    </row>
    <row r="92" spans="1:20" x14ac:dyDescent="0.3">
      <c r="A92" t="s">
        <v>1125</v>
      </c>
      <c r="B92">
        <v>331720</v>
      </c>
      <c r="C92" s="148">
        <v>169</v>
      </c>
      <c r="D92" t="s">
        <v>103</v>
      </c>
      <c r="E92" t="s">
        <v>396</v>
      </c>
      <c r="F92" s="73" t="s">
        <v>704</v>
      </c>
      <c r="G92" t="s">
        <v>9</v>
      </c>
      <c r="H92" s="239">
        <v>5545.3174603174593</v>
      </c>
      <c r="I92" s="239">
        <v>3345.6286567460315</v>
      </c>
      <c r="J92" s="236">
        <v>0.603325</v>
      </c>
      <c r="K92" s="189">
        <v>7701.652173913044</v>
      </c>
      <c r="L92" s="188">
        <v>4646.5992978260865</v>
      </c>
      <c r="M92" s="236">
        <v>0.603325</v>
      </c>
      <c r="N92" s="189">
        <v>24130.090909090915</v>
      </c>
      <c r="O92" s="188">
        <v>14558.287097727276</v>
      </c>
      <c r="P92" s="236">
        <v>160.14115807500002</v>
      </c>
      <c r="Q92" s="147" t="s">
        <v>551</v>
      </c>
      <c r="R92" s="147">
        <v>12</v>
      </c>
      <c r="S92" t="s">
        <v>396</v>
      </c>
      <c r="T92" t="s">
        <v>2183</v>
      </c>
    </row>
    <row r="93" spans="1:20" x14ac:dyDescent="0.3">
      <c r="A93" t="s">
        <v>1127</v>
      </c>
      <c r="B93">
        <v>331390</v>
      </c>
      <c r="C93" s="148">
        <v>169</v>
      </c>
      <c r="D93" t="s">
        <v>103</v>
      </c>
      <c r="E93" t="s">
        <v>120</v>
      </c>
      <c r="F93" s="73" t="s">
        <v>660</v>
      </c>
      <c r="G93" t="s">
        <v>9</v>
      </c>
      <c r="H93" s="239">
        <v>5737.1056910569114</v>
      </c>
      <c r="I93" s="239">
        <v>3358.2626254742563</v>
      </c>
      <c r="J93" s="236">
        <v>0.58535833333333354</v>
      </c>
      <c r="K93" s="189">
        <v>13443.666666666666</v>
      </c>
      <c r="L93" s="188">
        <v>7869.3623138888915</v>
      </c>
      <c r="M93" s="236">
        <v>0.58535833333333354</v>
      </c>
      <c r="N93" s="189">
        <v>32411.458333333328</v>
      </c>
      <c r="O93" s="188">
        <v>18972.317230902783</v>
      </c>
      <c r="P93" s="236">
        <v>455.33561354166676</v>
      </c>
      <c r="Q93" s="147" t="s">
        <v>551</v>
      </c>
      <c r="R93" s="147">
        <v>12</v>
      </c>
      <c r="S93" t="s">
        <v>120</v>
      </c>
      <c r="T93" t="s">
        <v>2183</v>
      </c>
    </row>
    <row r="94" spans="1:20" x14ac:dyDescent="0.3">
      <c r="A94" t="s">
        <v>1131</v>
      </c>
      <c r="B94">
        <v>332120</v>
      </c>
      <c r="C94" s="148">
        <v>285</v>
      </c>
      <c r="D94" t="s">
        <v>1296</v>
      </c>
      <c r="E94" t="s">
        <v>123</v>
      </c>
      <c r="F94" s="73" t="s">
        <v>666</v>
      </c>
      <c r="G94" t="s">
        <v>9</v>
      </c>
      <c r="H94" s="239">
        <v>5072.4809160305349</v>
      </c>
      <c r="I94" s="239">
        <v>3148.6579872773532</v>
      </c>
      <c r="J94" s="236">
        <v>0.62073333333333325</v>
      </c>
      <c r="K94" s="189">
        <v>20470.272727272724</v>
      </c>
      <c r="L94" s="188">
        <v>12706.580624242422</v>
      </c>
      <c r="M94" s="236">
        <v>0.62073333333333325</v>
      </c>
      <c r="N94" s="189">
        <v>25446.066666666658</v>
      </c>
      <c r="O94" s="188">
        <v>15795.221782222217</v>
      </c>
      <c r="P94" s="236">
        <v>473.8566534666665</v>
      </c>
      <c r="Q94" s="147" t="s">
        <v>551</v>
      </c>
      <c r="R94" s="147">
        <v>12</v>
      </c>
      <c r="S94" t="s">
        <v>123</v>
      </c>
      <c r="T94" t="s">
        <v>2183</v>
      </c>
    </row>
    <row r="95" spans="1:20" x14ac:dyDescent="0.3">
      <c r="A95" t="s">
        <v>1171</v>
      </c>
      <c r="B95">
        <v>331780</v>
      </c>
      <c r="C95" s="148">
        <v>337</v>
      </c>
      <c r="D95" t="s">
        <v>165</v>
      </c>
      <c r="E95" t="s">
        <v>166</v>
      </c>
      <c r="F95" s="73" t="s">
        <v>752</v>
      </c>
      <c r="G95" t="s">
        <v>9</v>
      </c>
      <c r="H95" s="239">
        <v>4297.4722222222226</v>
      </c>
      <c r="I95" s="239">
        <v>3434.9695472222229</v>
      </c>
      <c r="J95" s="236">
        <v>0.79930000000000001</v>
      </c>
      <c r="K95" s="189">
        <v>20906.714285714286</v>
      </c>
      <c r="L95" s="188">
        <v>16710.736728571428</v>
      </c>
      <c r="M95" s="236">
        <v>0.79930000000000001</v>
      </c>
      <c r="N95" s="189">
        <v>10604.818181818182</v>
      </c>
      <c r="O95" s="188">
        <v>8476.4311727272725</v>
      </c>
      <c r="P95" s="236">
        <v>93.240742900000001</v>
      </c>
      <c r="Q95" s="147" t="s">
        <v>551</v>
      </c>
      <c r="R95" s="147">
        <v>12</v>
      </c>
      <c r="S95" t="s">
        <v>166</v>
      </c>
      <c r="T95" t="s">
        <v>2183</v>
      </c>
    </row>
    <row r="96" spans="1:20" x14ac:dyDescent="0.3">
      <c r="A96" t="s">
        <v>1216</v>
      </c>
      <c r="B96">
        <v>332160</v>
      </c>
      <c r="C96" s="148">
        <v>376</v>
      </c>
      <c r="D96" t="s">
        <v>266</v>
      </c>
      <c r="E96" t="s">
        <v>267</v>
      </c>
      <c r="F96" s="73" t="s">
        <v>899</v>
      </c>
      <c r="G96" t="s">
        <v>9</v>
      </c>
      <c r="H96" s="239">
        <v>5449.5483870967746</v>
      </c>
      <c r="I96" s="239">
        <v>3621.4726099706745</v>
      </c>
      <c r="J96" s="236">
        <v>0.66454545454545466</v>
      </c>
      <c r="K96" s="189">
        <v>27803</v>
      </c>
      <c r="L96" s="188">
        <v>18476.357272727273</v>
      </c>
      <c r="M96" s="236">
        <v>0.66454545454545455</v>
      </c>
      <c r="N96" s="189">
        <v>16147.499999999998</v>
      </c>
      <c r="O96" s="188">
        <v>10730.747727272726</v>
      </c>
      <c r="P96" s="236">
        <v>64.384486363636356</v>
      </c>
      <c r="Q96" s="147" t="s">
        <v>551</v>
      </c>
      <c r="R96" s="147">
        <v>12</v>
      </c>
      <c r="S96" t="s">
        <v>267</v>
      </c>
      <c r="T96" t="s">
        <v>2183</v>
      </c>
    </row>
    <row r="97" spans="1:20" x14ac:dyDescent="0.3">
      <c r="A97" t="s">
        <v>1273</v>
      </c>
      <c r="B97">
        <v>332870</v>
      </c>
      <c r="C97" s="148">
        <v>375</v>
      </c>
      <c r="D97" t="s">
        <v>410</v>
      </c>
      <c r="E97" t="s">
        <v>411</v>
      </c>
      <c r="F97" s="73" t="s">
        <v>1037</v>
      </c>
      <c r="G97" t="s">
        <v>9</v>
      </c>
      <c r="H97" s="239">
        <v>3859.5070422535218</v>
      </c>
      <c r="I97" s="239">
        <v>3087.605633802817</v>
      </c>
      <c r="J97" s="236">
        <v>0.79999999999999993</v>
      </c>
      <c r="K97" s="189">
        <v>5866.9444444444443</v>
      </c>
      <c r="L97" s="188">
        <v>4693.5555555555547</v>
      </c>
      <c r="M97" s="236">
        <v>0.79999999999999993</v>
      </c>
      <c r="N97" s="189">
        <v>7405.4000000000005</v>
      </c>
      <c r="O97" s="188">
        <v>5924.32</v>
      </c>
      <c r="P97" s="236">
        <v>29.621599999999997</v>
      </c>
      <c r="Q97" s="147" t="s">
        <v>551</v>
      </c>
      <c r="R97" s="147">
        <v>12</v>
      </c>
      <c r="S97" t="s">
        <v>411</v>
      </c>
      <c r="T97" t="s">
        <v>2183</v>
      </c>
    </row>
    <row r="98" spans="1:20" x14ac:dyDescent="0.3">
      <c r="A98" t="s">
        <v>1250</v>
      </c>
      <c r="B98">
        <v>332510</v>
      </c>
      <c r="C98" s="148">
        <v>395</v>
      </c>
      <c r="D98" t="s">
        <v>330</v>
      </c>
      <c r="E98" t="s">
        <v>331</v>
      </c>
      <c r="F98" s="73" t="s">
        <v>975</v>
      </c>
      <c r="G98" t="s">
        <v>9</v>
      </c>
      <c r="H98" s="239">
        <v>5314.3796296296277</v>
      </c>
      <c r="I98" s="239">
        <v>3454.3467592592588</v>
      </c>
      <c r="J98" s="236">
        <v>0.65000000000000013</v>
      </c>
      <c r="K98" s="189">
        <v>23132.928571428572</v>
      </c>
      <c r="L98" s="188">
        <v>15036.403571428575</v>
      </c>
      <c r="M98" s="236">
        <v>0.65000000000000013</v>
      </c>
      <c r="N98" s="189">
        <v>10075.333333333332</v>
      </c>
      <c r="O98" s="188">
        <v>6548.9666666666681</v>
      </c>
      <c r="P98" s="236">
        <v>58.940700000000007</v>
      </c>
      <c r="Q98" s="147" t="s">
        <v>551</v>
      </c>
      <c r="R98" s="147">
        <v>12</v>
      </c>
      <c r="S98" t="s">
        <v>331</v>
      </c>
      <c r="T98" t="s">
        <v>2183</v>
      </c>
    </row>
    <row r="99" spans="1:20" x14ac:dyDescent="0.3">
      <c r="A99" t="s">
        <v>1168</v>
      </c>
      <c r="B99">
        <v>331760</v>
      </c>
      <c r="C99" s="148">
        <v>5</v>
      </c>
      <c r="D99" t="s">
        <v>159</v>
      </c>
      <c r="E99" t="s">
        <v>160</v>
      </c>
      <c r="F99" s="73" t="s">
        <v>746</v>
      </c>
      <c r="G99" t="s">
        <v>9</v>
      </c>
      <c r="H99" s="239">
        <v>5223.9065934065939</v>
      </c>
      <c r="I99" s="239">
        <v>3756.3371010988999</v>
      </c>
      <c r="J99" s="236">
        <v>0.71906666666666641</v>
      </c>
      <c r="K99" s="189">
        <v>30278.83870967742</v>
      </c>
      <c r="L99" s="188">
        <v>21772.503621505373</v>
      </c>
      <c r="M99" s="236">
        <v>0.71906666666666652</v>
      </c>
      <c r="N99" s="189">
        <v>45386.111111111109</v>
      </c>
      <c r="O99" s="188">
        <v>32635.639629629623</v>
      </c>
      <c r="P99" s="236">
        <v>293.7207566666666</v>
      </c>
      <c r="Q99" s="147" t="s">
        <v>551</v>
      </c>
      <c r="R99" s="147">
        <v>12</v>
      </c>
      <c r="S99" t="s">
        <v>160</v>
      </c>
      <c r="T99" t="s">
        <v>2183</v>
      </c>
    </row>
    <row r="100" spans="1:20" x14ac:dyDescent="0.3">
      <c r="A100" t="s">
        <v>1225</v>
      </c>
      <c r="B100">
        <v>332250</v>
      </c>
      <c r="C100" s="148">
        <v>343</v>
      </c>
      <c r="D100" t="s">
        <v>281</v>
      </c>
      <c r="E100" t="s">
        <v>284</v>
      </c>
      <c r="F100" s="73" t="s">
        <v>922</v>
      </c>
      <c r="G100" t="s">
        <v>9</v>
      </c>
      <c r="H100" s="239">
        <v>2357.5333333333338</v>
      </c>
      <c r="I100" s="239">
        <v>2196.1798227777781</v>
      </c>
      <c r="J100" s="236">
        <v>0.93155833333333338</v>
      </c>
      <c r="K100" s="189">
        <v>4495.6666666666679</v>
      </c>
      <c r="L100" s="188">
        <v>4187.9757472222227</v>
      </c>
      <c r="M100" s="236">
        <v>0.93155833333333338</v>
      </c>
      <c r="N100" s="189">
        <v>2417</v>
      </c>
      <c r="O100" s="188">
        <v>2251.5764916666667</v>
      </c>
      <c r="P100" s="236">
        <v>4.503152983333333</v>
      </c>
      <c r="Q100" s="147" t="s">
        <v>551</v>
      </c>
      <c r="R100" s="147">
        <v>12</v>
      </c>
      <c r="S100" t="s">
        <v>284</v>
      </c>
      <c r="T100" t="s">
        <v>2183</v>
      </c>
    </row>
    <row r="101" spans="1:20" x14ac:dyDescent="0.3">
      <c r="A101" t="s">
        <v>1226</v>
      </c>
      <c r="B101">
        <v>332260</v>
      </c>
      <c r="C101" s="148">
        <v>343</v>
      </c>
      <c r="D101" t="s">
        <v>281</v>
      </c>
      <c r="E101" t="s">
        <v>285</v>
      </c>
      <c r="F101" s="73" t="s">
        <v>924</v>
      </c>
      <c r="G101" t="s">
        <v>9</v>
      </c>
      <c r="H101" s="239">
        <v>2704.2162162162167</v>
      </c>
      <c r="I101" s="239">
        <v>2526.3689297297301</v>
      </c>
      <c r="J101" s="236">
        <v>0.93423333333333347</v>
      </c>
      <c r="K101" s="189">
        <v>7956.6666666666679</v>
      </c>
      <c r="L101" s="188">
        <v>7433.3832222222227</v>
      </c>
      <c r="M101" s="236">
        <v>0.93423333333333325</v>
      </c>
      <c r="N101" s="189">
        <v>13068.2</v>
      </c>
      <c r="O101" s="188">
        <v>12208.748046666669</v>
      </c>
      <c r="P101" s="236">
        <v>61.043740233333345</v>
      </c>
      <c r="Q101" s="147" t="s">
        <v>551</v>
      </c>
      <c r="R101" s="147">
        <v>12</v>
      </c>
      <c r="S101" t="s">
        <v>285</v>
      </c>
      <c r="T101" t="s">
        <v>2183</v>
      </c>
    </row>
    <row r="102" spans="1:20" x14ac:dyDescent="0.3">
      <c r="A102" t="s">
        <v>1227</v>
      </c>
      <c r="B102">
        <v>332270</v>
      </c>
      <c r="C102" s="148">
        <v>343</v>
      </c>
      <c r="D102" t="s">
        <v>281</v>
      </c>
      <c r="E102" t="s">
        <v>286</v>
      </c>
      <c r="F102" s="73" t="s">
        <v>926</v>
      </c>
      <c r="G102" t="s">
        <v>9</v>
      </c>
      <c r="H102" s="239">
        <v>1929.2222222222226</v>
      </c>
      <c r="I102" s="239">
        <v>1832.4395740740742</v>
      </c>
      <c r="J102" s="236">
        <v>0.9498333333333332</v>
      </c>
      <c r="K102" s="189">
        <v>7831</v>
      </c>
      <c r="L102" s="188">
        <v>7438.1448333333337</v>
      </c>
      <c r="M102" s="236">
        <v>0.94983333333333331</v>
      </c>
      <c r="N102" s="189">
        <v>4500.9999999999991</v>
      </c>
      <c r="O102" s="188">
        <v>4275.1998333333331</v>
      </c>
      <c r="P102" s="236">
        <v>4.2751998333333328</v>
      </c>
      <c r="Q102" s="147" t="s">
        <v>551</v>
      </c>
      <c r="R102" s="147">
        <v>12</v>
      </c>
      <c r="S102" t="s">
        <v>286</v>
      </c>
      <c r="T102" t="s">
        <v>2183</v>
      </c>
    </row>
    <row r="103" spans="1:20" x14ac:dyDescent="0.3">
      <c r="A103" t="s">
        <v>1223</v>
      </c>
      <c r="B103">
        <v>332230</v>
      </c>
      <c r="C103" s="148">
        <v>343</v>
      </c>
      <c r="D103" t="s">
        <v>281</v>
      </c>
      <c r="E103" t="s">
        <v>282</v>
      </c>
      <c r="F103" s="73" t="s">
        <v>918</v>
      </c>
      <c r="G103" t="s">
        <v>9</v>
      </c>
      <c r="H103" s="239">
        <v>2821.5945945945946</v>
      </c>
      <c r="I103" s="239">
        <v>2635.6279975225229</v>
      </c>
      <c r="J103" s="236">
        <v>0.93409166666666665</v>
      </c>
      <c r="K103" s="189">
        <v>15008.5</v>
      </c>
      <c r="L103" s="188">
        <v>14019.314779166669</v>
      </c>
      <c r="M103" s="236">
        <v>0.93409166666666676</v>
      </c>
      <c r="N103" s="189">
        <v>4060.5</v>
      </c>
      <c r="O103" s="188">
        <v>3792.8792125000009</v>
      </c>
      <c r="P103" s="236">
        <v>37.928792125000008</v>
      </c>
      <c r="Q103" s="147" t="s">
        <v>551</v>
      </c>
      <c r="R103" s="147">
        <v>12</v>
      </c>
      <c r="S103" t="s">
        <v>282</v>
      </c>
      <c r="T103" t="s">
        <v>2183</v>
      </c>
    </row>
    <row r="104" spans="1:20" x14ac:dyDescent="0.3">
      <c r="A104" t="s">
        <v>1224</v>
      </c>
      <c r="B104">
        <v>332240</v>
      </c>
      <c r="C104" s="148">
        <v>343</v>
      </c>
      <c r="D104" t="s">
        <v>281</v>
      </c>
      <c r="E104" t="s">
        <v>283</v>
      </c>
      <c r="F104" s="73" t="s">
        <v>920</v>
      </c>
      <c r="G104" t="s">
        <v>9</v>
      </c>
      <c r="H104" s="239">
        <v>3189.6470588235293</v>
      </c>
      <c r="I104" s="239">
        <v>2979.3695764705885</v>
      </c>
      <c r="J104" s="236">
        <v>0.93407499999999999</v>
      </c>
      <c r="K104" s="189">
        <v>11720.666666666668</v>
      </c>
      <c r="L104" s="188">
        <v>10947.981716666667</v>
      </c>
      <c r="M104" s="236">
        <v>0.93407499999999988</v>
      </c>
      <c r="N104" s="189">
        <v>7783.8333333333339</v>
      </c>
      <c r="O104" s="188">
        <v>7270.6841208333335</v>
      </c>
      <c r="P104" s="236">
        <v>43.624104725000002</v>
      </c>
      <c r="Q104" s="147" t="s">
        <v>551</v>
      </c>
      <c r="R104" s="147">
        <v>12</v>
      </c>
      <c r="S104" t="s">
        <v>283</v>
      </c>
      <c r="T104" t="s">
        <v>2183</v>
      </c>
    </row>
    <row r="105" spans="1:20" x14ac:dyDescent="0.3">
      <c r="A105" t="s">
        <v>1110</v>
      </c>
      <c r="B105">
        <v>331800</v>
      </c>
      <c r="C105" s="148">
        <v>43</v>
      </c>
      <c r="D105" t="s">
        <v>1294</v>
      </c>
      <c r="E105" t="s">
        <v>173</v>
      </c>
      <c r="F105" s="73" t="s">
        <v>646</v>
      </c>
      <c r="G105" t="s">
        <v>9</v>
      </c>
      <c r="H105" s="239">
        <v>5433.6248688352571</v>
      </c>
      <c r="I105" s="239">
        <v>2324.8669605456453</v>
      </c>
      <c r="J105" s="236">
        <v>0.42786666666666667</v>
      </c>
      <c r="K105" s="189">
        <v>28164.790464240901</v>
      </c>
      <c r="L105" s="188">
        <v>12050.775013299875</v>
      </c>
      <c r="M105" s="236">
        <v>0.42786666666666667</v>
      </c>
      <c r="N105" s="189">
        <v>62684.271929824565</v>
      </c>
      <c r="O105" s="188">
        <v>26820.510483040933</v>
      </c>
      <c r="P105" s="236">
        <v>3057.5381950666665</v>
      </c>
      <c r="Q105" s="147" t="s">
        <v>551</v>
      </c>
      <c r="R105" s="147">
        <v>12</v>
      </c>
      <c r="S105" t="s">
        <v>1111</v>
      </c>
      <c r="T105" t="s">
        <v>2183</v>
      </c>
    </row>
    <row r="106" spans="1:20" x14ac:dyDescent="0.3">
      <c r="A106" t="s">
        <v>1243</v>
      </c>
      <c r="B106">
        <v>332420</v>
      </c>
      <c r="C106" s="148">
        <v>408</v>
      </c>
      <c r="D106" t="s">
        <v>311</v>
      </c>
      <c r="E106" t="s">
        <v>312</v>
      </c>
      <c r="F106" s="73" t="s">
        <v>957</v>
      </c>
      <c r="G106" t="s">
        <v>9</v>
      </c>
      <c r="H106" s="239">
        <v>4556.604651162791</v>
      </c>
      <c r="I106" s="239">
        <v>2415.0004651162799</v>
      </c>
      <c r="J106" s="236">
        <v>0.53000000000000014</v>
      </c>
      <c r="K106" s="189">
        <v>61318.428571428572</v>
      </c>
      <c r="L106" s="188">
        <v>32498.767142857148</v>
      </c>
      <c r="M106" s="236">
        <v>0.53000000000000014</v>
      </c>
      <c r="N106" s="189">
        <v>18082.2</v>
      </c>
      <c r="O106" s="188">
        <v>9583.5660000000025</v>
      </c>
      <c r="P106" s="236">
        <v>95.835660000000033</v>
      </c>
      <c r="Q106" s="147" t="s">
        <v>551</v>
      </c>
      <c r="R106" s="147">
        <v>12</v>
      </c>
      <c r="S106" t="s">
        <v>312</v>
      </c>
      <c r="T106" t="s">
        <v>2183</v>
      </c>
    </row>
    <row r="107" spans="1:20" x14ac:dyDescent="0.3">
      <c r="A107" t="s">
        <v>1229</v>
      </c>
      <c r="B107">
        <v>332290</v>
      </c>
      <c r="C107" s="148">
        <v>319</v>
      </c>
      <c r="D107" t="s">
        <v>289</v>
      </c>
      <c r="E107" t="s">
        <v>290</v>
      </c>
      <c r="F107" s="73" t="s">
        <v>646</v>
      </c>
      <c r="G107" t="s">
        <v>9</v>
      </c>
      <c r="H107" s="239">
        <v>3328.3925233644854</v>
      </c>
      <c r="I107" s="239">
        <v>2823.586323987538</v>
      </c>
      <c r="J107" s="236">
        <v>0.84833333333333305</v>
      </c>
      <c r="K107" s="189">
        <v>10246.933333333334</v>
      </c>
      <c r="L107" s="188">
        <v>8692.815111111111</v>
      </c>
      <c r="M107" s="236">
        <v>0.84833333333333327</v>
      </c>
      <c r="N107" s="189">
        <v>5275.727272727273</v>
      </c>
      <c r="O107" s="188">
        <v>4475.5753030303022</v>
      </c>
      <c r="P107" s="236">
        <v>49.231328333333323</v>
      </c>
      <c r="Q107" s="147" t="s">
        <v>551</v>
      </c>
      <c r="R107" s="147">
        <v>12</v>
      </c>
      <c r="S107" t="s">
        <v>290</v>
      </c>
      <c r="T107" t="s">
        <v>2183</v>
      </c>
    </row>
    <row r="108" spans="1:20" x14ac:dyDescent="0.3">
      <c r="A108" t="s">
        <v>1074</v>
      </c>
      <c r="B108">
        <v>331030</v>
      </c>
      <c r="C108" s="148">
        <v>635</v>
      </c>
      <c r="D108" t="s">
        <v>65</v>
      </c>
      <c r="E108" t="s">
        <v>66</v>
      </c>
      <c r="F108" s="73" t="s">
        <v>582</v>
      </c>
      <c r="G108" t="s">
        <v>9</v>
      </c>
      <c r="H108" s="239">
        <v>3683.0363636363631</v>
      </c>
      <c r="I108" s="239">
        <v>2412.3888181818179</v>
      </c>
      <c r="J108" s="236">
        <v>0.65499999999999992</v>
      </c>
      <c r="K108" s="189">
        <v>27338.571428571431</v>
      </c>
      <c r="L108" s="188">
        <v>17906.764285714286</v>
      </c>
      <c r="M108" s="236">
        <v>0.65499999999999992</v>
      </c>
      <c r="N108" s="189">
        <v>13658.272727272726</v>
      </c>
      <c r="O108" s="188">
        <v>8946.1686363636363</v>
      </c>
      <c r="P108" s="236">
        <v>98.407854999999984</v>
      </c>
      <c r="Q108" s="147" t="s">
        <v>551</v>
      </c>
      <c r="R108" s="147">
        <v>12</v>
      </c>
      <c r="S108" t="s">
        <v>66</v>
      </c>
      <c r="T108" t="s">
        <v>2183</v>
      </c>
    </row>
    <row r="109" spans="1:20" x14ac:dyDescent="0.3">
      <c r="A109" t="s">
        <v>1231</v>
      </c>
      <c r="B109">
        <v>332310</v>
      </c>
      <c r="C109" s="148">
        <v>365</v>
      </c>
      <c r="D109" t="s">
        <v>291</v>
      </c>
      <c r="E109" t="s">
        <v>292</v>
      </c>
      <c r="F109" s="73" t="s">
        <v>933</v>
      </c>
      <c r="G109" t="s">
        <v>9</v>
      </c>
      <c r="H109" s="239">
        <v>4273.6347826086958</v>
      </c>
      <c r="I109" s="239">
        <v>2172.431014492754</v>
      </c>
      <c r="J109" s="236">
        <v>0.50833333333333341</v>
      </c>
      <c r="K109" s="189">
        <v>15171.27272727273</v>
      </c>
      <c r="L109" s="188">
        <v>7712.0636363636377</v>
      </c>
      <c r="M109" s="236">
        <v>0.50833333333333341</v>
      </c>
      <c r="N109" s="189">
        <v>21286.199999999997</v>
      </c>
      <c r="O109" s="188">
        <v>10820.485000000001</v>
      </c>
      <c r="P109" s="236">
        <v>378.71697500000005</v>
      </c>
      <c r="Q109" s="147" t="s">
        <v>551</v>
      </c>
      <c r="R109" s="147">
        <v>3</v>
      </c>
      <c r="S109" t="s">
        <v>292</v>
      </c>
      <c r="T109" t="s">
        <v>2183</v>
      </c>
    </row>
    <row r="110" spans="1:20" x14ac:dyDescent="0.3">
      <c r="A110" t="s">
        <v>1215</v>
      </c>
      <c r="B110">
        <v>332150</v>
      </c>
      <c r="C110" s="148">
        <v>281</v>
      </c>
      <c r="D110" t="s">
        <v>264</v>
      </c>
      <c r="E110" t="s">
        <v>265</v>
      </c>
      <c r="F110" s="73" t="s">
        <v>897</v>
      </c>
      <c r="G110" t="s">
        <v>9</v>
      </c>
      <c r="H110" s="239">
        <v>4454.5567567567568</v>
      </c>
      <c r="I110" s="239">
        <v>2316.3695135135135</v>
      </c>
      <c r="J110" s="236">
        <v>0.51999999999999991</v>
      </c>
      <c r="K110" s="189">
        <v>17856.173913043476</v>
      </c>
      <c r="L110" s="188">
        <v>9285.210434782608</v>
      </c>
      <c r="M110" s="236">
        <v>0.51999999999999991</v>
      </c>
      <c r="N110" s="189">
        <v>6457.0000000000009</v>
      </c>
      <c r="O110" s="188">
        <v>3357.64</v>
      </c>
      <c r="P110" s="236">
        <v>26.86112</v>
      </c>
      <c r="Q110" s="147" t="s">
        <v>551</v>
      </c>
      <c r="R110" s="147">
        <v>12</v>
      </c>
      <c r="S110" t="s">
        <v>265</v>
      </c>
      <c r="T110" t="s">
        <v>2183</v>
      </c>
    </row>
    <row r="111" spans="1:20" x14ac:dyDescent="0.3">
      <c r="A111" t="s">
        <v>1073</v>
      </c>
      <c r="B111">
        <v>331020</v>
      </c>
      <c r="C111" s="148">
        <v>412</v>
      </c>
      <c r="D111" t="s">
        <v>63</v>
      </c>
      <c r="E111" t="s">
        <v>64</v>
      </c>
      <c r="F111" s="73" t="s">
        <v>580</v>
      </c>
      <c r="G111" t="s">
        <v>9</v>
      </c>
      <c r="H111" s="239">
        <v>3695.7772020725392</v>
      </c>
      <c r="I111" s="239">
        <v>2245.708218696027</v>
      </c>
      <c r="J111" s="236">
        <v>0.60764166666666652</v>
      </c>
      <c r="K111" s="189">
        <v>10236.999999999998</v>
      </c>
      <c r="L111" s="188">
        <v>6220.4277416666637</v>
      </c>
      <c r="M111" s="236">
        <v>0.60764166666666652</v>
      </c>
      <c r="N111" s="189">
        <v>29251.857142857145</v>
      </c>
      <c r="O111" s="188">
        <v>17774.647227380949</v>
      </c>
      <c r="P111" s="236">
        <v>497.69012236666657</v>
      </c>
      <c r="Q111" s="147" t="s">
        <v>551</v>
      </c>
      <c r="R111" s="147">
        <v>12</v>
      </c>
      <c r="S111" t="s">
        <v>64</v>
      </c>
      <c r="T111" t="s">
        <v>2183</v>
      </c>
    </row>
    <row r="112" spans="1:20" x14ac:dyDescent="0.3">
      <c r="A112" t="s">
        <v>1267</v>
      </c>
      <c r="B112">
        <v>332710</v>
      </c>
      <c r="C112" s="148">
        <v>664</v>
      </c>
      <c r="D112" t="s">
        <v>365</v>
      </c>
      <c r="E112" t="s">
        <v>366</v>
      </c>
      <c r="F112" s="73" t="s">
        <v>1021</v>
      </c>
      <c r="G112" t="s">
        <v>9</v>
      </c>
      <c r="H112" s="239">
        <v>2462.3799999999997</v>
      </c>
      <c r="I112" s="239">
        <v>2363.8848000000007</v>
      </c>
      <c r="J112" s="236">
        <v>0.9600000000000003</v>
      </c>
      <c r="K112" s="189">
        <v>16249.444444444445</v>
      </c>
      <c r="L112" s="188">
        <v>15599.466666666671</v>
      </c>
      <c r="M112" s="236">
        <v>0.9600000000000003</v>
      </c>
      <c r="N112" s="189">
        <v>6109.3999999999987</v>
      </c>
      <c r="O112" s="188">
        <v>5865.0240000000013</v>
      </c>
      <c r="P112" s="236">
        <v>58.650240000000011</v>
      </c>
      <c r="Q112" s="147" t="s">
        <v>551</v>
      </c>
      <c r="R112" s="147">
        <v>12</v>
      </c>
      <c r="S112" t="s">
        <v>366</v>
      </c>
      <c r="T112" t="e">
        <v>#N/A</v>
      </c>
    </row>
    <row r="113" spans="1:20" x14ac:dyDescent="0.3">
      <c r="A113" t="s">
        <v>1239</v>
      </c>
      <c r="B113">
        <v>332380</v>
      </c>
      <c r="C113" s="148">
        <v>254</v>
      </c>
      <c r="D113" t="s">
        <v>303</v>
      </c>
      <c r="E113" t="s">
        <v>307</v>
      </c>
      <c r="F113" s="73" t="s">
        <v>949</v>
      </c>
      <c r="G113" t="s">
        <v>10</v>
      </c>
      <c r="H113" s="239">
        <v>8504.944954128443</v>
      </c>
      <c r="I113" s="239">
        <v>680.39559633027511</v>
      </c>
      <c r="J113" s="236">
        <v>7.9999999999999988E-2</v>
      </c>
      <c r="K113" s="189">
        <v>61738.026666666665</v>
      </c>
      <c r="L113" s="188">
        <v>4939.0421333333325</v>
      </c>
      <c r="M113" s="236">
        <v>7.9999999999999988E-2</v>
      </c>
      <c r="N113" s="189">
        <v>19698.714285714286</v>
      </c>
      <c r="O113" s="188">
        <v>1575.8971428571424</v>
      </c>
      <c r="P113" s="236">
        <v>11.031279999999997</v>
      </c>
      <c r="Q113" s="147" t="s">
        <v>551</v>
      </c>
      <c r="R113" s="147">
        <v>12</v>
      </c>
      <c r="S113" t="s">
        <v>307</v>
      </c>
      <c r="T113" t="s">
        <v>2183</v>
      </c>
    </row>
    <row r="114" spans="1:20" x14ac:dyDescent="0.3">
      <c r="A114" t="s">
        <v>1240</v>
      </c>
      <c r="B114">
        <v>332390</v>
      </c>
      <c r="C114" s="148">
        <v>254</v>
      </c>
      <c r="D114" t="s">
        <v>303</v>
      </c>
      <c r="E114" t="s">
        <v>308</v>
      </c>
      <c r="F114" s="73" t="s">
        <v>951</v>
      </c>
      <c r="G114" t="s">
        <v>10</v>
      </c>
      <c r="H114" s="239">
        <v>8250.4789473684214</v>
      </c>
      <c r="I114" s="239">
        <v>1375.2860865350876</v>
      </c>
      <c r="J114" s="236">
        <v>0.16669166666666665</v>
      </c>
      <c r="K114" s="189">
        <v>45323.112499999996</v>
      </c>
      <c r="L114" s="188">
        <v>7554.9851611458316</v>
      </c>
      <c r="M114" s="236">
        <v>0.16669166666666665</v>
      </c>
      <c r="N114" s="189">
        <v>19306.375</v>
      </c>
      <c r="O114" s="188">
        <v>3218.2118260416664</v>
      </c>
      <c r="P114" s="236">
        <v>25.745694608333331</v>
      </c>
      <c r="Q114" s="147" t="s">
        <v>551</v>
      </c>
      <c r="R114" s="147">
        <v>12</v>
      </c>
      <c r="S114" t="s">
        <v>308</v>
      </c>
      <c r="T114" t="s">
        <v>2183</v>
      </c>
    </row>
    <row r="115" spans="1:20" x14ac:dyDescent="0.3">
      <c r="A115" t="s">
        <v>1241</v>
      </c>
      <c r="B115">
        <v>332400</v>
      </c>
      <c r="C115" s="148">
        <v>254</v>
      </c>
      <c r="D115" t="s">
        <v>303</v>
      </c>
      <c r="E115" t="s">
        <v>309</v>
      </c>
      <c r="F115" s="73" t="s">
        <v>953</v>
      </c>
      <c r="G115" t="s">
        <v>10</v>
      </c>
      <c r="H115" s="239">
        <v>8500.0645161290322</v>
      </c>
      <c r="I115" s="239">
        <v>1288.1139435483867</v>
      </c>
      <c r="J115" s="236">
        <v>0.15154166666666663</v>
      </c>
      <c r="K115" s="189">
        <v>59198.979166666657</v>
      </c>
      <c r="L115" s="188">
        <v>8971.1119678819396</v>
      </c>
      <c r="M115" s="236">
        <v>0.15154166666666663</v>
      </c>
      <c r="N115" s="189">
        <v>14732.999999999998</v>
      </c>
      <c r="O115" s="188">
        <v>2232.6633749999992</v>
      </c>
      <c r="P115" s="236">
        <v>13.395980249999996</v>
      </c>
      <c r="Q115" s="147" t="s">
        <v>551</v>
      </c>
      <c r="R115" s="147">
        <v>12</v>
      </c>
      <c r="S115" t="s">
        <v>309</v>
      </c>
      <c r="T115" t="s">
        <v>2183</v>
      </c>
    </row>
    <row r="116" spans="1:20" x14ac:dyDescent="0.3">
      <c r="A116" t="s">
        <v>1242</v>
      </c>
      <c r="B116">
        <v>332410</v>
      </c>
      <c r="C116" s="148">
        <v>254</v>
      </c>
      <c r="D116" t="s">
        <v>303</v>
      </c>
      <c r="E116" t="s">
        <v>310</v>
      </c>
      <c r="F116" s="73" t="s">
        <v>955</v>
      </c>
      <c r="G116" t="s">
        <v>10</v>
      </c>
      <c r="H116" s="239">
        <v>9680.7517241379301</v>
      </c>
      <c r="I116" s="239">
        <v>1482.8491453448273</v>
      </c>
      <c r="J116" s="236">
        <v>0.15317499999999998</v>
      </c>
      <c r="K116" s="189">
        <v>61365.052631578939</v>
      </c>
      <c r="L116" s="188">
        <v>9399.5919368421037</v>
      </c>
      <c r="M116" s="236">
        <v>0.15317499999999998</v>
      </c>
      <c r="N116" s="189">
        <v>18684.285714285714</v>
      </c>
      <c r="O116" s="188">
        <v>2861.9654642857136</v>
      </c>
      <c r="P116" s="236">
        <v>20.033758249999995</v>
      </c>
      <c r="Q116" s="147" t="s">
        <v>551</v>
      </c>
      <c r="R116" s="147">
        <v>6</v>
      </c>
      <c r="S116" t="s">
        <v>310</v>
      </c>
      <c r="T116" t="s">
        <v>2183</v>
      </c>
    </row>
    <row r="117" spans="1:20" x14ac:dyDescent="0.3">
      <c r="A117" t="s">
        <v>1236</v>
      </c>
      <c r="B117">
        <v>332350</v>
      </c>
      <c r="C117" s="148">
        <v>254</v>
      </c>
      <c r="D117" t="s">
        <v>303</v>
      </c>
      <c r="E117" t="s">
        <v>304</v>
      </c>
      <c r="F117" s="73" t="s">
        <v>943</v>
      </c>
      <c r="G117" t="s">
        <v>10</v>
      </c>
      <c r="H117" s="239">
        <v>7036.6632653061215</v>
      </c>
      <c r="I117" s="239">
        <v>1055.4994897959182</v>
      </c>
      <c r="J117" s="236">
        <v>0.14999999999999997</v>
      </c>
      <c r="K117" s="189">
        <v>42241.727272727272</v>
      </c>
      <c r="L117" s="188">
        <v>6336.2590909090904</v>
      </c>
      <c r="M117" s="236">
        <v>0.14999999999999997</v>
      </c>
      <c r="N117" s="189">
        <v>15524.8</v>
      </c>
      <c r="O117" s="188">
        <v>2328.7199999999998</v>
      </c>
      <c r="P117" s="236">
        <v>11.643599999999998</v>
      </c>
      <c r="Q117" s="147" t="s">
        <v>551</v>
      </c>
      <c r="R117" s="147">
        <v>6</v>
      </c>
      <c r="S117" t="s">
        <v>304</v>
      </c>
      <c r="T117" t="s">
        <v>2183</v>
      </c>
    </row>
    <row r="118" spans="1:20" x14ac:dyDescent="0.3">
      <c r="A118" t="s">
        <v>1237</v>
      </c>
      <c r="B118">
        <v>332360</v>
      </c>
      <c r="C118" s="148">
        <v>254</v>
      </c>
      <c r="D118" t="s">
        <v>303</v>
      </c>
      <c r="E118" t="s">
        <v>305</v>
      </c>
      <c r="F118" s="73" t="s">
        <v>945</v>
      </c>
      <c r="G118" t="s">
        <v>10</v>
      </c>
      <c r="H118" s="239">
        <v>10937.698412698412</v>
      </c>
      <c r="I118" s="239">
        <v>1761.7897718253962</v>
      </c>
      <c r="J118" s="236">
        <v>0.16107499999999997</v>
      </c>
      <c r="K118" s="189">
        <v>46233.346153846163</v>
      </c>
      <c r="L118" s="188">
        <v>7447.0362317307681</v>
      </c>
      <c r="M118" s="236">
        <v>0.16107499999999997</v>
      </c>
      <c r="N118" s="189">
        <v>17137.499999999996</v>
      </c>
      <c r="O118" s="188">
        <v>2760.4228124999991</v>
      </c>
      <c r="P118" s="236">
        <v>11.041691249999996</v>
      </c>
      <c r="Q118" s="147" t="s">
        <v>551</v>
      </c>
      <c r="R118" s="147">
        <v>12</v>
      </c>
      <c r="S118" t="s">
        <v>305</v>
      </c>
      <c r="T118" t="s">
        <v>2183</v>
      </c>
    </row>
    <row r="119" spans="1:20" x14ac:dyDescent="0.3">
      <c r="A119" t="s">
        <v>1238</v>
      </c>
      <c r="B119">
        <v>332370</v>
      </c>
      <c r="C119" s="148">
        <v>254</v>
      </c>
      <c r="D119" t="s">
        <v>303</v>
      </c>
      <c r="E119" t="s">
        <v>306</v>
      </c>
      <c r="F119" s="73" t="s">
        <v>947</v>
      </c>
      <c r="G119" t="s">
        <v>10</v>
      </c>
      <c r="H119" s="239">
        <v>8684.4499999999989</v>
      </c>
      <c r="I119" s="239">
        <v>1377.7879924999993</v>
      </c>
      <c r="J119" s="236">
        <v>0.15864999999999996</v>
      </c>
      <c r="K119" s="189">
        <v>62473.055555555555</v>
      </c>
      <c r="L119" s="188">
        <v>9911.350263888884</v>
      </c>
      <c r="M119" s="236">
        <v>0.15864999999999993</v>
      </c>
      <c r="N119" s="189">
        <v>83123.555555555562</v>
      </c>
      <c r="O119" s="188">
        <v>13187.552088888886</v>
      </c>
      <c r="P119" s="236">
        <v>118.68796879999998</v>
      </c>
      <c r="Q119" s="147" t="s">
        <v>551</v>
      </c>
      <c r="R119" s="147">
        <v>12</v>
      </c>
      <c r="S119" t="s">
        <v>306</v>
      </c>
      <c r="T119" t="s">
        <v>2183</v>
      </c>
    </row>
    <row r="120" spans="1:20" x14ac:dyDescent="0.3">
      <c r="A120" t="s">
        <v>1172</v>
      </c>
      <c r="B120">
        <v>0</v>
      </c>
      <c r="C120" s="148">
        <v>214</v>
      </c>
      <c r="D120" t="s">
        <v>169</v>
      </c>
      <c r="E120" t="s">
        <v>756</v>
      </c>
      <c r="F120" s="73" t="s">
        <v>757</v>
      </c>
      <c r="G120" t="s">
        <v>10</v>
      </c>
      <c r="H120" s="239">
        <v>7644</v>
      </c>
      <c r="I120" s="239">
        <v>996.26666666666677</v>
      </c>
      <c r="J120" s="236">
        <v>0.13033315890458749</v>
      </c>
      <c r="K120" s="189">
        <v>94258.536585365859</v>
      </c>
      <c r="L120" s="188">
        <v>10768.536585365855</v>
      </c>
      <c r="M120" s="236">
        <v>0.11424468250271698</v>
      </c>
      <c r="N120" s="189">
        <v>0</v>
      </c>
      <c r="O120" s="188">
        <v>0</v>
      </c>
      <c r="P120" s="236">
        <v>0</v>
      </c>
      <c r="Q120" s="147" t="s">
        <v>1077</v>
      </c>
      <c r="R120" s="147">
        <v>12</v>
      </c>
      <c r="S120" t="s">
        <v>756</v>
      </c>
      <c r="T120" t="s">
        <v>505</v>
      </c>
    </row>
    <row r="121" spans="1:20" x14ac:dyDescent="0.3">
      <c r="A121" t="s">
        <v>1265</v>
      </c>
      <c r="B121">
        <v>0</v>
      </c>
      <c r="C121" s="148">
        <v>227</v>
      </c>
      <c r="D121" t="s">
        <v>1009</v>
      </c>
      <c r="E121" t="s">
        <v>1011</v>
      </c>
      <c r="F121" s="73" t="s">
        <v>1012</v>
      </c>
      <c r="G121" t="s">
        <v>10</v>
      </c>
      <c r="H121" s="239">
        <v>0</v>
      </c>
      <c r="I121" s="239">
        <v>0</v>
      </c>
      <c r="J121" s="236">
        <v>0</v>
      </c>
      <c r="K121" s="189">
        <v>434851.19047619047</v>
      </c>
      <c r="L121" s="188">
        <v>103744.04761904762</v>
      </c>
      <c r="M121" s="236">
        <v>0.23857367736636781</v>
      </c>
      <c r="N121" s="189">
        <v>0</v>
      </c>
      <c r="O121" s="188">
        <v>0</v>
      </c>
      <c r="P121" s="236">
        <v>0</v>
      </c>
      <c r="Q121" s="147" t="s">
        <v>1077</v>
      </c>
      <c r="R121" s="147">
        <v>12</v>
      </c>
      <c r="S121" t="s">
        <v>1011</v>
      </c>
      <c r="T121" t="s">
        <v>505</v>
      </c>
    </row>
    <row r="122" spans="1:20" x14ac:dyDescent="0.3">
      <c r="A122" t="s">
        <v>1140</v>
      </c>
      <c r="B122">
        <v>331500</v>
      </c>
      <c r="C122" s="148">
        <v>169</v>
      </c>
      <c r="D122" t="s">
        <v>103</v>
      </c>
      <c r="E122" t="s">
        <v>131</v>
      </c>
      <c r="F122" s="73" t="s">
        <v>676</v>
      </c>
      <c r="G122" t="s">
        <v>11</v>
      </c>
      <c r="H122" s="239">
        <v>6541.3360655737697</v>
      </c>
      <c r="I122" s="239">
        <v>5692.2706442622948</v>
      </c>
      <c r="J122" s="236">
        <v>0.87020000000000008</v>
      </c>
      <c r="K122" s="189">
        <v>17845.333333333332</v>
      </c>
      <c r="L122" s="188">
        <v>15529.009066666669</v>
      </c>
      <c r="M122" s="236">
        <v>0.87020000000000008</v>
      </c>
      <c r="N122" s="189">
        <v>28899.458333333332</v>
      </c>
      <c r="O122" s="188">
        <v>25148.30864166667</v>
      </c>
      <c r="P122" s="236">
        <v>603.55940740000005</v>
      </c>
      <c r="Q122" s="147" t="s">
        <v>551</v>
      </c>
      <c r="R122" s="147">
        <v>12</v>
      </c>
      <c r="S122" t="s">
        <v>131</v>
      </c>
      <c r="T122" t="s">
        <v>2183</v>
      </c>
    </row>
    <row r="123" spans="1:20" x14ac:dyDescent="0.3">
      <c r="A123" t="s">
        <v>1141</v>
      </c>
      <c r="B123">
        <v>331510</v>
      </c>
      <c r="C123" s="148">
        <v>169</v>
      </c>
      <c r="D123" t="s">
        <v>103</v>
      </c>
      <c r="E123" t="s">
        <v>132</v>
      </c>
      <c r="F123" s="73" t="s">
        <v>678</v>
      </c>
      <c r="G123" t="s">
        <v>11</v>
      </c>
      <c r="H123" s="239">
        <v>6202.4142857142851</v>
      </c>
      <c r="I123" s="239">
        <v>4202.6525464285714</v>
      </c>
      <c r="J123" s="236">
        <v>0.67758333333333332</v>
      </c>
      <c r="K123" s="189">
        <v>15661.5</v>
      </c>
      <c r="L123" s="188">
        <v>10611.971374999999</v>
      </c>
      <c r="M123" s="236">
        <v>0.67758333333333332</v>
      </c>
      <c r="N123" s="189">
        <v>25844.709677419356</v>
      </c>
      <c r="O123" s="188">
        <v>17511.944532258065</v>
      </c>
      <c r="P123" s="236">
        <v>542.87028050000004</v>
      </c>
      <c r="Q123" s="147" t="s">
        <v>551</v>
      </c>
      <c r="R123" s="147">
        <v>12</v>
      </c>
      <c r="S123" t="s">
        <v>132</v>
      </c>
      <c r="T123" t="s">
        <v>2183</v>
      </c>
    </row>
    <row r="124" spans="1:20" x14ac:dyDescent="0.3">
      <c r="A124" t="s">
        <v>1154</v>
      </c>
      <c r="B124">
        <v>331610</v>
      </c>
      <c r="C124" s="148">
        <v>169</v>
      </c>
      <c r="D124" t="s">
        <v>103</v>
      </c>
      <c r="E124" t="s">
        <v>143</v>
      </c>
      <c r="F124" s="73" t="s">
        <v>691</v>
      </c>
      <c r="G124" t="s">
        <v>11</v>
      </c>
      <c r="H124" s="239">
        <v>5579.139037433155</v>
      </c>
      <c r="I124" s="239">
        <v>3502.0255737967905</v>
      </c>
      <c r="J124" s="236">
        <v>0.62769999999999981</v>
      </c>
      <c r="K124" s="189">
        <v>11583.972222222223</v>
      </c>
      <c r="L124" s="188">
        <v>7271.2593638888875</v>
      </c>
      <c r="M124" s="236">
        <v>0.62769999999999981</v>
      </c>
      <c r="N124" s="189">
        <v>25434.695652173916</v>
      </c>
      <c r="O124" s="188">
        <v>15965.358460869564</v>
      </c>
      <c r="P124" s="236">
        <v>734.4064891999999</v>
      </c>
      <c r="Q124" s="147" t="s">
        <v>551</v>
      </c>
      <c r="R124" s="147">
        <v>12</v>
      </c>
      <c r="S124" t="s">
        <v>143</v>
      </c>
      <c r="T124" t="s">
        <v>2183</v>
      </c>
    </row>
    <row r="125" spans="1:20" x14ac:dyDescent="0.3">
      <c r="A125" t="s">
        <v>1158</v>
      </c>
      <c r="B125">
        <v>331650</v>
      </c>
      <c r="C125" s="148">
        <v>169</v>
      </c>
      <c r="D125" t="s">
        <v>103</v>
      </c>
      <c r="E125" t="s">
        <v>147</v>
      </c>
      <c r="F125" s="73" t="s">
        <v>695</v>
      </c>
      <c r="G125" t="s">
        <v>11</v>
      </c>
      <c r="H125" s="239">
        <v>5779.15625</v>
      </c>
      <c r="I125" s="239">
        <v>4380.2633200520831</v>
      </c>
      <c r="J125" s="236">
        <v>0.75794166666666662</v>
      </c>
      <c r="K125" s="189">
        <v>10080.437499999998</v>
      </c>
      <c r="L125" s="188">
        <v>7640.3835994791652</v>
      </c>
      <c r="M125" s="236">
        <v>0.75794166666666662</v>
      </c>
      <c r="N125" s="189">
        <v>22327.875</v>
      </c>
      <c r="O125" s="188">
        <v>16923.226790624998</v>
      </c>
      <c r="P125" s="236">
        <v>270.77162864999997</v>
      </c>
      <c r="Q125" s="147" t="s">
        <v>551</v>
      </c>
      <c r="R125" s="147">
        <v>12</v>
      </c>
      <c r="S125" t="s">
        <v>147</v>
      </c>
      <c r="T125" t="s">
        <v>2183</v>
      </c>
    </row>
    <row r="126" spans="1:20" x14ac:dyDescent="0.3">
      <c r="A126" t="s">
        <v>1108</v>
      </c>
      <c r="B126">
        <v>331250</v>
      </c>
      <c r="C126" s="148">
        <v>169</v>
      </c>
      <c r="D126" t="s">
        <v>103</v>
      </c>
      <c r="E126" t="s">
        <v>105</v>
      </c>
      <c r="F126" s="73" t="s">
        <v>644</v>
      </c>
      <c r="G126" t="s">
        <v>11</v>
      </c>
      <c r="H126" s="239">
        <v>5786.6395348837214</v>
      </c>
      <c r="I126" s="239">
        <v>3952.2302897137747</v>
      </c>
      <c r="J126" s="236">
        <v>0.68299230769230757</v>
      </c>
      <c r="K126" s="189">
        <v>7189.8275862068958</v>
      </c>
      <c r="L126" s="188">
        <v>4910.5969350132618</v>
      </c>
      <c r="M126" s="236">
        <v>0.68299230769230757</v>
      </c>
      <c r="N126" s="189">
        <v>30570.043478260868</v>
      </c>
      <c r="O126" s="188">
        <v>20879.104541471566</v>
      </c>
      <c r="P126" s="236">
        <v>480.21940445384604</v>
      </c>
      <c r="Q126" s="147" t="s">
        <v>551</v>
      </c>
      <c r="R126" s="147">
        <v>12</v>
      </c>
      <c r="S126" t="s">
        <v>105</v>
      </c>
      <c r="T126" t="s">
        <v>2183</v>
      </c>
    </row>
    <row r="127" spans="1:20" x14ac:dyDescent="0.3">
      <c r="A127" t="s">
        <v>1128</v>
      </c>
      <c r="B127">
        <v>331400</v>
      </c>
      <c r="C127" s="148">
        <v>169</v>
      </c>
      <c r="D127" t="s">
        <v>103</v>
      </c>
      <c r="E127" t="s">
        <v>121</v>
      </c>
      <c r="F127" s="73" t="s">
        <v>662</v>
      </c>
      <c r="G127" t="s">
        <v>11</v>
      </c>
      <c r="H127" s="239">
        <v>5341.8661417322828</v>
      </c>
      <c r="I127" s="239">
        <v>3458.9918734251964</v>
      </c>
      <c r="J127" s="236">
        <v>0.64752500000000002</v>
      </c>
      <c r="K127" s="189">
        <v>11415.578947368422</v>
      </c>
      <c r="L127" s="188">
        <v>7391.8727578947373</v>
      </c>
      <c r="M127" s="236">
        <v>0.64752500000000002</v>
      </c>
      <c r="N127" s="189">
        <v>30273.000000000004</v>
      </c>
      <c r="O127" s="188">
        <v>19602.524325000002</v>
      </c>
      <c r="P127" s="236">
        <v>392.05048650000003</v>
      </c>
      <c r="Q127" s="147" t="s">
        <v>551</v>
      </c>
      <c r="R127" s="147">
        <v>3</v>
      </c>
      <c r="S127" t="s">
        <v>121</v>
      </c>
      <c r="T127" t="s">
        <v>2183</v>
      </c>
    </row>
    <row r="128" spans="1:20" x14ac:dyDescent="0.3">
      <c r="A128" t="s">
        <v>1129</v>
      </c>
      <c r="B128">
        <v>331410</v>
      </c>
      <c r="C128" s="148">
        <v>169</v>
      </c>
      <c r="D128" t="s">
        <v>103</v>
      </c>
      <c r="E128" t="s">
        <v>122</v>
      </c>
      <c r="F128" s="73" t="s">
        <v>664</v>
      </c>
      <c r="G128" t="s">
        <v>11</v>
      </c>
      <c r="H128" s="239">
        <v>5745.741573033707</v>
      </c>
      <c r="I128" s="239">
        <v>3844.9544983146056</v>
      </c>
      <c r="J128" s="236">
        <v>0.66918333333333324</v>
      </c>
      <c r="K128" s="189">
        <v>14024.500000000002</v>
      </c>
      <c r="L128" s="188">
        <v>9384.9616583333336</v>
      </c>
      <c r="M128" s="236">
        <v>0.66918333333333324</v>
      </c>
      <c r="N128" s="189">
        <v>29054.812499999996</v>
      </c>
      <c r="O128" s="188">
        <v>19442.996278124992</v>
      </c>
      <c r="P128" s="236">
        <v>311.08794044999991</v>
      </c>
      <c r="Q128" s="147" t="s">
        <v>551</v>
      </c>
      <c r="R128" s="147">
        <v>4</v>
      </c>
      <c r="S128" t="s">
        <v>122</v>
      </c>
      <c r="T128" t="s">
        <v>2183</v>
      </c>
    </row>
    <row r="129" spans="1:20" x14ac:dyDescent="0.3">
      <c r="A129" t="s">
        <v>1213</v>
      </c>
      <c r="B129">
        <v>332130</v>
      </c>
      <c r="C129" s="148">
        <v>17</v>
      </c>
      <c r="D129" t="s">
        <v>260</v>
      </c>
      <c r="E129" t="s">
        <v>261</v>
      </c>
      <c r="F129" s="73" t="s">
        <v>893</v>
      </c>
      <c r="G129" t="s">
        <v>11</v>
      </c>
      <c r="H129" s="239">
        <v>6765.335557673975</v>
      </c>
      <c r="I129" s="239">
        <v>2803.8369440816641</v>
      </c>
      <c r="J129" s="236">
        <v>0.41444166666666654</v>
      </c>
      <c r="K129" s="189">
        <v>95464.981308411225</v>
      </c>
      <c r="L129" s="188">
        <v>39564.665961760111</v>
      </c>
      <c r="M129" s="236">
        <v>0.41444166666666649</v>
      </c>
      <c r="N129" s="189">
        <v>27716.247311827956</v>
      </c>
      <c r="O129" s="188">
        <v>11486.767729659494</v>
      </c>
      <c r="P129" s="236">
        <v>1068.269398858333</v>
      </c>
      <c r="Q129" s="147" t="s">
        <v>551</v>
      </c>
      <c r="R129" s="147">
        <v>12</v>
      </c>
      <c r="S129" t="s">
        <v>261</v>
      </c>
      <c r="T129" t="s">
        <v>2183</v>
      </c>
    </row>
    <row r="130" spans="1:20" x14ac:dyDescent="0.3">
      <c r="A130" t="s">
        <v>1207</v>
      </c>
      <c r="B130">
        <v>332060</v>
      </c>
      <c r="C130" s="148">
        <v>369</v>
      </c>
      <c r="D130" t="s">
        <v>245</v>
      </c>
      <c r="E130" t="s">
        <v>246</v>
      </c>
      <c r="F130" s="73" t="s">
        <v>862</v>
      </c>
      <c r="G130" t="s">
        <v>11</v>
      </c>
      <c r="H130" s="239">
        <v>5239.4545454545441</v>
      </c>
      <c r="I130" s="239">
        <v>3692.2436181818171</v>
      </c>
      <c r="J130" s="236">
        <v>0.70469999999999999</v>
      </c>
      <c r="K130" s="189">
        <v>43168.571428571435</v>
      </c>
      <c r="L130" s="188">
        <v>30420.892285714286</v>
      </c>
      <c r="M130" s="236">
        <v>0.70469999999999999</v>
      </c>
      <c r="N130" s="189">
        <v>12223.416666666666</v>
      </c>
      <c r="O130" s="188">
        <v>8613.8417249999984</v>
      </c>
      <c r="P130" s="236">
        <v>103.36610069999999</v>
      </c>
      <c r="Q130" s="147" t="s">
        <v>551</v>
      </c>
      <c r="R130" s="147">
        <v>3</v>
      </c>
      <c r="S130" t="s">
        <v>246</v>
      </c>
      <c r="T130" t="s">
        <v>2183</v>
      </c>
    </row>
    <row r="131" spans="1:20" x14ac:dyDescent="0.3">
      <c r="A131" t="s">
        <v>1130</v>
      </c>
      <c r="B131">
        <v>332090</v>
      </c>
      <c r="C131" s="148">
        <v>407</v>
      </c>
      <c r="D131" t="s">
        <v>255</v>
      </c>
      <c r="E131" t="s">
        <v>256</v>
      </c>
      <c r="F131" s="73" t="s">
        <v>695</v>
      </c>
      <c r="G131" t="s">
        <v>11</v>
      </c>
      <c r="H131" s="239">
        <v>4639.2105263157891</v>
      </c>
      <c r="I131" s="239">
        <v>3516.2509583333335</v>
      </c>
      <c r="J131" s="236">
        <v>0.75794166666666674</v>
      </c>
      <c r="K131" s="189">
        <v>13686.214285714286</v>
      </c>
      <c r="L131" s="188">
        <v>10373.352066071428</v>
      </c>
      <c r="M131" s="236">
        <v>0.75794166666666662</v>
      </c>
      <c r="N131" s="189">
        <v>30759.124999999996</v>
      </c>
      <c r="O131" s="188">
        <v>23313.62246770833</v>
      </c>
      <c r="P131" s="236">
        <v>186.50897974166665</v>
      </c>
      <c r="Q131" s="147" t="s">
        <v>551</v>
      </c>
      <c r="R131" s="147">
        <v>12</v>
      </c>
      <c r="S131" t="s">
        <v>256</v>
      </c>
      <c r="T131" t="s">
        <v>2183</v>
      </c>
    </row>
    <row r="132" spans="1:20" x14ac:dyDescent="0.3">
      <c r="A132" t="s">
        <v>1175</v>
      </c>
      <c r="B132">
        <v>331820</v>
      </c>
      <c r="C132" s="148">
        <v>432</v>
      </c>
      <c r="D132" t="s">
        <v>175</v>
      </c>
      <c r="E132" t="s">
        <v>176</v>
      </c>
      <c r="F132" s="73" t="s">
        <v>764</v>
      </c>
      <c r="G132" t="s">
        <v>11</v>
      </c>
      <c r="H132" s="239">
        <v>7416.642857142856</v>
      </c>
      <c r="I132" s="239">
        <v>3516.230378571428</v>
      </c>
      <c r="J132" s="236">
        <v>0.47410000000000002</v>
      </c>
      <c r="K132" s="189">
        <v>44959.529411764706</v>
      </c>
      <c r="L132" s="188">
        <v>21315.312894117651</v>
      </c>
      <c r="M132" s="236">
        <v>0.47410000000000008</v>
      </c>
      <c r="N132" s="189">
        <v>12125.500000000002</v>
      </c>
      <c r="O132" s="188">
        <v>5748.6995500000012</v>
      </c>
      <c r="P132" s="236">
        <v>57.486995500000013</v>
      </c>
      <c r="Q132" s="147" t="s">
        <v>551</v>
      </c>
      <c r="R132" s="147">
        <v>12</v>
      </c>
      <c r="S132" t="s">
        <v>176</v>
      </c>
      <c r="T132" t="s">
        <v>2183</v>
      </c>
    </row>
    <row r="133" spans="1:20" x14ac:dyDescent="0.3">
      <c r="A133" t="s">
        <v>1221</v>
      </c>
      <c r="B133">
        <v>0</v>
      </c>
      <c r="C133" s="148">
        <v>18</v>
      </c>
      <c r="D133" t="s">
        <v>909</v>
      </c>
      <c r="E133" t="s">
        <v>544</v>
      </c>
      <c r="F133" s="73" t="s">
        <v>600</v>
      </c>
      <c r="G133" t="s">
        <v>12</v>
      </c>
      <c r="H133" s="239">
        <v>7908.2182935129758</v>
      </c>
      <c r="I133" s="239">
        <v>1552.7635735353149</v>
      </c>
      <c r="J133" s="236">
        <v>0.19634809206127121</v>
      </c>
      <c r="K133" s="189">
        <v>71462.487153134629</v>
      </c>
      <c r="L133" s="188">
        <v>12075.179856115108</v>
      </c>
      <c r="M133" s="236">
        <v>0.16897228654020394</v>
      </c>
      <c r="N133" s="189">
        <v>0</v>
      </c>
      <c r="O133" s="188">
        <v>0</v>
      </c>
      <c r="P133" s="236">
        <v>0</v>
      </c>
      <c r="Q133" s="147" t="s">
        <v>1077</v>
      </c>
      <c r="R133" s="147">
        <v>12</v>
      </c>
      <c r="S133" t="s">
        <v>545</v>
      </c>
      <c r="T133" t="s">
        <v>505</v>
      </c>
    </row>
    <row r="134" spans="1:20" x14ac:dyDescent="0.3">
      <c r="A134" t="s">
        <v>1167</v>
      </c>
      <c r="B134">
        <v>0</v>
      </c>
      <c r="C134" s="148">
        <v>121</v>
      </c>
      <c r="D134" t="s">
        <v>1292</v>
      </c>
      <c r="E134" t="s">
        <v>157</v>
      </c>
      <c r="F134" s="73" t="s">
        <v>600</v>
      </c>
      <c r="G134" t="s">
        <v>12</v>
      </c>
      <c r="H134" s="239">
        <v>5327.0616982284664</v>
      </c>
      <c r="I134" s="239">
        <v>894.80757483200978</v>
      </c>
      <c r="J134" s="236">
        <v>0.1679739461492592</v>
      </c>
      <c r="K134" s="189">
        <v>137006.58616904498</v>
      </c>
      <c r="L134" s="188">
        <v>18622.39297475302</v>
      </c>
      <c r="M134" s="236">
        <v>0.13592334131861264</v>
      </c>
      <c r="N134" s="189">
        <v>0</v>
      </c>
      <c r="O134" s="188">
        <v>0</v>
      </c>
      <c r="P134" s="236">
        <v>0</v>
      </c>
      <c r="Q134" s="147" t="s">
        <v>1077</v>
      </c>
      <c r="R134" s="147">
        <v>12</v>
      </c>
      <c r="S134" t="s">
        <v>157</v>
      </c>
      <c r="T134" t="e">
        <v>#N/A</v>
      </c>
    </row>
    <row r="135" spans="1:20" x14ac:dyDescent="0.3">
      <c r="A135" t="s">
        <v>1194</v>
      </c>
      <c r="B135">
        <v>0</v>
      </c>
      <c r="C135" s="148">
        <v>13</v>
      </c>
      <c r="D135" t="s">
        <v>220</v>
      </c>
      <c r="E135" t="s">
        <v>79</v>
      </c>
      <c r="F135" s="73" t="s">
        <v>600</v>
      </c>
      <c r="G135" t="s">
        <v>12</v>
      </c>
      <c r="H135" s="239">
        <v>7291.6850549051169</v>
      </c>
      <c r="I135" s="239">
        <v>1541.9147997196335</v>
      </c>
      <c r="J135" s="236">
        <v>0.2114620678360741</v>
      </c>
      <c r="K135" s="189">
        <v>19964.596273291925</v>
      </c>
      <c r="L135" s="188">
        <v>3871.3819875776398</v>
      </c>
      <c r="M135" s="236">
        <v>0.19391236038950938</v>
      </c>
      <c r="N135" s="189">
        <v>1580669.9801192842</v>
      </c>
      <c r="O135" s="188">
        <v>238022.46520874751</v>
      </c>
      <c r="P135" s="236">
        <v>119725.3</v>
      </c>
      <c r="Q135" s="147" t="s">
        <v>1077</v>
      </c>
      <c r="R135" s="147">
        <v>12</v>
      </c>
      <c r="S135" t="s">
        <v>539</v>
      </c>
      <c r="T135" t="s">
        <v>505</v>
      </c>
    </row>
    <row r="136" spans="1:20" x14ac:dyDescent="0.3">
      <c r="A136" t="s">
        <v>1182</v>
      </c>
      <c r="B136">
        <v>0</v>
      </c>
      <c r="C136" s="148">
        <v>8</v>
      </c>
      <c r="D136" t="s">
        <v>189</v>
      </c>
      <c r="E136" t="s">
        <v>157</v>
      </c>
      <c r="F136" s="73" t="s">
        <v>600</v>
      </c>
      <c r="G136" t="s">
        <v>12</v>
      </c>
      <c r="H136" s="239">
        <v>7230.0077997589169</v>
      </c>
      <c r="I136" s="239">
        <v>1217.4572785932071</v>
      </c>
      <c r="J136" s="236">
        <v>0.16838948342957569</v>
      </c>
      <c r="K136" s="189">
        <v>59711.230509903078</v>
      </c>
      <c r="L136" s="188">
        <v>8145.2802359882007</v>
      </c>
      <c r="M136" s="236">
        <v>0.13641119378099753</v>
      </c>
      <c r="N136" s="189">
        <v>8117714.2857142854</v>
      </c>
      <c r="O136" s="188">
        <v>997571.42857142852</v>
      </c>
      <c r="P136" s="236">
        <v>6983</v>
      </c>
      <c r="Q136" s="147" t="s">
        <v>1077</v>
      </c>
      <c r="R136" s="147">
        <v>12</v>
      </c>
      <c r="S136" t="s">
        <v>540</v>
      </c>
      <c r="T136" t="s">
        <v>505</v>
      </c>
    </row>
    <row r="137" spans="1:20" x14ac:dyDescent="0.3">
      <c r="A137" t="s">
        <v>1197</v>
      </c>
      <c r="B137">
        <v>0</v>
      </c>
      <c r="C137" s="148">
        <v>32</v>
      </c>
      <c r="D137" t="s">
        <v>229</v>
      </c>
      <c r="E137" t="s">
        <v>841</v>
      </c>
      <c r="F137" s="73" t="s">
        <v>600</v>
      </c>
      <c r="G137" t="s">
        <v>12</v>
      </c>
      <c r="H137" s="239">
        <v>6417.722465149307</v>
      </c>
      <c r="I137" s="239">
        <v>1620.9104159659153</v>
      </c>
      <c r="J137" s="236">
        <v>0.25256785795398295</v>
      </c>
      <c r="K137" s="189">
        <v>43315.33530571992</v>
      </c>
      <c r="L137" s="188">
        <v>9602.539447731755</v>
      </c>
      <c r="M137" s="236">
        <v>0.22168914034618384</v>
      </c>
      <c r="N137" s="189">
        <v>5181916.666666667</v>
      </c>
      <c r="O137" s="188">
        <v>579958.33333333337</v>
      </c>
      <c r="P137" s="236">
        <v>13919</v>
      </c>
      <c r="Q137" s="147" t="s">
        <v>1077</v>
      </c>
      <c r="R137" s="147">
        <v>12</v>
      </c>
      <c r="S137" t="s">
        <v>1198</v>
      </c>
      <c r="T137" t="s">
        <v>505</v>
      </c>
    </row>
    <row r="138" spans="1:20" x14ac:dyDescent="0.3">
      <c r="A138" t="s">
        <v>1079</v>
      </c>
      <c r="B138">
        <v>0</v>
      </c>
      <c r="C138" s="148">
        <v>1</v>
      </c>
      <c r="D138" t="s">
        <v>1288</v>
      </c>
      <c r="E138" t="s">
        <v>71</v>
      </c>
      <c r="F138" s="73" t="s">
        <v>587</v>
      </c>
      <c r="G138" t="s">
        <v>13</v>
      </c>
      <c r="H138" s="239">
        <v>9758.9560593338938</v>
      </c>
      <c r="I138" s="239">
        <v>1156.5910999160369</v>
      </c>
      <c r="J138" s="236">
        <v>0.11851586305789567</v>
      </c>
      <c r="K138" s="189">
        <v>53849.911971830981</v>
      </c>
      <c r="L138" s="188">
        <v>5248.2394366197177</v>
      </c>
      <c r="M138" s="236">
        <v>9.7460501687822346E-2</v>
      </c>
      <c r="N138" s="189">
        <v>1276915.8878504673</v>
      </c>
      <c r="O138" s="188">
        <v>120672.89719626169</v>
      </c>
      <c r="P138" s="236">
        <v>12912</v>
      </c>
      <c r="Q138" s="147" t="s">
        <v>1077</v>
      </c>
      <c r="R138" s="147">
        <v>12</v>
      </c>
      <c r="S138" t="s">
        <v>1080</v>
      </c>
      <c r="T138" t="s">
        <v>505</v>
      </c>
    </row>
    <row r="139" spans="1:20" x14ac:dyDescent="0.3">
      <c r="A139" t="s">
        <v>1276</v>
      </c>
      <c r="B139">
        <v>0</v>
      </c>
      <c r="C139" s="148">
        <v>111</v>
      </c>
      <c r="D139" t="s">
        <v>1293</v>
      </c>
      <c r="E139" t="s">
        <v>383</v>
      </c>
      <c r="F139" s="73" t="s">
        <v>864</v>
      </c>
      <c r="G139" t="s">
        <v>13</v>
      </c>
      <c r="H139" s="239">
        <v>11550.580431177446</v>
      </c>
      <c r="I139" s="239">
        <v>1320.0663349917081</v>
      </c>
      <c r="J139" s="236">
        <v>0.11428571428571428</v>
      </c>
      <c r="K139" s="189">
        <v>23367.205542725173</v>
      </c>
      <c r="L139" s="188">
        <v>2688.2217090069284</v>
      </c>
      <c r="M139" s="236">
        <v>0.11504249851749358</v>
      </c>
      <c r="N139" s="189">
        <v>0</v>
      </c>
      <c r="O139" s="188">
        <v>0</v>
      </c>
      <c r="P139" s="236">
        <v>0</v>
      </c>
      <c r="Q139" s="147" t="s">
        <v>1077</v>
      </c>
      <c r="R139" s="147">
        <v>12</v>
      </c>
      <c r="S139" t="s">
        <v>383</v>
      </c>
      <c r="T139" t="s">
        <v>505</v>
      </c>
    </row>
    <row r="140" spans="1:20" x14ac:dyDescent="0.3">
      <c r="A140" t="s">
        <v>1208</v>
      </c>
      <c r="B140">
        <v>0</v>
      </c>
      <c r="C140" s="148">
        <v>103</v>
      </c>
      <c r="D140" t="s">
        <v>247</v>
      </c>
      <c r="E140" t="s">
        <v>249</v>
      </c>
      <c r="F140" s="73" t="s">
        <v>864</v>
      </c>
      <c r="G140" t="s">
        <v>13</v>
      </c>
      <c r="H140" s="239">
        <v>10722.213537595748</v>
      </c>
      <c r="I140" s="239">
        <v>1099.2652806002814</v>
      </c>
      <c r="J140" s="236">
        <v>0.1025222335617437</v>
      </c>
      <c r="K140" s="189">
        <v>56450.858034321369</v>
      </c>
      <c r="L140" s="188">
        <v>5507.8003120124804</v>
      </c>
      <c r="M140" s="236">
        <v>9.7568053060660492E-2</v>
      </c>
      <c r="N140" s="189">
        <v>1529066.6666666665</v>
      </c>
      <c r="O140" s="188">
        <v>132946.66666666666</v>
      </c>
      <c r="P140" s="236">
        <v>1994.2</v>
      </c>
      <c r="Q140" s="147" t="s">
        <v>1077</v>
      </c>
      <c r="R140" s="147">
        <v>12</v>
      </c>
      <c r="S140" t="s">
        <v>1209</v>
      </c>
      <c r="T140" t="s">
        <v>505</v>
      </c>
    </row>
    <row r="141" spans="1:20" x14ac:dyDescent="0.3">
      <c r="A141" t="s">
        <v>1247</v>
      </c>
      <c r="B141">
        <v>0</v>
      </c>
      <c r="C141" s="148">
        <v>212</v>
      </c>
      <c r="D141" t="s">
        <v>1291</v>
      </c>
      <c r="E141" t="s">
        <v>323</v>
      </c>
      <c r="F141" s="73" t="s">
        <v>864</v>
      </c>
      <c r="G141" t="s">
        <v>13</v>
      </c>
      <c r="H141" s="239">
        <v>14024.673439767779</v>
      </c>
      <c r="I141" s="239">
        <v>1419.3033381712628</v>
      </c>
      <c r="J141" s="236">
        <v>0.1012004553451309</v>
      </c>
      <c r="K141" s="189">
        <v>13593.055555555555</v>
      </c>
      <c r="L141" s="188">
        <v>1575</v>
      </c>
      <c r="M141" s="236">
        <v>0.11586798814754266</v>
      </c>
      <c r="N141" s="189">
        <v>652833.33333333337</v>
      </c>
      <c r="O141" s="188">
        <v>73410.000000000015</v>
      </c>
      <c r="P141" s="236">
        <v>2202.3000000000002</v>
      </c>
      <c r="Q141" s="147" t="s">
        <v>1077</v>
      </c>
      <c r="R141" s="147">
        <v>12</v>
      </c>
      <c r="S141" t="s">
        <v>323</v>
      </c>
      <c r="T141" t="s">
        <v>505</v>
      </c>
    </row>
    <row r="142" spans="1:20" x14ac:dyDescent="0.3">
      <c r="A142" t="s">
        <v>1165</v>
      </c>
      <c r="B142">
        <v>332900</v>
      </c>
      <c r="C142" s="148">
        <v>53</v>
      </c>
      <c r="D142" t="s">
        <v>103</v>
      </c>
      <c r="E142" t="s">
        <v>384</v>
      </c>
      <c r="F142" s="73" t="s">
        <v>706</v>
      </c>
      <c r="G142" t="s">
        <v>13</v>
      </c>
      <c r="H142" s="239">
        <v>4466.5273311897108</v>
      </c>
      <c r="I142" s="239">
        <v>2009.1928778135045</v>
      </c>
      <c r="J142" s="236">
        <v>0.44983333333333331</v>
      </c>
      <c r="K142" s="189">
        <v>28504.567010309278</v>
      </c>
      <c r="L142" s="188">
        <v>12822.304393470791</v>
      </c>
      <c r="M142" s="236">
        <v>0.44983333333333336</v>
      </c>
      <c r="N142" s="189">
        <v>15839.269841269841</v>
      </c>
      <c r="O142" s="188">
        <v>7125.0315502645508</v>
      </c>
      <c r="P142" s="236">
        <v>448.87698766666671</v>
      </c>
      <c r="Q142" s="147" t="s">
        <v>551</v>
      </c>
      <c r="R142" s="147">
        <v>12</v>
      </c>
      <c r="S142" t="s">
        <v>384</v>
      </c>
      <c r="T142" t="s">
        <v>2183</v>
      </c>
    </row>
    <row r="143" spans="1:20" x14ac:dyDescent="0.3">
      <c r="A143" t="s">
        <v>1279</v>
      </c>
      <c r="B143">
        <v>332460</v>
      </c>
      <c r="C143" s="148">
        <v>24</v>
      </c>
      <c r="D143" t="s">
        <v>319</v>
      </c>
      <c r="E143" t="s">
        <v>320</v>
      </c>
      <c r="F143" s="73" t="s">
        <v>966</v>
      </c>
      <c r="G143" t="s">
        <v>13</v>
      </c>
      <c r="H143" s="239">
        <v>4584.5949367088606</v>
      </c>
      <c r="I143" s="239">
        <v>2154.7596202531636</v>
      </c>
      <c r="J143" s="236">
        <v>0.46999999999999981</v>
      </c>
      <c r="K143" s="189">
        <v>10569.076923076922</v>
      </c>
      <c r="L143" s="188">
        <v>4967.4661538461514</v>
      </c>
      <c r="M143" s="236">
        <v>0.46999999999999981</v>
      </c>
      <c r="N143" s="189">
        <v>17562.7</v>
      </c>
      <c r="O143" s="188">
        <v>8254.4689999999973</v>
      </c>
      <c r="P143" s="236">
        <v>247.63406999999989</v>
      </c>
      <c r="Q143" s="147" t="s">
        <v>551</v>
      </c>
      <c r="R143" s="147">
        <v>12</v>
      </c>
      <c r="S143" t="s">
        <v>320</v>
      </c>
      <c r="T143" t="s">
        <v>2183</v>
      </c>
    </row>
    <row r="144" spans="1:20" x14ac:dyDescent="0.3">
      <c r="A144" t="s">
        <v>1256</v>
      </c>
      <c r="B144">
        <v>0</v>
      </c>
      <c r="C144" s="148">
        <v>100</v>
      </c>
      <c r="D144" t="s">
        <v>342</v>
      </c>
      <c r="E144" t="s">
        <v>343</v>
      </c>
      <c r="F144" s="73" t="s">
        <v>986</v>
      </c>
      <c r="G144" t="s">
        <v>13</v>
      </c>
      <c r="H144" s="239">
        <v>11689.841013203988</v>
      </c>
      <c r="I144" s="239">
        <v>1536.2436001077876</v>
      </c>
      <c r="J144" s="236">
        <v>0.13141697978377631</v>
      </c>
      <c r="K144" s="189">
        <v>24009.889470622453</v>
      </c>
      <c r="L144" s="188">
        <v>3654.4502617801049</v>
      </c>
      <c r="M144" s="236">
        <v>0.15220604269134785</v>
      </c>
      <c r="N144" s="189">
        <v>1057095.2380952381</v>
      </c>
      <c r="O144" s="188">
        <v>113428.57142857143</v>
      </c>
      <c r="P144" s="236">
        <v>2382</v>
      </c>
      <c r="Q144" s="147" t="s">
        <v>1077</v>
      </c>
      <c r="R144" s="147">
        <v>12</v>
      </c>
      <c r="S144" t="s">
        <v>343</v>
      </c>
      <c r="T144" t="s">
        <v>505</v>
      </c>
    </row>
    <row r="145" spans="1:20" x14ac:dyDescent="0.3">
      <c r="A145" t="s">
        <v>1097</v>
      </c>
      <c r="B145">
        <v>331170</v>
      </c>
      <c r="C145" s="148">
        <v>2</v>
      </c>
      <c r="D145" t="s">
        <v>80</v>
      </c>
      <c r="E145" t="s">
        <v>93</v>
      </c>
      <c r="F145" s="73" t="s">
        <v>602</v>
      </c>
      <c r="G145" t="s">
        <v>13</v>
      </c>
      <c r="H145" s="239">
        <v>4117.0833333333321</v>
      </c>
      <c r="I145" s="239">
        <v>1654.4156284722219</v>
      </c>
      <c r="J145" s="236">
        <v>0.40184166666666665</v>
      </c>
      <c r="K145" s="189">
        <v>4573.6923076923085</v>
      </c>
      <c r="L145" s="188">
        <v>1837.90013974359</v>
      </c>
      <c r="M145" s="236">
        <v>0.40184166666666665</v>
      </c>
      <c r="N145" s="189">
        <v>16212.500000000002</v>
      </c>
      <c r="O145" s="188">
        <v>6514.8580208333333</v>
      </c>
      <c r="P145" s="236">
        <v>26.059432083333334</v>
      </c>
      <c r="Q145" s="147" t="s">
        <v>551</v>
      </c>
      <c r="R145" s="147">
        <v>12</v>
      </c>
      <c r="S145" t="s">
        <v>93</v>
      </c>
      <c r="T145" t="s">
        <v>2183</v>
      </c>
    </row>
    <row r="146" spans="1:20" x14ac:dyDescent="0.3">
      <c r="A146" t="s">
        <v>1099</v>
      </c>
      <c r="B146">
        <v>331190</v>
      </c>
      <c r="C146" s="148">
        <v>2</v>
      </c>
      <c r="D146" t="s">
        <v>80</v>
      </c>
      <c r="E146" t="s">
        <v>95</v>
      </c>
      <c r="F146" s="73" t="s">
        <v>1283</v>
      </c>
      <c r="G146" t="s">
        <v>13</v>
      </c>
      <c r="H146" s="239">
        <v>4813.4425036390094</v>
      </c>
      <c r="I146" s="239">
        <v>1267.8206434376518</v>
      </c>
      <c r="J146" s="236">
        <v>0.26339166666666669</v>
      </c>
      <c r="K146" s="189">
        <v>13807.827213822897</v>
      </c>
      <c r="L146" s="188">
        <v>3636.8666228941697</v>
      </c>
      <c r="M146" s="236">
        <v>0.26339166666666669</v>
      </c>
      <c r="N146" s="189">
        <v>21176.613207547165</v>
      </c>
      <c r="O146" s="188">
        <v>5577.7434470911949</v>
      </c>
      <c r="P146" s="236">
        <v>591.24080539166664</v>
      </c>
      <c r="Q146" s="147" t="s">
        <v>551</v>
      </c>
      <c r="R146" s="147">
        <v>12</v>
      </c>
      <c r="S146" t="s">
        <v>95</v>
      </c>
      <c r="T146" t="s">
        <v>2183</v>
      </c>
    </row>
    <row r="147" spans="1:20" x14ac:dyDescent="0.3">
      <c r="A147" t="s">
        <v>1102</v>
      </c>
      <c r="B147">
        <v>331210</v>
      </c>
      <c r="C147" s="148">
        <v>2</v>
      </c>
      <c r="D147" t="s">
        <v>80</v>
      </c>
      <c r="E147" t="s">
        <v>414</v>
      </c>
      <c r="F147" s="73" t="s">
        <v>602</v>
      </c>
      <c r="G147" t="s">
        <v>13</v>
      </c>
      <c r="H147" s="239">
        <v>4376.5931232091689</v>
      </c>
      <c r="I147" s="239">
        <v>1114.8641549188153</v>
      </c>
      <c r="J147" s="236">
        <v>0.25473333333333326</v>
      </c>
      <c r="K147" s="189">
        <v>8459.1465517241395</v>
      </c>
      <c r="L147" s="188">
        <v>2154.8265982758617</v>
      </c>
      <c r="M147" s="236">
        <v>0.25473333333333326</v>
      </c>
      <c r="N147" s="189">
        <v>12587.957142857142</v>
      </c>
      <c r="O147" s="188">
        <v>3206.5722828571415</v>
      </c>
      <c r="P147" s="236">
        <v>224.46005979999993</v>
      </c>
      <c r="Q147" s="147" t="s">
        <v>551</v>
      </c>
      <c r="R147" s="147">
        <v>12</v>
      </c>
      <c r="S147" t="s">
        <v>1103</v>
      </c>
      <c r="T147" t="s">
        <v>2183</v>
      </c>
    </row>
    <row r="148" spans="1:20" x14ac:dyDescent="0.3">
      <c r="A148" t="s">
        <v>1106</v>
      </c>
      <c r="B148">
        <v>331230</v>
      </c>
      <c r="C148" s="148">
        <v>2</v>
      </c>
      <c r="D148" t="s">
        <v>80</v>
      </c>
      <c r="E148" t="s">
        <v>102</v>
      </c>
      <c r="F148" s="73" t="s">
        <v>640</v>
      </c>
      <c r="G148" t="s">
        <v>13</v>
      </c>
      <c r="H148" s="239">
        <v>2552.2987012987014</v>
      </c>
      <c r="I148" s="239">
        <v>1441.0278467532462</v>
      </c>
      <c r="J148" s="236">
        <v>0.56459999999999988</v>
      </c>
      <c r="K148" s="189">
        <v>5132.5</v>
      </c>
      <c r="L148" s="188">
        <v>2897.8094999999998</v>
      </c>
      <c r="M148" s="236">
        <v>0.56459999999999988</v>
      </c>
      <c r="N148" s="189">
        <v>5124</v>
      </c>
      <c r="O148" s="188">
        <v>2893.0103999999988</v>
      </c>
      <c r="P148" s="236">
        <v>14.465051999999995</v>
      </c>
      <c r="Q148" s="147" t="s">
        <v>551</v>
      </c>
      <c r="R148" s="147">
        <v>12</v>
      </c>
      <c r="S148" t="s">
        <v>102</v>
      </c>
      <c r="T148" t="s">
        <v>2183</v>
      </c>
    </row>
    <row r="149" spans="1:20" x14ac:dyDescent="0.3">
      <c r="A149" t="s">
        <v>1084</v>
      </c>
      <c r="B149">
        <v>331080</v>
      </c>
      <c r="C149" s="148">
        <v>2</v>
      </c>
      <c r="D149" t="s">
        <v>80</v>
      </c>
      <c r="E149" t="s">
        <v>86</v>
      </c>
      <c r="F149" s="73" t="s">
        <v>602</v>
      </c>
      <c r="G149" t="s">
        <v>13</v>
      </c>
      <c r="H149" s="239">
        <v>287.22023809523813</v>
      </c>
      <c r="I149" s="239">
        <v>73.643269047619043</v>
      </c>
      <c r="J149" s="236">
        <v>0.25640000000000002</v>
      </c>
      <c r="K149" s="189">
        <v>290.75</v>
      </c>
      <c r="L149" s="188">
        <v>74.548300000000012</v>
      </c>
      <c r="M149" s="236">
        <v>0.25640000000000002</v>
      </c>
      <c r="N149" s="189">
        <v>767.66666666666674</v>
      </c>
      <c r="O149" s="188">
        <v>196.82973333333337</v>
      </c>
      <c r="P149" s="236">
        <v>4.1334244000000009</v>
      </c>
      <c r="Q149" s="147" t="s">
        <v>551</v>
      </c>
      <c r="R149" s="147">
        <v>12</v>
      </c>
      <c r="S149" t="s">
        <v>86</v>
      </c>
      <c r="T149" t="s">
        <v>2183</v>
      </c>
    </row>
    <row r="150" spans="1:20" x14ac:dyDescent="0.3">
      <c r="A150" t="s">
        <v>1085</v>
      </c>
      <c r="B150">
        <v>331090</v>
      </c>
      <c r="C150" s="148">
        <v>2</v>
      </c>
      <c r="D150" t="s">
        <v>80</v>
      </c>
      <c r="E150" t="s">
        <v>84</v>
      </c>
      <c r="F150" s="73" t="s">
        <v>602</v>
      </c>
      <c r="G150" t="s">
        <v>13</v>
      </c>
      <c r="H150" s="239">
        <v>5213.7540740740742</v>
      </c>
      <c r="I150" s="239">
        <v>1328.7252257777775</v>
      </c>
      <c r="J150" s="236">
        <v>0.25484999999999997</v>
      </c>
      <c r="K150" s="189">
        <v>18629.394648829431</v>
      </c>
      <c r="L150" s="188">
        <v>4747.7012262541812</v>
      </c>
      <c r="M150" s="236">
        <v>0.25484999999999997</v>
      </c>
      <c r="N150" s="189">
        <v>28053.799999999996</v>
      </c>
      <c r="O150" s="188">
        <v>7149.5109299999976</v>
      </c>
      <c r="P150" s="236">
        <v>500.46576509999983</v>
      </c>
      <c r="Q150" s="147" t="s">
        <v>551</v>
      </c>
      <c r="R150" s="147">
        <v>12</v>
      </c>
      <c r="S150" t="s">
        <v>84</v>
      </c>
      <c r="T150" t="s">
        <v>2183</v>
      </c>
    </row>
    <row r="151" spans="1:20" x14ac:dyDescent="0.3">
      <c r="A151" t="s">
        <v>1089</v>
      </c>
      <c r="B151">
        <v>332010</v>
      </c>
      <c r="C151" s="148">
        <v>417</v>
      </c>
      <c r="D151" t="s">
        <v>80</v>
      </c>
      <c r="E151" t="s">
        <v>226</v>
      </c>
      <c r="F151" s="73" t="s">
        <v>836</v>
      </c>
      <c r="G151" t="s">
        <v>13</v>
      </c>
      <c r="H151" s="239">
        <v>2145.6860000000001</v>
      </c>
      <c r="I151" s="239">
        <v>900.52653348333354</v>
      </c>
      <c r="J151" s="236">
        <v>0.41969166666666674</v>
      </c>
      <c r="K151" s="189">
        <v>4554.3469387755094</v>
      </c>
      <c r="L151" s="188">
        <v>1911.4214573129254</v>
      </c>
      <c r="M151" s="236">
        <v>0.41969166666666674</v>
      </c>
      <c r="N151" s="189">
        <v>7512.823529411764</v>
      </c>
      <c r="O151" s="188">
        <v>3153.0694284313731</v>
      </c>
      <c r="P151" s="236">
        <v>107.20436056666668</v>
      </c>
      <c r="Q151" s="147" t="s">
        <v>551</v>
      </c>
      <c r="R151" s="147">
        <v>12</v>
      </c>
      <c r="S151" t="s">
        <v>226</v>
      </c>
      <c r="T151" t="s">
        <v>2183</v>
      </c>
    </row>
    <row r="152" spans="1:20" x14ac:dyDescent="0.3">
      <c r="A152" t="s">
        <v>1090</v>
      </c>
      <c r="B152">
        <v>331120</v>
      </c>
      <c r="C152" s="148">
        <v>2</v>
      </c>
      <c r="D152" t="s">
        <v>80</v>
      </c>
      <c r="E152" t="s">
        <v>89</v>
      </c>
      <c r="F152" s="73" t="s">
        <v>1283</v>
      </c>
      <c r="G152" t="s">
        <v>13</v>
      </c>
      <c r="H152" s="239">
        <v>4856.6314387211369</v>
      </c>
      <c r="I152" s="239">
        <v>1268.0259967214326</v>
      </c>
      <c r="J152" s="236">
        <v>0.26109166666666667</v>
      </c>
      <c r="K152" s="189">
        <v>13203.083573487031</v>
      </c>
      <c r="L152" s="188">
        <v>3447.2150953410178</v>
      </c>
      <c r="M152" s="236">
        <v>0.26109166666666667</v>
      </c>
      <c r="N152" s="189">
        <v>32332.95454545454</v>
      </c>
      <c r="O152" s="188">
        <v>8441.8649905303046</v>
      </c>
      <c r="P152" s="236">
        <v>557.16308937500003</v>
      </c>
      <c r="Q152" s="147" t="s">
        <v>551</v>
      </c>
      <c r="R152" s="147">
        <v>12</v>
      </c>
      <c r="S152" t="s">
        <v>1091</v>
      </c>
      <c r="T152" t="s">
        <v>2183</v>
      </c>
    </row>
    <row r="153" spans="1:20" x14ac:dyDescent="0.3">
      <c r="A153" t="s">
        <v>1093</v>
      </c>
      <c r="B153">
        <v>331140</v>
      </c>
      <c r="C153" s="148">
        <v>2</v>
      </c>
      <c r="D153" t="s">
        <v>80</v>
      </c>
      <c r="E153" t="s">
        <v>91</v>
      </c>
      <c r="F153" s="73" t="s">
        <v>602</v>
      </c>
      <c r="G153" t="s">
        <v>13</v>
      </c>
      <c r="H153" s="239">
        <v>4407.44696969697</v>
      </c>
      <c r="I153" s="239">
        <v>1123.5316900252524</v>
      </c>
      <c r="J153" s="236">
        <v>0.25491666666666662</v>
      </c>
      <c r="K153" s="189">
        <v>17032.764705882353</v>
      </c>
      <c r="L153" s="188">
        <v>4341.9356029411756</v>
      </c>
      <c r="M153" s="236">
        <v>0.25491666666666662</v>
      </c>
      <c r="N153" s="189">
        <v>2514.4</v>
      </c>
      <c r="O153" s="188">
        <v>640.96246666666661</v>
      </c>
      <c r="P153" s="236">
        <v>6.4096246666666659</v>
      </c>
      <c r="Q153" s="147" t="s">
        <v>551</v>
      </c>
      <c r="R153" s="147">
        <v>12</v>
      </c>
      <c r="S153" t="s">
        <v>91</v>
      </c>
      <c r="T153" t="s">
        <v>2183</v>
      </c>
    </row>
    <row r="154" spans="1:20" x14ac:dyDescent="0.3">
      <c r="A154" t="s">
        <v>1094</v>
      </c>
      <c r="B154">
        <v>331150</v>
      </c>
      <c r="C154" s="148">
        <v>2</v>
      </c>
      <c r="D154" t="s">
        <v>80</v>
      </c>
      <c r="E154" t="s">
        <v>92</v>
      </c>
      <c r="F154" s="73" t="s">
        <v>602</v>
      </c>
      <c r="G154" t="s">
        <v>13</v>
      </c>
      <c r="H154" s="239">
        <v>5383.8819444444453</v>
      </c>
      <c r="I154" s="239">
        <v>1371.499059664352</v>
      </c>
      <c r="J154" s="236">
        <v>0.25474166666666664</v>
      </c>
      <c r="K154" s="189">
        <v>6486.3055555555557</v>
      </c>
      <c r="L154" s="188">
        <v>1652.3322877314815</v>
      </c>
      <c r="M154" s="236">
        <v>0.25474166666666664</v>
      </c>
      <c r="N154" s="189">
        <v>18683.476190476187</v>
      </c>
      <c r="O154" s="188">
        <v>4759.4598638888883</v>
      </c>
      <c r="P154" s="236">
        <v>99.948657141666644</v>
      </c>
      <c r="Q154" s="147" t="s">
        <v>551</v>
      </c>
      <c r="R154" s="147">
        <v>12</v>
      </c>
      <c r="S154" t="s">
        <v>92</v>
      </c>
      <c r="T154" t="s">
        <v>2183</v>
      </c>
    </row>
    <row r="155" spans="1:20" x14ac:dyDescent="0.3">
      <c r="A155" t="s">
        <v>1095</v>
      </c>
      <c r="B155">
        <v>331155</v>
      </c>
      <c r="C155" s="148">
        <v>2</v>
      </c>
      <c r="D155" t="s">
        <v>80</v>
      </c>
      <c r="E155" t="s">
        <v>98</v>
      </c>
      <c r="F155" s="73" t="s">
        <v>602</v>
      </c>
      <c r="G155" t="s">
        <v>13</v>
      </c>
      <c r="H155" s="239">
        <v>5729.1542168674705</v>
      </c>
      <c r="I155" s="239">
        <v>1459.5497796987947</v>
      </c>
      <c r="J155" s="236">
        <v>0.25475833333333325</v>
      </c>
      <c r="K155" s="189">
        <v>44812.709401709399</v>
      </c>
      <c r="L155" s="188">
        <v>11416.411159330479</v>
      </c>
      <c r="M155" s="236">
        <v>0.25475833333333325</v>
      </c>
      <c r="N155" s="189">
        <v>27399.117647058822</v>
      </c>
      <c r="O155" s="188">
        <v>6980.1535465686247</v>
      </c>
      <c r="P155" s="236">
        <v>237.32522058333325</v>
      </c>
      <c r="Q155" s="147" t="s">
        <v>551</v>
      </c>
      <c r="R155" s="147">
        <v>12</v>
      </c>
      <c r="S155" t="s">
        <v>98</v>
      </c>
      <c r="T155" t="s">
        <v>2183</v>
      </c>
    </row>
    <row r="156" spans="1:20" x14ac:dyDescent="0.3">
      <c r="A156" t="s">
        <v>1266</v>
      </c>
      <c r="B156">
        <v>332630</v>
      </c>
      <c r="C156" s="148">
        <v>363</v>
      </c>
      <c r="D156" t="s">
        <v>363</v>
      </c>
      <c r="E156" t="s">
        <v>364</v>
      </c>
      <c r="F156" s="73" t="s">
        <v>1016</v>
      </c>
      <c r="G156" t="s">
        <v>13</v>
      </c>
      <c r="H156" s="239">
        <v>1841.1484375</v>
      </c>
      <c r="I156" s="239">
        <v>1267.3238411458337</v>
      </c>
      <c r="J156" s="236">
        <v>0.68833333333333346</v>
      </c>
      <c r="K156" s="189">
        <v>3795.1428571428569</v>
      </c>
      <c r="L156" s="188">
        <v>2612.3233333333337</v>
      </c>
      <c r="M156" s="236">
        <v>0.68833333333333346</v>
      </c>
      <c r="N156" s="189">
        <v>1985.7857142857142</v>
      </c>
      <c r="O156" s="188">
        <v>1366.8825000000002</v>
      </c>
      <c r="P156" s="236">
        <v>19.136355000000002</v>
      </c>
      <c r="Q156" s="147" t="s">
        <v>551</v>
      </c>
      <c r="R156" s="147">
        <v>12</v>
      </c>
      <c r="S156" t="s">
        <v>364</v>
      </c>
      <c r="T156" t="s">
        <v>2183</v>
      </c>
    </row>
    <row r="157" spans="1:20" x14ac:dyDescent="0.3">
      <c r="A157" t="s">
        <v>1202</v>
      </c>
      <c r="B157">
        <v>332650</v>
      </c>
      <c r="C157" s="148">
        <v>240</v>
      </c>
      <c r="D157" t="s">
        <v>240</v>
      </c>
      <c r="E157" t="s">
        <v>241</v>
      </c>
      <c r="F157" s="73" t="s">
        <v>855</v>
      </c>
      <c r="G157" t="s">
        <v>13</v>
      </c>
      <c r="H157" s="239">
        <v>4048.7711442786072</v>
      </c>
      <c r="I157" s="239">
        <v>2309.9588968490889</v>
      </c>
      <c r="J157" s="236">
        <v>0.57053333333333345</v>
      </c>
      <c r="K157" s="189">
        <v>19444.720000000005</v>
      </c>
      <c r="L157" s="188">
        <v>11093.860917333335</v>
      </c>
      <c r="M157" s="236">
        <v>0.57053333333333345</v>
      </c>
      <c r="N157" s="189">
        <v>17919.266666666666</v>
      </c>
      <c r="O157" s="188">
        <v>10223.538942222225</v>
      </c>
      <c r="P157" s="236">
        <v>153.35308413333337</v>
      </c>
      <c r="Q157" s="147" t="s">
        <v>551</v>
      </c>
      <c r="R157" s="147">
        <v>12</v>
      </c>
      <c r="S157" t="s">
        <v>241</v>
      </c>
      <c r="T157" t="s">
        <v>2183</v>
      </c>
    </row>
    <row r="158" spans="1:20" x14ac:dyDescent="0.3">
      <c r="A158" t="s">
        <v>1203</v>
      </c>
      <c r="B158">
        <v>332660</v>
      </c>
      <c r="C158" s="148">
        <v>240</v>
      </c>
      <c r="D158" t="s">
        <v>240</v>
      </c>
      <c r="E158" t="s">
        <v>242</v>
      </c>
      <c r="F158" s="73" t="s">
        <v>1283</v>
      </c>
      <c r="G158" t="s">
        <v>13</v>
      </c>
      <c r="H158" s="239">
        <v>2981.8591549295775</v>
      </c>
      <c r="I158" s="239">
        <v>1701.2251943661977</v>
      </c>
      <c r="J158" s="236">
        <v>0.57052500000000006</v>
      </c>
      <c r="K158" s="189">
        <v>16780.888888888887</v>
      </c>
      <c r="L158" s="188">
        <v>9573.9166333333324</v>
      </c>
      <c r="M158" s="236">
        <v>0.57052500000000006</v>
      </c>
      <c r="N158" s="189">
        <v>2631.4444444444448</v>
      </c>
      <c r="O158" s="188">
        <v>1501.3048416666672</v>
      </c>
      <c r="P158" s="236">
        <v>27.023487150000008</v>
      </c>
      <c r="Q158" s="147" t="s">
        <v>551</v>
      </c>
      <c r="R158" s="147">
        <v>12</v>
      </c>
      <c r="S158" t="s">
        <v>242</v>
      </c>
      <c r="T158" t="s">
        <v>2183</v>
      </c>
    </row>
    <row r="159" spans="1:20" x14ac:dyDescent="0.3">
      <c r="A159" t="s">
        <v>1204</v>
      </c>
      <c r="B159">
        <v>332670</v>
      </c>
      <c r="C159" s="148">
        <v>240</v>
      </c>
      <c r="D159" t="s">
        <v>240</v>
      </c>
      <c r="E159" t="s">
        <v>243</v>
      </c>
      <c r="F159" s="73" t="s">
        <v>857</v>
      </c>
      <c r="G159" t="s">
        <v>13</v>
      </c>
      <c r="H159" s="239">
        <v>4343.695652173913</v>
      </c>
      <c r="I159" s="239">
        <v>2478.1869619565218</v>
      </c>
      <c r="J159" s="236">
        <v>0.57052500000000006</v>
      </c>
      <c r="K159" s="189">
        <v>31085.203389830513</v>
      </c>
      <c r="L159" s="188">
        <v>17734.885663983052</v>
      </c>
      <c r="M159" s="236">
        <v>0.57052500000000006</v>
      </c>
      <c r="N159" s="189">
        <v>16459</v>
      </c>
      <c r="O159" s="188">
        <v>9390.2709750000013</v>
      </c>
      <c r="P159" s="236">
        <v>422.56219387500005</v>
      </c>
      <c r="Q159" s="147" t="s">
        <v>551</v>
      </c>
      <c r="R159" s="147">
        <v>12</v>
      </c>
      <c r="S159" t="s">
        <v>243</v>
      </c>
      <c r="T159" t="s">
        <v>2183</v>
      </c>
    </row>
    <row r="160" spans="1:20" x14ac:dyDescent="0.3">
      <c r="A160" t="s">
        <v>1205</v>
      </c>
      <c r="B160">
        <v>332680</v>
      </c>
      <c r="C160" s="148">
        <v>240</v>
      </c>
      <c r="D160" t="s">
        <v>240</v>
      </c>
      <c r="E160" t="s">
        <v>244</v>
      </c>
      <c r="F160" s="73" t="s">
        <v>859</v>
      </c>
      <c r="G160" t="s">
        <v>13</v>
      </c>
      <c r="H160" s="239">
        <v>4015.7759999999998</v>
      </c>
      <c r="I160" s="239">
        <v>2291.1006024000003</v>
      </c>
      <c r="J160" s="236">
        <v>0.57052500000000006</v>
      </c>
      <c r="K160" s="189">
        <v>15479.73469387755</v>
      </c>
      <c r="L160" s="188">
        <v>8831.5756362244902</v>
      </c>
      <c r="M160" s="236">
        <v>0.57052500000000006</v>
      </c>
      <c r="N160" s="189">
        <v>11630.652173913044</v>
      </c>
      <c r="O160" s="188">
        <v>6635.5778315217403</v>
      </c>
      <c r="P160" s="236">
        <v>152.61829012500002</v>
      </c>
      <c r="Q160" s="147" t="s">
        <v>551</v>
      </c>
      <c r="R160" s="147">
        <v>12</v>
      </c>
      <c r="S160" t="s">
        <v>244</v>
      </c>
      <c r="T160" t="s">
        <v>2183</v>
      </c>
    </row>
    <row r="161" spans="1:20" x14ac:dyDescent="0.3">
      <c r="A161" t="s">
        <v>1206</v>
      </c>
      <c r="B161">
        <v>332700</v>
      </c>
      <c r="C161" s="148">
        <v>240</v>
      </c>
      <c r="D161" t="s">
        <v>240</v>
      </c>
      <c r="E161" t="s">
        <v>401</v>
      </c>
      <c r="F161" s="73" t="s">
        <v>1283</v>
      </c>
      <c r="G161" t="s">
        <v>13</v>
      </c>
      <c r="H161" s="239">
        <v>3937.6938775510212</v>
      </c>
      <c r="I161" s="239">
        <v>2246.5527994897966</v>
      </c>
      <c r="J161" s="236">
        <v>0.57052500000000006</v>
      </c>
      <c r="K161" s="189">
        <v>10213.25</v>
      </c>
      <c r="L161" s="188">
        <v>5826.9144562500005</v>
      </c>
      <c r="M161" s="236">
        <v>0.57052500000000006</v>
      </c>
      <c r="N161" s="189">
        <v>8693.3333333333358</v>
      </c>
      <c r="O161" s="188">
        <v>4959.7640000000019</v>
      </c>
      <c r="P161" s="236">
        <v>44.637876000000013</v>
      </c>
      <c r="Q161" s="147" t="s">
        <v>551</v>
      </c>
      <c r="R161" s="147">
        <v>12</v>
      </c>
      <c r="S161" t="s">
        <v>401</v>
      </c>
      <c r="T161" t="s">
        <v>2183</v>
      </c>
    </row>
    <row r="162" spans="1:20" x14ac:dyDescent="0.3">
      <c r="A162" t="s">
        <v>1189</v>
      </c>
      <c r="B162">
        <v>331960</v>
      </c>
      <c r="C162" s="148">
        <v>701</v>
      </c>
      <c r="D162" t="s">
        <v>208</v>
      </c>
      <c r="E162" t="s">
        <v>209</v>
      </c>
      <c r="F162" s="73" t="s">
        <v>814</v>
      </c>
      <c r="G162" t="s">
        <v>13</v>
      </c>
      <c r="H162" s="239">
        <v>2403.979166666667</v>
      </c>
      <c r="I162" s="239">
        <v>1737.3156774305555</v>
      </c>
      <c r="J162" s="236">
        <v>0.72268333333333323</v>
      </c>
      <c r="K162" s="189">
        <v>4139.5483870967737</v>
      </c>
      <c r="L162" s="188">
        <v>2991.5826268817204</v>
      </c>
      <c r="M162" s="236">
        <v>0.72268333333333334</v>
      </c>
      <c r="N162" s="189">
        <v>1850.1428571428573</v>
      </c>
      <c r="O162" s="188">
        <v>1337.0674071428573</v>
      </c>
      <c r="P162" s="236">
        <v>9.3594718500000003</v>
      </c>
      <c r="Q162" s="147" t="s">
        <v>551</v>
      </c>
      <c r="R162" s="147">
        <v>12</v>
      </c>
      <c r="S162" t="s">
        <v>209</v>
      </c>
      <c r="T162" t="s">
        <v>2183</v>
      </c>
    </row>
    <row r="163" spans="1:20" x14ac:dyDescent="0.3">
      <c r="A163" t="s">
        <v>1199</v>
      </c>
      <c r="B163">
        <v>332030</v>
      </c>
      <c r="C163" s="148">
        <v>332</v>
      </c>
      <c r="D163" t="s">
        <v>234</v>
      </c>
      <c r="E163" t="s">
        <v>235</v>
      </c>
      <c r="F163" s="73" t="s">
        <v>848</v>
      </c>
      <c r="G163" t="s">
        <v>14</v>
      </c>
      <c r="H163" s="239">
        <v>4399.1250000000009</v>
      </c>
      <c r="I163" s="239">
        <v>3123.3787500000008</v>
      </c>
      <c r="J163" s="236">
        <v>0.71</v>
      </c>
      <c r="K163" s="189">
        <v>5740.2500000000009</v>
      </c>
      <c r="L163" s="188">
        <v>4075.5775000000003</v>
      </c>
      <c r="M163" s="236">
        <v>0.71000000000000008</v>
      </c>
      <c r="N163" s="189">
        <v>17881</v>
      </c>
      <c r="O163" s="188">
        <v>12695.51</v>
      </c>
      <c r="P163" s="236">
        <v>63.477550000000001</v>
      </c>
      <c r="Q163" s="147" t="s">
        <v>551</v>
      </c>
      <c r="R163" s="147">
        <v>12</v>
      </c>
      <c r="S163" t="s">
        <v>235</v>
      </c>
      <c r="T163" t="s">
        <v>2183</v>
      </c>
    </row>
    <row r="164" spans="1:20" x14ac:dyDescent="0.3">
      <c r="A164" t="s">
        <v>1252</v>
      </c>
      <c r="B164">
        <v>332530</v>
      </c>
      <c r="C164" s="148">
        <v>364</v>
      </c>
      <c r="D164" t="s">
        <v>334</v>
      </c>
      <c r="E164" t="s">
        <v>335</v>
      </c>
      <c r="F164" s="73" t="s">
        <v>979</v>
      </c>
      <c r="G164" t="s">
        <v>14</v>
      </c>
      <c r="H164" s="239">
        <v>2496.2886597938141</v>
      </c>
      <c r="I164" s="239">
        <v>2096.8824742268039</v>
      </c>
      <c r="J164" s="236">
        <v>0.84</v>
      </c>
      <c r="K164" s="189">
        <v>6099.7083333333348</v>
      </c>
      <c r="L164" s="188">
        <v>5123.755000000001</v>
      </c>
      <c r="M164" s="236">
        <v>0.84</v>
      </c>
      <c r="N164" s="189">
        <v>5310.9411764705883</v>
      </c>
      <c r="O164" s="188">
        <v>4461.1905882352939</v>
      </c>
      <c r="P164" s="236">
        <v>75.840239999999994</v>
      </c>
      <c r="Q164" s="147" t="s">
        <v>551</v>
      </c>
      <c r="R164" s="147">
        <v>8</v>
      </c>
      <c r="S164" t="s">
        <v>335</v>
      </c>
      <c r="T164" t="s">
        <v>2183</v>
      </c>
    </row>
    <row r="165" spans="1:20" x14ac:dyDescent="0.3">
      <c r="A165" t="s">
        <v>1222</v>
      </c>
      <c r="B165">
        <v>332220</v>
      </c>
      <c r="C165" s="148">
        <v>44</v>
      </c>
      <c r="D165" t="s">
        <v>274</v>
      </c>
      <c r="E165" t="s">
        <v>275</v>
      </c>
      <c r="F165" s="73" t="s">
        <v>912</v>
      </c>
      <c r="G165" t="s">
        <v>14</v>
      </c>
      <c r="H165" s="239">
        <v>2944.7936507936506</v>
      </c>
      <c r="I165" s="239">
        <v>2500.3752089947097</v>
      </c>
      <c r="J165" s="236">
        <v>0.84908333333333352</v>
      </c>
      <c r="K165" s="189">
        <v>13121.15</v>
      </c>
      <c r="L165" s="188">
        <v>11140.949779166669</v>
      </c>
      <c r="M165" s="236">
        <v>0.84908333333333352</v>
      </c>
      <c r="N165" s="189">
        <v>16050.754716981131</v>
      </c>
      <c r="O165" s="188">
        <v>13628.428317610067</v>
      </c>
      <c r="P165" s="236">
        <v>722.30670083333359</v>
      </c>
      <c r="Q165" s="147" t="s">
        <v>551</v>
      </c>
      <c r="R165" s="147">
        <v>12</v>
      </c>
      <c r="S165" t="s">
        <v>275</v>
      </c>
      <c r="T165" t="s">
        <v>2183</v>
      </c>
    </row>
    <row r="166" spans="1:20" x14ac:dyDescent="0.3">
      <c r="A166" t="s">
        <v>1173</v>
      </c>
      <c r="B166">
        <v>331790</v>
      </c>
      <c r="C166" s="148">
        <v>420</v>
      </c>
      <c r="D166" t="s">
        <v>171</v>
      </c>
      <c r="E166" t="s">
        <v>172</v>
      </c>
      <c r="F166" s="73" t="s">
        <v>759</v>
      </c>
      <c r="G166" t="s">
        <v>14</v>
      </c>
      <c r="H166" s="239">
        <v>2239.34375</v>
      </c>
      <c r="I166" s="239">
        <v>2015.4093750000009</v>
      </c>
      <c r="J166" s="236">
        <v>0.90000000000000024</v>
      </c>
      <c r="K166" s="189">
        <v>17680.666666666664</v>
      </c>
      <c r="L166" s="188">
        <v>15912.600000000002</v>
      </c>
      <c r="M166" s="236">
        <v>0.90000000000000024</v>
      </c>
      <c r="N166" s="189">
        <v>6584.7142857142853</v>
      </c>
      <c r="O166" s="188">
        <v>5926.2428571428582</v>
      </c>
      <c r="P166" s="236">
        <v>41.483700000000006</v>
      </c>
      <c r="Q166" s="147" t="s">
        <v>551</v>
      </c>
      <c r="R166" s="147">
        <v>12</v>
      </c>
      <c r="S166" t="s">
        <v>172</v>
      </c>
      <c r="T166" t="s">
        <v>2183</v>
      </c>
    </row>
    <row r="167" spans="1:20" x14ac:dyDescent="0.3">
      <c r="A167" t="s">
        <v>1169</v>
      </c>
      <c r="B167">
        <v>331770</v>
      </c>
      <c r="C167" s="148">
        <v>747</v>
      </c>
      <c r="D167" t="s">
        <v>161</v>
      </c>
      <c r="E167" t="s">
        <v>162</v>
      </c>
      <c r="F167" s="73" t="s">
        <v>748</v>
      </c>
      <c r="G167" t="s">
        <v>14</v>
      </c>
      <c r="H167" s="239">
        <v>1656.2179487179487</v>
      </c>
      <c r="I167" s="239">
        <v>1656.2179487179487</v>
      </c>
      <c r="J167" s="236">
        <v>1</v>
      </c>
      <c r="K167" s="189">
        <v>14556.999999999998</v>
      </c>
      <c r="L167" s="188">
        <v>14556.999999999998</v>
      </c>
      <c r="M167" s="236">
        <v>1</v>
      </c>
      <c r="N167" s="189">
        <v>10442.375</v>
      </c>
      <c r="O167" s="188">
        <v>10442.375</v>
      </c>
      <c r="P167" s="236">
        <v>83.539000000000001</v>
      </c>
      <c r="Q167" s="147" t="s">
        <v>551</v>
      </c>
      <c r="R167" s="147">
        <v>12</v>
      </c>
      <c r="S167" t="s">
        <v>162</v>
      </c>
      <c r="T167" t="s">
        <v>2183</v>
      </c>
    </row>
    <row r="168" spans="1:20" x14ac:dyDescent="0.3">
      <c r="A168" t="s">
        <v>1176</v>
      </c>
      <c r="B168">
        <v>331840</v>
      </c>
      <c r="C168" s="148">
        <v>682</v>
      </c>
      <c r="D168" t="s">
        <v>177</v>
      </c>
      <c r="E168" t="s">
        <v>178</v>
      </c>
      <c r="F168" s="73" t="s">
        <v>766</v>
      </c>
      <c r="G168" t="s">
        <v>14</v>
      </c>
      <c r="H168" s="239">
        <v>704.34090909090912</v>
      </c>
      <c r="I168" s="239">
        <v>669.12386363636369</v>
      </c>
      <c r="J168" s="236">
        <v>0.95</v>
      </c>
      <c r="K168" s="189">
        <v>3626.8333333333335</v>
      </c>
      <c r="L168" s="188">
        <v>3445.4916666666659</v>
      </c>
      <c r="M168" s="236">
        <v>0.94999999999999984</v>
      </c>
      <c r="N168" s="189">
        <v>6455.5000000000009</v>
      </c>
      <c r="O168" s="188">
        <v>6132.7250000000004</v>
      </c>
      <c r="P168" s="236">
        <v>36.796350000000004</v>
      </c>
      <c r="Q168" s="147" t="s">
        <v>551</v>
      </c>
      <c r="R168" s="147">
        <v>12</v>
      </c>
      <c r="S168" t="s">
        <v>178</v>
      </c>
      <c r="T168" t="s">
        <v>2183</v>
      </c>
    </row>
    <row r="169" spans="1:20" x14ac:dyDescent="0.3">
      <c r="A169" t="s">
        <v>1234</v>
      </c>
      <c r="B169">
        <v>332330</v>
      </c>
      <c r="C169" s="148">
        <v>416</v>
      </c>
      <c r="D169" t="s">
        <v>299</v>
      </c>
      <c r="E169" t="s">
        <v>300</v>
      </c>
      <c r="F169" s="73" t="s">
        <v>939</v>
      </c>
      <c r="G169" t="s">
        <v>14</v>
      </c>
      <c r="H169" s="239">
        <v>3908.0769230769229</v>
      </c>
      <c r="I169" s="239">
        <v>3517.2692307692309</v>
      </c>
      <c r="J169" s="236">
        <v>0.90000000000000013</v>
      </c>
      <c r="K169" s="189">
        <v>14821.833333333332</v>
      </c>
      <c r="L169" s="188">
        <v>13339.650000000005</v>
      </c>
      <c r="M169" s="236">
        <v>0.90000000000000024</v>
      </c>
      <c r="N169" s="189">
        <v>9058.3333333333358</v>
      </c>
      <c r="O169" s="188">
        <v>8152.5000000000036</v>
      </c>
      <c r="P169" s="236">
        <v>97.830000000000041</v>
      </c>
      <c r="Q169" s="147" t="s">
        <v>551</v>
      </c>
      <c r="R169" s="147">
        <v>12</v>
      </c>
      <c r="S169" t="s">
        <v>300</v>
      </c>
      <c r="T169" t="s">
        <v>2183</v>
      </c>
    </row>
    <row r="170" spans="1:20" x14ac:dyDescent="0.3">
      <c r="A170" t="s">
        <v>1261</v>
      </c>
      <c r="B170">
        <v>332600</v>
      </c>
      <c r="C170" s="148">
        <v>92</v>
      </c>
      <c r="D170" t="s">
        <v>353</v>
      </c>
      <c r="E170" t="s">
        <v>354</v>
      </c>
      <c r="F170" s="73" t="s">
        <v>999</v>
      </c>
      <c r="G170" t="s">
        <v>14</v>
      </c>
      <c r="H170" s="239">
        <v>3004.8113207547176</v>
      </c>
      <c r="I170" s="239">
        <v>2376.3550330188682</v>
      </c>
      <c r="J170" s="236">
        <v>0.79084999999999994</v>
      </c>
      <c r="K170" s="189">
        <v>13944.513513513513</v>
      </c>
      <c r="L170" s="188">
        <v>11028.018512162163</v>
      </c>
      <c r="M170" s="236">
        <v>0.79084999999999994</v>
      </c>
      <c r="N170" s="189">
        <v>23389.466666666667</v>
      </c>
      <c r="O170" s="188">
        <v>18497.559713333332</v>
      </c>
      <c r="P170" s="236">
        <v>277.46339569999998</v>
      </c>
      <c r="Q170" s="147" t="s">
        <v>551</v>
      </c>
      <c r="R170" s="147">
        <v>11</v>
      </c>
      <c r="S170" t="s">
        <v>354</v>
      </c>
      <c r="T170" t="s">
        <v>2183</v>
      </c>
    </row>
    <row r="171" spans="1:20" x14ac:dyDescent="0.3">
      <c r="A171" t="s">
        <v>1136</v>
      </c>
      <c r="B171">
        <v>331460</v>
      </c>
      <c r="C171" s="148">
        <v>169</v>
      </c>
      <c r="D171" t="s">
        <v>103</v>
      </c>
      <c r="E171" t="s">
        <v>127</v>
      </c>
      <c r="F171" s="73" t="s">
        <v>724</v>
      </c>
      <c r="G171" t="s">
        <v>14</v>
      </c>
      <c r="H171" s="239">
        <v>3512.2405063291135</v>
      </c>
      <c r="I171" s="239">
        <v>2034.3775072784806</v>
      </c>
      <c r="J171" s="236">
        <v>0.57922499999999999</v>
      </c>
      <c r="K171" s="189">
        <v>7052.5384615384619</v>
      </c>
      <c r="L171" s="188">
        <v>4085.0065903846157</v>
      </c>
      <c r="M171" s="236">
        <v>0.57922499999999999</v>
      </c>
      <c r="N171" s="189">
        <v>16542.266666666666</v>
      </c>
      <c r="O171" s="188">
        <v>9581.6944100000001</v>
      </c>
      <c r="P171" s="236">
        <v>143.72541615</v>
      </c>
      <c r="Q171" s="147" t="s">
        <v>551</v>
      </c>
      <c r="R171" s="147">
        <v>12</v>
      </c>
      <c r="S171" t="s">
        <v>127</v>
      </c>
      <c r="T171" t="s">
        <v>2183</v>
      </c>
    </row>
    <row r="172" spans="1:20" x14ac:dyDescent="0.3">
      <c r="A172" t="s">
        <v>1142</v>
      </c>
      <c r="B172">
        <v>331520</v>
      </c>
      <c r="C172" s="148">
        <v>169</v>
      </c>
      <c r="D172" t="s">
        <v>103</v>
      </c>
      <c r="E172" t="s">
        <v>133</v>
      </c>
      <c r="F172" s="73" t="s">
        <v>726</v>
      </c>
      <c r="G172" t="s">
        <v>14</v>
      </c>
      <c r="H172" s="239">
        <v>3824.3818181818192</v>
      </c>
      <c r="I172" s="239">
        <v>2404.7394174242427</v>
      </c>
      <c r="J172" s="236">
        <v>0.62879166666666653</v>
      </c>
      <c r="K172" s="189">
        <v>5627.6</v>
      </c>
      <c r="L172" s="188">
        <v>3538.5879833333329</v>
      </c>
      <c r="M172" s="236">
        <v>0.62879166666666653</v>
      </c>
      <c r="N172" s="189">
        <v>14328.774193548386</v>
      </c>
      <c r="O172" s="188">
        <v>9009.8138064516133</v>
      </c>
      <c r="P172" s="236">
        <v>279.30422799999997</v>
      </c>
      <c r="Q172" s="147" t="s">
        <v>551</v>
      </c>
      <c r="R172" s="147">
        <v>12</v>
      </c>
      <c r="S172" t="s">
        <v>133</v>
      </c>
      <c r="T172" t="s">
        <v>2183</v>
      </c>
    </row>
    <row r="173" spans="1:20" x14ac:dyDescent="0.3">
      <c r="A173" t="s">
        <v>1155</v>
      </c>
      <c r="B173">
        <v>331620</v>
      </c>
      <c r="C173" s="148">
        <v>169</v>
      </c>
      <c r="D173" t="s">
        <v>103</v>
      </c>
      <c r="E173" t="s">
        <v>144</v>
      </c>
      <c r="F173" s="73" t="s">
        <v>732</v>
      </c>
      <c r="G173" t="s">
        <v>14</v>
      </c>
      <c r="H173" s="239">
        <v>3246.3243243243242</v>
      </c>
      <c r="I173" s="239">
        <v>2111.5987094594589</v>
      </c>
      <c r="J173" s="236">
        <v>0.65045833333333325</v>
      </c>
      <c r="K173" s="189">
        <v>14492.857142857141</v>
      </c>
      <c r="L173" s="188">
        <v>9426.9997023809519</v>
      </c>
      <c r="M173" s="236">
        <v>0.65045833333333336</v>
      </c>
      <c r="N173" s="189">
        <v>10000.076923076924</v>
      </c>
      <c r="O173" s="188">
        <v>6504.6333685897444</v>
      </c>
      <c r="P173" s="236">
        <v>84.560233791666676</v>
      </c>
      <c r="Q173" s="147" t="s">
        <v>551</v>
      </c>
      <c r="R173" s="147">
        <v>12</v>
      </c>
      <c r="S173" t="s">
        <v>144</v>
      </c>
      <c r="T173" t="s">
        <v>2183</v>
      </c>
    </row>
    <row r="174" spans="1:20" x14ac:dyDescent="0.3">
      <c r="A174" t="s">
        <v>1109</v>
      </c>
      <c r="B174">
        <v>331260</v>
      </c>
      <c r="C174" s="148">
        <v>169</v>
      </c>
      <c r="D174" t="s">
        <v>103</v>
      </c>
      <c r="E174" t="s">
        <v>106</v>
      </c>
      <c r="F174" s="73" t="s">
        <v>708</v>
      </c>
      <c r="G174" t="s">
        <v>14</v>
      </c>
      <c r="H174" s="239">
        <v>3396.9767441860467</v>
      </c>
      <c r="I174" s="239">
        <v>2240.2212383720935</v>
      </c>
      <c r="J174" s="236">
        <v>0.65947500000000014</v>
      </c>
      <c r="K174" s="189">
        <v>9043.9</v>
      </c>
      <c r="L174" s="188">
        <v>5964.2259525000009</v>
      </c>
      <c r="M174" s="236">
        <v>0.65947500000000014</v>
      </c>
      <c r="N174" s="189">
        <v>7278.590909090909</v>
      </c>
      <c r="O174" s="188">
        <v>4800.0487397727275</v>
      </c>
      <c r="P174" s="236">
        <v>105.60107227500002</v>
      </c>
      <c r="Q174" s="147" t="s">
        <v>551</v>
      </c>
      <c r="R174" s="147">
        <v>12</v>
      </c>
      <c r="S174" t="s">
        <v>106</v>
      </c>
      <c r="T174" t="s">
        <v>2183</v>
      </c>
    </row>
    <row r="175" spans="1:20" x14ac:dyDescent="0.3">
      <c r="A175" t="s">
        <v>1121</v>
      </c>
      <c r="B175">
        <v>331340</v>
      </c>
      <c r="C175" s="148">
        <v>169</v>
      </c>
      <c r="D175" t="s">
        <v>103</v>
      </c>
      <c r="E175" t="s">
        <v>115</v>
      </c>
      <c r="F175" s="73" t="s">
        <v>714</v>
      </c>
      <c r="G175" t="s">
        <v>14</v>
      </c>
      <c r="H175" s="239">
        <v>3572.015151515152</v>
      </c>
      <c r="I175" s="239">
        <v>2198.0692902777782</v>
      </c>
      <c r="J175" s="236">
        <v>0.61535833333333334</v>
      </c>
      <c r="K175" s="189">
        <v>13171.874999999998</v>
      </c>
      <c r="L175" s="188">
        <v>8105.4230468749984</v>
      </c>
      <c r="M175" s="236">
        <v>0.61535833333333323</v>
      </c>
      <c r="N175" s="189">
        <v>14171.999999999998</v>
      </c>
      <c r="O175" s="188">
        <v>8720.8582999999999</v>
      </c>
      <c r="P175" s="236">
        <v>130.81287449999999</v>
      </c>
      <c r="Q175" s="147" t="s">
        <v>551</v>
      </c>
      <c r="R175" s="147">
        <v>3</v>
      </c>
      <c r="S175" t="s">
        <v>115</v>
      </c>
      <c r="T175" t="s">
        <v>2183</v>
      </c>
    </row>
    <row r="176" spans="1:20" x14ac:dyDescent="0.3">
      <c r="A176" t="s">
        <v>1122</v>
      </c>
      <c r="B176">
        <v>331350</v>
      </c>
      <c r="C176" s="148">
        <v>169</v>
      </c>
      <c r="D176" t="s">
        <v>103</v>
      </c>
      <c r="E176" t="s">
        <v>116</v>
      </c>
      <c r="F176" s="73" t="s">
        <v>716</v>
      </c>
      <c r="G176" t="s">
        <v>14</v>
      </c>
      <c r="H176" s="239">
        <v>3502.6202531645567</v>
      </c>
      <c r="I176" s="239">
        <v>2046.5518254219405</v>
      </c>
      <c r="J176" s="236">
        <v>0.58429166666666654</v>
      </c>
      <c r="K176" s="189">
        <v>12005.16666666667</v>
      </c>
      <c r="L176" s="188">
        <v>7014.5188402777776</v>
      </c>
      <c r="M176" s="236">
        <v>0.58429166666666654</v>
      </c>
      <c r="N176" s="189">
        <v>10680</v>
      </c>
      <c r="O176" s="188">
        <v>6240.2349999999997</v>
      </c>
      <c r="P176" s="236">
        <v>131.04493499999998</v>
      </c>
      <c r="Q176" s="147" t="s">
        <v>551</v>
      </c>
      <c r="R176" s="147">
        <v>3</v>
      </c>
      <c r="S176" t="s">
        <v>116</v>
      </c>
      <c r="T176" t="s">
        <v>2183</v>
      </c>
    </row>
    <row r="177" spans="1:20" x14ac:dyDescent="0.3">
      <c r="A177" t="s">
        <v>1124</v>
      </c>
      <c r="B177">
        <v>331370</v>
      </c>
      <c r="C177" s="148">
        <v>169</v>
      </c>
      <c r="D177" t="s">
        <v>103</v>
      </c>
      <c r="E177" t="s">
        <v>118</v>
      </c>
      <c r="F177" s="73" t="s">
        <v>718</v>
      </c>
      <c r="G177" t="s">
        <v>14</v>
      </c>
      <c r="H177" s="239">
        <v>5142.8037383177571</v>
      </c>
      <c r="I177" s="239">
        <v>3107.1963052959504</v>
      </c>
      <c r="J177" s="236">
        <v>0.60418333333333341</v>
      </c>
      <c r="K177" s="189">
        <v>4406.8749999999991</v>
      </c>
      <c r="L177" s="188">
        <v>2662.5604270833333</v>
      </c>
      <c r="M177" s="236">
        <v>0.60418333333333341</v>
      </c>
      <c r="N177" s="189">
        <v>13594.931034482757</v>
      </c>
      <c r="O177" s="188">
        <v>8213.8307488505743</v>
      </c>
      <c r="P177" s="236">
        <v>238.20109171666664</v>
      </c>
      <c r="Q177" s="147" t="s">
        <v>551</v>
      </c>
      <c r="R177" s="147">
        <v>12</v>
      </c>
      <c r="S177" t="s">
        <v>118</v>
      </c>
      <c r="T177" t="s">
        <v>2183</v>
      </c>
    </row>
    <row r="178" spans="1:20" x14ac:dyDescent="0.3">
      <c r="A178" t="s">
        <v>1126</v>
      </c>
      <c r="B178">
        <v>331380</v>
      </c>
      <c r="C178" s="148">
        <v>169</v>
      </c>
      <c r="D178" t="s">
        <v>103</v>
      </c>
      <c r="E178" t="s">
        <v>119</v>
      </c>
      <c r="F178" s="73" t="s">
        <v>720</v>
      </c>
      <c r="G178" t="s">
        <v>14</v>
      </c>
      <c r="H178" s="239">
        <v>3308.6986301369861</v>
      </c>
      <c r="I178" s="239">
        <v>2054.8948567351599</v>
      </c>
      <c r="J178" s="236">
        <v>0.62105833333333338</v>
      </c>
      <c r="K178" s="189">
        <v>5342.2727272727279</v>
      </c>
      <c r="L178" s="188">
        <v>3317.8629962121213</v>
      </c>
      <c r="M178" s="236">
        <v>0.62105833333333338</v>
      </c>
      <c r="N178" s="189">
        <v>11296.96</v>
      </c>
      <c r="O178" s="188">
        <v>7016.0711493333338</v>
      </c>
      <c r="P178" s="236">
        <v>175.40177873333334</v>
      </c>
      <c r="Q178" s="147" t="s">
        <v>551</v>
      </c>
      <c r="R178" s="147">
        <v>12</v>
      </c>
      <c r="S178" t="s">
        <v>119</v>
      </c>
      <c r="T178" t="s">
        <v>2183</v>
      </c>
    </row>
    <row r="179" spans="1:20" x14ac:dyDescent="0.3">
      <c r="A179" t="s">
        <v>1264</v>
      </c>
      <c r="B179">
        <v>332200</v>
      </c>
      <c r="C179" s="148">
        <v>264</v>
      </c>
      <c r="D179" t="s">
        <v>1289</v>
      </c>
      <c r="E179" t="s">
        <v>362</v>
      </c>
      <c r="F179" s="73" t="s">
        <v>1007</v>
      </c>
      <c r="G179" t="s">
        <v>14</v>
      </c>
      <c r="H179" s="239">
        <v>1930.771739130435</v>
      </c>
      <c r="I179" s="239">
        <v>1541.9143108695653</v>
      </c>
      <c r="J179" s="236">
        <v>0.79859999999999987</v>
      </c>
      <c r="K179" s="189">
        <v>10244</v>
      </c>
      <c r="L179" s="188">
        <v>8180.8584000000001</v>
      </c>
      <c r="M179" s="236">
        <v>0.79859999999999998</v>
      </c>
      <c r="N179" s="189">
        <v>10764.375000000002</v>
      </c>
      <c r="O179" s="188">
        <v>8596.4298749999998</v>
      </c>
      <c r="P179" s="236">
        <v>68.771439000000001</v>
      </c>
      <c r="Q179" s="147" t="s">
        <v>551</v>
      </c>
      <c r="R179" s="147">
        <v>12</v>
      </c>
      <c r="S179" t="s">
        <v>362</v>
      </c>
      <c r="T179" t="s">
        <v>2183</v>
      </c>
    </row>
    <row r="180" spans="1:20" x14ac:dyDescent="0.3">
      <c r="A180" t="s">
        <v>1251</v>
      </c>
      <c r="B180">
        <v>332520</v>
      </c>
      <c r="C180" s="148">
        <v>759</v>
      </c>
      <c r="D180" t="s">
        <v>332</v>
      </c>
      <c r="E180" t="s">
        <v>333</v>
      </c>
      <c r="F180" s="73" t="s">
        <v>977</v>
      </c>
      <c r="G180" t="s">
        <v>14</v>
      </c>
      <c r="H180" s="239">
        <v>436.47999999999996</v>
      </c>
      <c r="I180" s="239">
        <v>355.68755199999998</v>
      </c>
      <c r="J180" s="236">
        <v>0.81490000000000007</v>
      </c>
      <c r="K180" s="189">
        <v>4540</v>
      </c>
      <c r="L180" s="188">
        <v>3699.6460000000006</v>
      </c>
      <c r="M180" s="236">
        <v>0.81490000000000007</v>
      </c>
      <c r="N180" s="189">
        <v>3042.8888888888887</v>
      </c>
      <c r="O180" s="188">
        <v>2479.6501555555556</v>
      </c>
      <c r="P180" s="236">
        <v>22.316851400000001</v>
      </c>
      <c r="Q180" s="147" t="s">
        <v>551</v>
      </c>
      <c r="R180" s="147">
        <v>12</v>
      </c>
      <c r="S180" t="s">
        <v>333</v>
      </c>
      <c r="T180" t="s">
        <v>2183</v>
      </c>
    </row>
    <row r="181" spans="1:20" x14ac:dyDescent="0.3">
      <c r="A181" t="s">
        <v>1193</v>
      </c>
      <c r="B181">
        <v>331830</v>
      </c>
      <c r="C181" s="148">
        <v>341</v>
      </c>
      <c r="D181" t="s">
        <v>1710</v>
      </c>
      <c r="E181" t="s">
        <v>219</v>
      </c>
      <c r="F181" s="73" t="s">
        <v>825</v>
      </c>
      <c r="G181" t="s">
        <v>14</v>
      </c>
      <c r="H181" s="239">
        <v>1904.593103448276</v>
      </c>
      <c r="I181" s="239">
        <v>1229.1132877011496</v>
      </c>
      <c r="J181" s="236">
        <v>0.64534166666666681</v>
      </c>
      <c r="K181" s="189">
        <v>6225.2857142857156</v>
      </c>
      <c r="L181" s="188">
        <v>4017.436258333335</v>
      </c>
      <c r="M181" s="236">
        <v>0.64534166666666681</v>
      </c>
      <c r="N181" s="189">
        <v>17039.428571428576</v>
      </c>
      <c r="O181" s="188">
        <v>10996.253233333338</v>
      </c>
      <c r="P181" s="236">
        <v>76.973772633333368</v>
      </c>
      <c r="Q181" s="147" t="s">
        <v>551</v>
      </c>
      <c r="R181" s="147">
        <v>12</v>
      </c>
      <c r="S181" t="s">
        <v>219</v>
      </c>
      <c r="T181" t="s">
        <v>2183</v>
      </c>
    </row>
    <row r="182" spans="1:20" x14ac:dyDescent="0.3">
      <c r="A182" t="s">
        <v>1183</v>
      </c>
      <c r="B182">
        <v>331900</v>
      </c>
      <c r="C182" s="148">
        <v>256</v>
      </c>
      <c r="D182" t="s">
        <v>193</v>
      </c>
      <c r="E182" t="s">
        <v>194</v>
      </c>
      <c r="F182" s="73" t="s">
        <v>782</v>
      </c>
      <c r="G182" t="s">
        <v>14</v>
      </c>
      <c r="H182" s="239">
        <v>3050.954545454546</v>
      </c>
      <c r="I182" s="239">
        <v>2166.1777272727277</v>
      </c>
      <c r="J182" s="236">
        <v>0.71</v>
      </c>
      <c r="K182" s="189">
        <v>9075.7272727272739</v>
      </c>
      <c r="L182" s="188">
        <v>6443.766363636365</v>
      </c>
      <c r="M182" s="236">
        <v>0.71</v>
      </c>
      <c r="N182" s="189">
        <v>10404.199999999999</v>
      </c>
      <c r="O182" s="188">
        <v>7386.9820000000009</v>
      </c>
      <c r="P182" s="236">
        <v>73.869820000000004</v>
      </c>
      <c r="Q182" s="147" t="s">
        <v>551</v>
      </c>
      <c r="R182" s="147">
        <v>6</v>
      </c>
      <c r="S182" t="s">
        <v>194</v>
      </c>
      <c r="T182" t="s">
        <v>2183</v>
      </c>
    </row>
    <row r="183" spans="1:20" x14ac:dyDescent="0.3">
      <c r="A183" t="s">
        <v>1192</v>
      </c>
      <c r="B183">
        <v>331990</v>
      </c>
      <c r="C183" s="148">
        <v>274</v>
      </c>
      <c r="D183" t="s">
        <v>214</v>
      </c>
      <c r="E183" t="s">
        <v>215</v>
      </c>
      <c r="F183" s="73" t="s">
        <v>823</v>
      </c>
      <c r="G183" t="s">
        <v>14</v>
      </c>
      <c r="H183" s="239">
        <v>4352.9247311827958</v>
      </c>
      <c r="I183" s="239">
        <v>2916.4595698924732</v>
      </c>
      <c r="J183" s="236">
        <v>0.67</v>
      </c>
      <c r="K183" s="189">
        <v>20884.775862068971</v>
      </c>
      <c r="L183" s="188">
        <v>13992.79982758621</v>
      </c>
      <c r="M183" s="236">
        <v>0.67</v>
      </c>
      <c r="N183" s="189">
        <v>17710.647058823528</v>
      </c>
      <c r="O183" s="188">
        <v>11866.133529411765</v>
      </c>
      <c r="P183" s="236">
        <v>605.17281000000003</v>
      </c>
      <c r="Q183" s="147" t="s">
        <v>551</v>
      </c>
      <c r="R183" s="147">
        <v>12</v>
      </c>
      <c r="S183" t="s">
        <v>215</v>
      </c>
      <c r="T183" t="s">
        <v>2183</v>
      </c>
    </row>
    <row r="184" spans="1:20" x14ac:dyDescent="0.3">
      <c r="A184" t="s">
        <v>1174</v>
      </c>
      <c r="B184">
        <v>331810</v>
      </c>
      <c r="C184" s="148">
        <v>767</v>
      </c>
      <c r="D184" t="s">
        <v>761</v>
      </c>
      <c r="E184" t="s">
        <v>174</v>
      </c>
      <c r="F184" s="73" t="s">
        <v>762</v>
      </c>
      <c r="G184" t="s">
        <v>14</v>
      </c>
      <c r="H184" s="239">
        <v>0</v>
      </c>
      <c r="I184" s="239">
        <v>0</v>
      </c>
      <c r="J184" s="236">
        <v>0</v>
      </c>
      <c r="K184" s="189">
        <v>0</v>
      </c>
      <c r="L184" s="188">
        <v>0</v>
      </c>
      <c r="M184" s="236">
        <v>0</v>
      </c>
      <c r="N184" s="189">
        <v>0</v>
      </c>
      <c r="O184" s="188">
        <v>0</v>
      </c>
      <c r="P184" s="236">
        <v>0</v>
      </c>
      <c r="Q184" s="147">
        <v>0</v>
      </c>
      <c r="R184" s="147">
        <v>0</v>
      </c>
      <c r="S184" t="s">
        <v>174</v>
      </c>
      <c r="T184" t="s">
        <v>2183</v>
      </c>
    </row>
    <row r="185" spans="1:20" x14ac:dyDescent="0.3">
      <c r="A185" t="s">
        <v>1098</v>
      </c>
      <c r="B185">
        <v>331180</v>
      </c>
      <c r="C185" s="148">
        <v>2</v>
      </c>
      <c r="D185" t="s">
        <v>80</v>
      </c>
      <c r="E185" t="s">
        <v>94</v>
      </c>
      <c r="F185" s="73" t="s">
        <v>619</v>
      </c>
      <c r="G185" t="s">
        <v>14</v>
      </c>
      <c r="H185" s="239">
        <v>3860.1860465116279</v>
      </c>
      <c r="I185" s="239">
        <v>2499.5991379844968</v>
      </c>
      <c r="J185" s="236">
        <v>0.64753333333333341</v>
      </c>
      <c r="K185" s="189">
        <v>18449.578947368424</v>
      </c>
      <c r="L185" s="188">
        <v>11946.717354385968</v>
      </c>
      <c r="M185" s="236">
        <v>0.64753333333333341</v>
      </c>
      <c r="N185" s="189">
        <v>15696.521739130434</v>
      </c>
      <c r="O185" s="188">
        <v>10164.02104347826</v>
      </c>
      <c r="P185" s="236">
        <v>233.77248400000002</v>
      </c>
      <c r="Q185" s="147" t="s">
        <v>551</v>
      </c>
      <c r="R185" s="147">
        <v>12</v>
      </c>
      <c r="S185" t="s">
        <v>620</v>
      </c>
      <c r="T185" t="s">
        <v>2183</v>
      </c>
    </row>
    <row r="186" spans="1:20" x14ac:dyDescent="0.3">
      <c r="A186" t="s">
        <v>1081</v>
      </c>
      <c r="B186">
        <v>331050</v>
      </c>
      <c r="C186" s="148">
        <v>2</v>
      </c>
      <c r="D186" t="s">
        <v>80</v>
      </c>
      <c r="E186" t="s">
        <v>81</v>
      </c>
      <c r="F186" s="73" t="s">
        <v>629</v>
      </c>
      <c r="G186" t="s">
        <v>14</v>
      </c>
      <c r="H186" s="239">
        <v>2957.623188405797</v>
      </c>
      <c r="I186" s="239">
        <v>2639.7033425120771</v>
      </c>
      <c r="J186" s="236">
        <v>0.89250833333333335</v>
      </c>
      <c r="K186" s="189">
        <v>5038.75</v>
      </c>
      <c r="L186" s="188">
        <v>4497.1263645833342</v>
      </c>
      <c r="M186" s="236">
        <v>0.89250833333333335</v>
      </c>
      <c r="N186" s="189">
        <v>9974.2608695652179</v>
      </c>
      <c r="O186" s="188">
        <v>8902.1109449275373</v>
      </c>
      <c r="P186" s="236">
        <v>204.74855173333336</v>
      </c>
      <c r="Q186" s="147" t="s">
        <v>551</v>
      </c>
      <c r="R186" s="147">
        <v>12</v>
      </c>
      <c r="S186" t="s">
        <v>630</v>
      </c>
      <c r="T186" t="s">
        <v>2183</v>
      </c>
    </row>
    <row r="187" spans="1:20" x14ac:dyDescent="0.3">
      <c r="A187" t="s">
        <v>1101</v>
      </c>
      <c r="B187">
        <v>331200</v>
      </c>
      <c r="C187" s="148">
        <v>2</v>
      </c>
      <c r="D187" t="s">
        <v>80</v>
      </c>
      <c r="E187" t="s">
        <v>395</v>
      </c>
      <c r="F187" s="73" t="s">
        <v>626</v>
      </c>
      <c r="G187" t="s">
        <v>14</v>
      </c>
      <c r="H187" s="239">
        <v>3502.4782608695655</v>
      </c>
      <c r="I187" s="239">
        <v>1550.3136275362319</v>
      </c>
      <c r="J187" s="236">
        <v>0.44263333333333332</v>
      </c>
      <c r="K187" s="189">
        <v>4170.857142857144</v>
      </c>
      <c r="L187" s="188">
        <v>1846.1604</v>
      </c>
      <c r="M187" s="236">
        <v>0.44263333333333327</v>
      </c>
      <c r="N187" s="189">
        <v>18207.125</v>
      </c>
      <c r="O187" s="188">
        <v>8059.0804291666664</v>
      </c>
      <c r="P187" s="236">
        <v>64.472643433333332</v>
      </c>
      <c r="Q187" s="147" t="s">
        <v>551</v>
      </c>
      <c r="R187" s="147">
        <v>12</v>
      </c>
      <c r="S187" t="s">
        <v>395</v>
      </c>
      <c r="T187" t="s">
        <v>2183</v>
      </c>
    </row>
    <row r="188" spans="1:20" x14ac:dyDescent="0.3">
      <c r="A188" t="s">
        <v>1104</v>
      </c>
      <c r="B188">
        <v>331220</v>
      </c>
      <c r="C188" s="148">
        <v>2</v>
      </c>
      <c r="D188" t="s">
        <v>80</v>
      </c>
      <c r="E188" t="s">
        <v>100</v>
      </c>
      <c r="F188" s="73" t="s">
        <v>626</v>
      </c>
      <c r="G188" t="s">
        <v>14</v>
      </c>
      <c r="H188" s="239">
        <v>4967.4353562005281</v>
      </c>
      <c r="I188" s="239">
        <v>2081.1484377748461</v>
      </c>
      <c r="J188" s="236">
        <v>0.41895833333333327</v>
      </c>
      <c r="K188" s="189">
        <v>14490.988023952092</v>
      </c>
      <c r="L188" s="188">
        <v>6071.1201908682624</v>
      </c>
      <c r="M188" s="236">
        <v>0.41895833333333332</v>
      </c>
      <c r="N188" s="189">
        <v>15584.14814814815</v>
      </c>
      <c r="O188" s="188">
        <v>6529.1087345679016</v>
      </c>
      <c r="P188" s="236">
        <v>528.85780750000004</v>
      </c>
      <c r="Q188" s="147" t="s">
        <v>551</v>
      </c>
      <c r="R188" s="147">
        <v>12</v>
      </c>
      <c r="S188" t="s">
        <v>1105</v>
      </c>
      <c r="T188" t="s">
        <v>2183</v>
      </c>
    </row>
    <row r="189" spans="1:20" x14ac:dyDescent="0.3">
      <c r="A189" t="s">
        <v>1082</v>
      </c>
      <c r="B189">
        <v>331060</v>
      </c>
      <c r="C189" s="148">
        <v>2</v>
      </c>
      <c r="D189" t="s">
        <v>80</v>
      </c>
      <c r="E189" t="s">
        <v>82</v>
      </c>
      <c r="F189" s="73" t="s">
        <v>632</v>
      </c>
      <c r="G189" t="s">
        <v>14</v>
      </c>
      <c r="H189" s="239">
        <v>3506.6333333333337</v>
      </c>
      <c r="I189" s="239">
        <v>2896.2161358333328</v>
      </c>
      <c r="J189" s="236">
        <v>0.8259249999999998</v>
      </c>
      <c r="K189" s="189">
        <v>4874.1250000000009</v>
      </c>
      <c r="L189" s="188">
        <v>4025.6616906250001</v>
      </c>
      <c r="M189" s="236">
        <v>0.8259249999999998</v>
      </c>
      <c r="N189" s="189">
        <v>14016.666666666668</v>
      </c>
      <c r="O189" s="188">
        <v>11576.715416666664</v>
      </c>
      <c r="P189" s="236">
        <v>243.11102374999996</v>
      </c>
      <c r="Q189" s="147" t="s">
        <v>551</v>
      </c>
      <c r="R189" s="147">
        <v>12</v>
      </c>
      <c r="S189" t="s">
        <v>633</v>
      </c>
      <c r="T189" t="s">
        <v>2183</v>
      </c>
    </row>
    <row r="190" spans="1:20" x14ac:dyDescent="0.3">
      <c r="A190" t="s">
        <v>1086</v>
      </c>
      <c r="B190">
        <v>331100</v>
      </c>
      <c r="C190" s="148">
        <v>2</v>
      </c>
      <c r="D190" t="s">
        <v>80</v>
      </c>
      <c r="E190" t="s">
        <v>549</v>
      </c>
      <c r="F190" s="73" t="s">
        <v>626</v>
      </c>
      <c r="G190" t="s">
        <v>14</v>
      </c>
      <c r="H190" s="239">
        <v>3746.8965517241381</v>
      </c>
      <c r="I190" s="239">
        <v>1569.8559827586207</v>
      </c>
      <c r="J190" s="236">
        <v>0.41897500000000004</v>
      </c>
      <c r="K190" s="189">
        <v>9947.1538461538457</v>
      </c>
      <c r="L190" s="188">
        <v>4167.6087826923076</v>
      </c>
      <c r="M190" s="236">
        <v>0.41897500000000004</v>
      </c>
      <c r="N190" s="189">
        <v>16053.374999999998</v>
      </c>
      <c r="O190" s="188">
        <v>6725.9627906249998</v>
      </c>
      <c r="P190" s="236">
        <v>53.807702325000001</v>
      </c>
      <c r="Q190" s="147" t="s">
        <v>551</v>
      </c>
      <c r="R190" s="147">
        <v>12</v>
      </c>
      <c r="S190" t="s">
        <v>1087</v>
      </c>
      <c r="T190" t="s">
        <v>2183</v>
      </c>
    </row>
    <row r="191" spans="1:20" x14ac:dyDescent="0.3">
      <c r="A191" t="s">
        <v>1088</v>
      </c>
      <c r="B191">
        <v>331110</v>
      </c>
      <c r="C191" s="148">
        <v>2</v>
      </c>
      <c r="D191" t="s">
        <v>80</v>
      </c>
      <c r="E191" t="s">
        <v>87</v>
      </c>
      <c r="F191" s="73" t="s">
        <v>635</v>
      </c>
      <c r="G191" t="s">
        <v>14</v>
      </c>
      <c r="H191" s="239">
        <v>2176.7462686567164</v>
      </c>
      <c r="I191" s="239">
        <v>1542.9503134328356</v>
      </c>
      <c r="J191" s="236">
        <v>0.7088333333333332</v>
      </c>
      <c r="K191" s="189">
        <v>6792.9000000000005</v>
      </c>
      <c r="L191" s="188">
        <v>4815.0339499999991</v>
      </c>
      <c r="M191" s="236">
        <v>0.7088333333333332</v>
      </c>
      <c r="N191" s="189">
        <v>6274.1666666666652</v>
      </c>
      <c r="O191" s="188">
        <v>4447.3384722222199</v>
      </c>
      <c r="P191" s="236">
        <v>133.42015416666661</v>
      </c>
      <c r="Q191" s="147" t="s">
        <v>551</v>
      </c>
      <c r="R191" s="147">
        <v>12</v>
      </c>
      <c r="S191" t="s">
        <v>636</v>
      </c>
      <c r="T191" t="s">
        <v>2183</v>
      </c>
    </row>
    <row r="192" spans="1:20" x14ac:dyDescent="0.3">
      <c r="A192" t="s">
        <v>1092</v>
      </c>
      <c r="B192">
        <v>331130</v>
      </c>
      <c r="C192" s="148">
        <v>2</v>
      </c>
      <c r="D192" t="s">
        <v>80</v>
      </c>
      <c r="E192" t="s">
        <v>90</v>
      </c>
      <c r="F192" s="73" t="s">
        <v>638</v>
      </c>
      <c r="G192" t="s">
        <v>14</v>
      </c>
      <c r="H192" s="239">
        <v>447.49999999999994</v>
      </c>
      <c r="I192" s="239">
        <v>1010.0074999999999</v>
      </c>
      <c r="J192" s="236">
        <v>2.2570000000000001</v>
      </c>
      <c r="K192" s="189">
        <v>2311</v>
      </c>
      <c r="L192" s="188">
        <v>5215.9269999999997</v>
      </c>
      <c r="M192" s="236">
        <v>2.2570000000000001</v>
      </c>
      <c r="N192" s="189">
        <v>0</v>
      </c>
      <c r="O192" s="188">
        <v>0</v>
      </c>
      <c r="P192" s="236">
        <v>0</v>
      </c>
      <c r="Q192" s="147" t="s">
        <v>551</v>
      </c>
      <c r="R192" s="147">
        <v>12</v>
      </c>
      <c r="S192" t="s">
        <v>90</v>
      </c>
      <c r="T192" t="s">
        <v>2183</v>
      </c>
    </row>
    <row r="193" spans="1:20" x14ac:dyDescent="0.3">
      <c r="A193" t="s">
        <v>1274</v>
      </c>
      <c r="B193">
        <v>332880</v>
      </c>
      <c r="C193" s="148">
        <v>663</v>
      </c>
      <c r="D193" t="s">
        <v>378</v>
      </c>
      <c r="E193" t="s">
        <v>379</v>
      </c>
      <c r="F193" s="73" t="s">
        <v>1045</v>
      </c>
      <c r="G193" t="s">
        <v>14</v>
      </c>
      <c r="H193" s="239">
        <v>2145.1153846153848</v>
      </c>
      <c r="I193" s="239">
        <v>1987.8069230769231</v>
      </c>
      <c r="J193" s="236">
        <v>0.92666666666666675</v>
      </c>
      <c r="K193" s="189">
        <v>22162.777777777781</v>
      </c>
      <c r="L193" s="188">
        <v>20537.507407407411</v>
      </c>
      <c r="M193" s="236">
        <v>0.92666666666666675</v>
      </c>
      <c r="N193" s="189">
        <v>10088.799999999999</v>
      </c>
      <c r="O193" s="188">
        <v>9348.9546666666683</v>
      </c>
      <c r="P193" s="236">
        <v>93.489546666666669</v>
      </c>
      <c r="Q193" s="147" t="s">
        <v>551</v>
      </c>
      <c r="R193" s="147">
        <v>12</v>
      </c>
      <c r="S193" t="s">
        <v>379</v>
      </c>
      <c r="T193" t="s">
        <v>2183</v>
      </c>
    </row>
    <row r="194" spans="1:20" x14ac:dyDescent="0.3">
      <c r="A194" t="s">
        <v>1196</v>
      </c>
      <c r="B194">
        <v>332020</v>
      </c>
      <c r="C194" s="148">
        <v>63</v>
      </c>
      <c r="D194" t="s">
        <v>227</v>
      </c>
      <c r="E194" t="s">
        <v>228</v>
      </c>
      <c r="F194" s="73" t="s">
        <v>839</v>
      </c>
      <c r="G194" t="s">
        <v>14</v>
      </c>
      <c r="H194" s="239">
        <v>3771.1592592592592</v>
      </c>
      <c r="I194" s="239">
        <v>2486.765268209876</v>
      </c>
      <c r="J194" s="236">
        <v>0.65941666666666654</v>
      </c>
      <c r="K194" s="189">
        <v>14774.483870967741</v>
      </c>
      <c r="L194" s="188">
        <v>9742.5409059139765</v>
      </c>
      <c r="M194" s="236">
        <v>0.65941666666666654</v>
      </c>
      <c r="N194" s="189">
        <v>16529.558823529413</v>
      </c>
      <c r="O194" s="188">
        <v>10899.866580882353</v>
      </c>
      <c r="P194" s="236">
        <v>370.59546375000002</v>
      </c>
      <c r="Q194" s="147" t="s">
        <v>551</v>
      </c>
      <c r="R194" s="147">
        <v>11</v>
      </c>
      <c r="S194" t="s">
        <v>228</v>
      </c>
      <c r="T194" t="s">
        <v>2183</v>
      </c>
    </row>
    <row r="195" spans="1:20" x14ac:dyDescent="0.3">
      <c r="A195" t="s">
        <v>1258</v>
      </c>
      <c r="B195">
        <v>332570</v>
      </c>
      <c r="C195" s="148">
        <v>709</v>
      </c>
      <c r="D195" t="s">
        <v>347</v>
      </c>
      <c r="E195" t="s">
        <v>348</v>
      </c>
      <c r="F195" s="73" t="s">
        <v>993</v>
      </c>
      <c r="G195" t="s">
        <v>14</v>
      </c>
      <c r="H195" s="239">
        <v>876.3</v>
      </c>
      <c r="I195" s="239">
        <v>937.64099999999996</v>
      </c>
      <c r="J195" s="236">
        <v>1.07</v>
      </c>
      <c r="K195" s="189">
        <v>6788</v>
      </c>
      <c r="L195" s="188">
        <v>7263.1600000000008</v>
      </c>
      <c r="M195" s="236">
        <v>1.07</v>
      </c>
      <c r="N195" s="189">
        <v>4409.5714285714294</v>
      </c>
      <c r="O195" s="188">
        <v>4718.2414285714294</v>
      </c>
      <c r="P195" s="236">
        <v>33.027690000000007</v>
      </c>
      <c r="Q195" s="147" t="s">
        <v>551</v>
      </c>
      <c r="R195" s="147">
        <v>12</v>
      </c>
      <c r="S195" t="s">
        <v>348</v>
      </c>
      <c r="T195" t="e">
        <v>#N/A</v>
      </c>
    </row>
    <row r="196" spans="1:20" x14ac:dyDescent="0.3">
      <c r="A196" t="s">
        <v>1259</v>
      </c>
      <c r="B196">
        <v>332580</v>
      </c>
      <c r="C196" s="148">
        <v>394</v>
      </c>
      <c r="D196" t="s">
        <v>349</v>
      </c>
      <c r="E196" t="s">
        <v>350</v>
      </c>
      <c r="F196" s="73" t="s">
        <v>995</v>
      </c>
      <c r="G196" t="s">
        <v>14</v>
      </c>
      <c r="H196" s="239">
        <v>2044.7297297297293</v>
      </c>
      <c r="I196" s="239">
        <v>2089.7137837837836</v>
      </c>
      <c r="J196" s="236">
        <v>1.022</v>
      </c>
      <c r="K196" s="189">
        <v>6255.2000000000007</v>
      </c>
      <c r="L196" s="188">
        <v>6392.8144000000011</v>
      </c>
      <c r="M196" s="236">
        <v>1.022</v>
      </c>
      <c r="N196" s="189">
        <v>5118.7777777777783</v>
      </c>
      <c r="O196" s="188">
        <v>5231.3908888888891</v>
      </c>
      <c r="P196" s="236">
        <v>47.082518</v>
      </c>
      <c r="Q196" s="147" t="s">
        <v>551</v>
      </c>
      <c r="R196" s="147">
        <v>12</v>
      </c>
      <c r="S196" t="s">
        <v>350</v>
      </c>
      <c r="T196" t="s">
        <v>2183</v>
      </c>
    </row>
    <row r="197" spans="1:20" x14ac:dyDescent="0.3">
      <c r="A197" t="s">
        <v>1214</v>
      </c>
      <c r="B197">
        <v>332140</v>
      </c>
      <c r="C197" s="148">
        <v>687</v>
      </c>
      <c r="D197" t="s">
        <v>262</v>
      </c>
      <c r="E197" t="s">
        <v>263</v>
      </c>
      <c r="F197" s="73" t="s">
        <v>895</v>
      </c>
      <c r="G197" t="s">
        <v>14</v>
      </c>
      <c r="H197" s="239">
        <v>1344.65</v>
      </c>
      <c r="I197" s="239">
        <v>1277.4174999999998</v>
      </c>
      <c r="J197" s="236">
        <v>0.95</v>
      </c>
      <c r="K197" s="189">
        <v>8468.4285714285706</v>
      </c>
      <c r="L197" s="188">
        <v>8045.0071428571409</v>
      </c>
      <c r="M197" s="236">
        <v>0.95</v>
      </c>
      <c r="N197" s="189">
        <v>6527.1818181818171</v>
      </c>
      <c r="O197" s="188">
        <v>6200.8227272727263</v>
      </c>
      <c r="P197" s="236">
        <v>68.209049999999991</v>
      </c>
      <c r="Q197" s="147" t="s">
        <v>551</v>
      </c>
      <c r="R197" s="147">
        <v>4</v>
      </c>
      <c r="S197" t="s">
        <v>263</v>
      </c>
      <c r="T197" t="s">
        <v>2183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09375" defaultRowHeight="14.4" x14ac:dyDescent="0.3"/>
  <cols>
    <col min="1" max="1" width="16.109375" bestFit="1" customWidth="1"/>
    <col min="2" max="2" width="18.33203125" bestFit="1" customWidth="1"/>
    <col min="3" max="3" width="7" bestFit="1" customWidth="1"/>
    <col min="4" max="4" width="9.5546875" customWidth="1"/>
    <col min="5" max="5" width="93.44140625" bestFit="1" customWidth="1"/>
    <col min="6" max="6" width="68" bestFit="1" customWidth="1"/>
  </cols>
  <sheetData>
    <row r="1" spans="1:6" s="143" customFormat="1" ht="57.6" x14ac:dyDescent="0.3">
      <c r="A1" s="143" t="s">
        <v>1280</v>
      </c>
      <c r="B1" s="143" t="s">
        <v>55</v>
      </c>
      <c r="C1" s="143" t="s">
        <v>59</v>
      </c>
      <c r="D1" s="143" t="s">
        <v>575</v>
      </c>
      <c r="E1" s="143" t="s">
        <v>1071</v>
      </c>
      <c r="F1" s="143" t="s">
        <v>60</v>
      </c>
    </row>
    <row r="2" spans="1:6" x14ac:dyDescent="0.3">
      <c r="A2" t="s">
        <v>1079</v>
      </c>
      <c r="B2" t="s">
        <v>71</v>
      </c>
      <c r="C2" t="s">
        <v>1077</v>
      </c>
      <c r="D2">
        <v>12</v>
      </c>
      <c r="E2" t="s">
        <v>1080</v>
      </c>
    </row>
    <row r="3" spans="1:6" x14ac:dyDescent="0.3">
      <c r="A3" t="s">
        <v>1265</v>
      </c>
      <c r="B3" t="s">
        <v>1011</v>
      </c>
      <c r="C3" t="s">
        <v>1077</v>
      </c>
      <c r="D3">
        <v>12</v>
      </c>
      <c r="E3" t="s">
        <v>1011</v>
      </c>
    </row>
    <row r="4" spans="1:6" x14ac:dyDescent="0.3">
      <c r="A4" t="s">
        <v>1132</v>
      </c>
      <c r="B4" t="s">
        <v>124</v>
      </c>
      <c r="C4" t="s">
        <v>551</v>
      </c>
      <c r="D4">
        <v>12</v>
      </c>
      <c r="E4" t="s">
        <v>124</v>
      </c>
    </row>
    <row r="5" spans="1:6" x14ac:dyDescent="0.3">
      <c r="A5" t="s">
        <v>1214</v>
      </c>
      <c r="B5" t="s">
        <v>263</v>
      </c>
      <c r="C5" t="s">
        <v>551</v>
      </c>
      <c r="D5">
        <v>9</v>
      </c>
      <c r="E5" t="s">
        <v>263</v>
      </c>
    </row>
    <row r="6" spans="1:6" x14ac:dyDescent="0.3">
      <c r="A6" t="s">
        <v>1215</v>
      </c>
      <c r="B6" t="s">
        <v>265</v>
      </c>
      <c r="C6" t="s">
        <v>551</v>
      </c>
      <c r="D6">
        <v>12</v>
      </c>
      <c r="E6" t="s">
        <v>265</v>
      </c>
    </row>
    <row r="7" spans="1:6" x14ac:dyDescent="0.3">
      <c r="A7" t="s">
        <v>1216</v>
      </c>
      <c r="B7" t="s">
        <v>267</v>
      </c>
      <c r="C7" t="s">
        <v>551</v>
      </c>
      <c r="D7">
        <v>12</v>
      </c>
      <c r="E7" t="s">
        <v>267</v>
      </c>
    </row>
    <row r="8" spans="1:6" x14ac:dyDescent="0.3">
      <c r="A8" t="s">
        <v>1217</v>
      </c>
      <c r="B8" t="s">
        <v>269</v>
      </c>
      <c r="C8" t="s">
        <v>551</v>
      </c>
      <c r="D8">
        <v>12</v>
      </c>
      <c r="E8" t="s">
        <v>269</v>
      </c>
    </row>
    <row r="9" spans="1:6" x14ac:dyDescent="0.3">
      <c r="A9" t="s">
        <v>1218</v>
      </c>
      <c r="B9" t="s">
        <v>271</v>
      </c>
      <c r="C9" t="s">
        <v>551</v>
      </c>
      <c r="D9">
        <v>10</v>
      </c>
      <c r="E9" t="s">
        <v>271</v>
      </c>
    </row>
    <row r="10" spans="1:6" x14ac:dyDescent="0.3">
      <c r="A10" t="s">
        <v>1219</v>
      </c>
      <c r="B10" t="s">
        <v>405</v>
      </c>
      <c r="C10" t="s">
        <v>551</v>
      </c>
      <c r="D10">
        <v>7</v>
      </c>
      <c r="E10" t="s">
        <v>405</v>
      </c>
    </row>
    <row r="11" spans="1:6" x14ac:dyDescent="0.3">
      <c r="A11" t="s">
        <v>1133</v>
      </c>
      <c r="B11" t="s">
        <v>397</v>
      </c>
      <c r="C11" t="s">
        <v>551</v>
      </c>
      <c r="D11">
        <v>12</v>
      </c>
      <c r="E11" t="s">
        <v>397</v>
      </c>
    </row>
    <row r="12" spans="1:6" x14ac:dyDescent="0.3">
      <c r="A12" t="s">
        <v>1264</v>
      </c>
      <c r="B12" t="s">
        <v>362</v>
      </c>
      <c r="C12" t="s">
        <v>551</v>
      </c>
      <c r="D12">
        <v>12</v>
      </c>
      <c r="E12" t="s">
        <v>362</v>
      </c>
    </row>
    <row r="13" spans="1:6" x14ac:dyDescent="0.3">
      <c r="A13" t="s">
        <v>1220</v>
      </c>
      <c r="B13" t="s">
        <v>273</v>
      </c>
      <c r="C13" t="s">
        <v>551</v>
      </c>
      <c r="D13">
        <v>6</v>
      </c>
      <c r="E13" t="s">
        <v>273</v>
      </c>
    </row>
    <row r="14" spans="1:6" x14ac:dyDescent="0.3">
      <c r="A14" t="s">
        <v>1263</v>
      </c>
      <c r="B14" t="s">
        <v>358</v>
      </c>
      <c r="C14" t="s">
        <v>551</v>
      </c>
      <c r="D14">
        <v>12</v>
      </c>
      <c r="E14" t="s">
        <v>358</v>
      </c>
    </row>
    <row r="15" spans="1:6" x14ac:dyDescent="0.3">
      <c r="A15" t="s">
        <v>1134</v>
      </c>
      <c r="B15" t="s">
        <v>125</v>
      </c>
      <c r="C15" t="s">
        <v>551</v>
      </c>
      <c r="D15">
        <v>12</v>
      </c>
      <c r="E15" t="s">
        <v>125</v>
      </c>
    </row>
    <row r="16" spans="1:6" x14ac:dyDescent="0.3">
      <c r="A16" t="s">
        <v>1222</v>
      </c>
      <c r="B16" t="s">
        <v>275</v>
      </c>
      <c r="C16" t="s">
        <v>551</v>
      </c>
      <c r="D16">
        <v>12</v>
      </c>
      <c r="E16" t="s">
        <v>275</v>
      </c>
    </row>
    <row r="17" spans="1:6" x14ac:dyDescent="0.3">
      <c r="A17" t="s">
        <v>1135</v>
      </c>
      <c r="B17" t="s">
        <v>126</v>
      </c>
      <c r="C17" t="s">
        <v>551</v>
      </c>
      <c r="D17">
        <v>12</v>
      </c>
      <c r="E17" t="s">
        <v>126</v>
      </c>
    </row>
    <row r="18" spans="1:6" x14ac:dyDescent="0.3">
      <c r="A18" t="s">
        <v>1096</v>
      </c>
      <c r="B18" t="s">
        <v>394</v>
      </c>
      <c r="C18" t="s">
        <v>551</v>
      </c>
      <c r="D18">
        <v>12</v>
      </c>
      <c r="E18" t="s">
        <v>394</v>
      </c>
    </row>
    <row r="19" spans="1:6" x14ac:dyDescent="0.3">
      <c r="A19" t="s">
        <v>1136</v>
      </c>
      <c r="B19" t="s">
        <v>127</v>
      </c>
      <c r="C19" t="s">
        <v>551</v>
      </c>
      <c r="D19">
        <v>12</v>
      </c>
      <c r="E19" t="s">
        <v>127</v>
      </c>
      <c r="F19" t="s">
        <v>1282</v>
      </c>
    </row>
    <row r="20" spans="1:6" x14ac:dyDescent="0.3">
      <c r="A20" t="s">
        <v>1137</v>
      </c>
      <c r="B20" t="s">
        <v>128</v>
      </c>
      <c r="C20" t="s">
        <v>551</v>
      </c>
      <c r="D20">
        <v>12</v>
      </c>
      <c r="E20" t="s">
        <v>128</v>
      </c>
    </row>
    <row r="21" spans="1:6" x14ac:dyDescent="0.3">
      <c r="A21" t="s">
        <v>1228</v>
      </c>
      <c r="B21" t="s">
        <v>288</v>
      </c>
      <c r="C21" t="s">
        <v>551</v>
      </c>
      <c r="D21">
        <v>12</v>
      </c>
      <c r="E21" t="s">
        <v>929</v>
      </c>
    </row>
    <row r="22" spans="1:6" x14ac:dyDescent="0.3">
      <c r="A22" t="s">
        <v>1229</v>
      </c>
      <c r="B22" t="s">
        <v>290</v>
      </c>
      <c r="C22" t="s">
        <v>551</v>
      </c>
      <c r="D22">
        <v>12</v>
      </c>
      <c r="E22" t="s">
        <v>290</v>
      </c>
    </row>
    <row r="23" spans="1:6" x14ac:dyDescent="0.3">
      <c r="A23" t="s">
        <v>1230</v>
      </c>
      <c r="B23" t="s">
        <v>408</v>
      </c>
      <c r="C23" t="s">
        <v>551</v>
      </c>
      <c r="D23">
        <v>12</v>
      </c>
      <c r="E23" t="s">
        <v>408</v>
      </c>
    </row>
    <row r="24" spans="1:6" x14ac:dyDescent="0.3">
      <c r="A24" t="s">
        <v>1097</v>
      </c>
      <c r="B24" t="s">
        <v>93</v>
      </c>
      <c r="C24" t="s">
        <v>551</v>
      </c>
      <c r="D24">
        <v>12</v>
      </c>
      <c r="E24" t="s">
        <v>93</v>
      </c>
    </row>
    <row r="25" spans="1:6" x14ac:dyDescent="0.3">
      <c r="A25" t="s">
        <v>1072</v>
      </c>
      <c r="B25" t="s">
        <v>62</v>
      </c>
      <c r="C25" t="s">
        <v>551</v>
      </c>
      <c r="D25">
        <v>12</v>
      </c>
      <c r="E25" t="s">
        <v>62</v>
      </c>
    </row>
    <row r="26" spans="1:6" x14ac:dyDescent="0.3">
      <c r="A26" t="s">
        <v>1232</v>
      </c>
      <c r="B26" t="s">
        <v>296</v>
      </c>
      <c r="C26" t="s">
        <v>551</v>
      </c>
      <c r="D26">
        <v>12</v>
      </c>
      <c r="E26" t="s">
        <v>296</v>
      </c>
    </row>
    <row r="27" spans="1:6" x14ac:dyDescent="0.3">
      <c r="A27" t="s">
        <v>1138</v>
      </c>
      <c r="B27" t="s">
        <v>129</v>
      </c>
      <c r="C27" t="s">
        <v>551</v>
      </c>
      <c r="D27">
        <v>12</v>
      </c>
      <c r="E27" t="s">
        <v>129</v>
      </c>
    </row>
    <row r="28" spans="1:6" x14ac:dyDescent="0.3">
      <c r="A28" t="s">
        <v>1273</v>
      </c>
      <c r="B28" t="s">
        <v>411</v>
      </c>
      <c r="C28" t="s">
        <v>551</v>
      </c>
      <c r="D28">
        <v>11</v>
      </c>
      <c r="E28" t="s">
        <v>411</v>
      </c>
    </row>
    <row r="29" spans="1:6" x14ac:dyDescent="0.3">
      <c r="A29" t="s">
        <v>1139</v>
      </c>
      <c r="B29" t="s">
        <v>130</v>
      </c>
      <c r="C29" t="s">
        <v>551</v>
      </c>
      <c r="D29">
        <v>12</v>
      </c>
      <c r="E29" t="s">
        <v>130</v>
      </c>
    </row>
    <row r="30" spans="1:6" x14ac:dyDescent="0.3">
      <c r="A30" t="s">
        <v>1234</v>
      </c>
      <c r="B30" t="s">
        <v>300</v>
      </c>
      <c r="C30" t="s">
        <v>551</v>
      </c>
      <c r="D30">
        <v>11</v>
      </c>
      <c r="E30" t="s">
        <v>300</v>
      </c>
    </row>
    <row r="31" spans="1:6" x14ac:dyDescent="0.3">
      <c r="A31" t="s">
        <v>1270</v>
      </c>
      <c r="B31" t="s">
        <v>372</v>
      </c>
      <c r="C31" t="s">
        <v>551</v>
      </c>
      <c r="D31">
        <v>12</v>
      </c>
      <c r="E31" t="s">
        <v>372</v>
      </c>
    </row>
    <row r="32" spans="1:6" x14ac:dyDescent="0.3">
      <c r="A32" t="s">
        <v>1140</v>
      </c>
      <c r="B32" t="s">
        <v>131</v>
      </c>
      <c r="C32" t="s">
        <v>551</v>
      </c>
      <c r="D32">
        <v>12</v>
      </c>
      <c r="E32" t="s">
        <v>131</v>
      </c>
    </row>
    <row r="33" spans="1:6" x14ac:dyDescent="0.3">
      <c r="A33" t="s">
        <v>1235</v>
      </c>
      <c r="B33" t="s">
        <v>168</v>
      </c>
      <c r="C33" t="s">
        <v>551</v>
      </c>
      <c r="D33">
        <v>12</v>
      </c>
      <c r="E33" t="s">
        <v>168</v>
      </c>
    </row>
    <row r="34" spans="1:6" x14ac:dyDescent="0.3">
      <c r="A34" t="s">
        <v>1141</v>
      </c>
      <c r="B34" t="s">
        <v>132</v>
      </c>
      <c r="C34" t="s">
        <v>551</v>
      </c>
      <c r="D34">
        <v>12</v>
      </c>
      <c r="E34" t="s">
        <v>132</v>
      </c>
    </row>
    <row r="35" spans="1:6" x14ac:dyDescent="0.3">
      <c r="A35" t="s">
        <v>1098</v>
      </c>
      <c r="B35" t="s">
        <v>94</v>
      </c>
      <c r="C35" t="s">
        <v>551</v>
      </c>
      <c r="D35">
        <v>12</v>
      </c>
      <c r="E35" t="s">
        <v>620</v>
      </c>
    </row>
    <row r="36" spans="1:6" x14ac:dyDescent="0.3">
      <c r="A36" t="s">
        <v>1073</v>
      </c>
      <c r="B36" t="s">
        <v>64</v>
      </c>
      <c r="C36" t="s">
        <v>551</v>
      </c>
      <c r="D36">
        <v>12</v>
      </c>
      <c r="E36" t="s">
        <v>64</v>
      </c>
    </row>
    <row r="37" spans="1:6" x14ac:dyDescent="0.3">
      <c r="A37" t="s">
        <v>1239</v>
      </c>
      <c r="B37" t="s">
        <v>307</v>
      </c>
      <c r="C37" t="s">
        <v>551</v>
      </c>
      <c r="D37">
        <v>12</v>
      </c>
      <c r="E37" t="s">
        <v>307</v>
      </c>
    </row>
    <row r="38" spans="1:6" x14ac:dyDescent="0.3">
      <c r="A38" t="s">
        <v>1142</v>
      </c>
      <c r="B38" t="s">
        <v>133</v>
      </c>
      <c r="C38" t="s">
        <v>551</v>
      </c>
      <c r="D38">
        <v>12</v>
      </c>
      <c r="E38" t="s">
        <v>133</v>
      </c>
      <c r="F38" t="s">
        <v>1282</v>
      </c>
    </row>
    <row r="39" spans="1:6" x14ac:dyDescent="0.3">
      <c r="A39" t="s">
        <v>1243</v>
      </c>
      <c r="B39" t="s">
        <v>312</v>
      </c>
      <c r="C39" t="s">
        <v>551</v>
      </c>
      <c r="D39">
        <v>12</v>
      </c>
      <c r="E39" t="s">
        <v>312</v>
      </c>
    </row>
    <row r="40" spans="1:6" x14ac:dyDescent="0.3">
      <c r="A40" t="s">
        <v>1143</v>
      </c>
      <c r="B40" t="s">
        <v>134</v>
      </c>
      <c r="C40" t="s">
        <v>551</v>
      </c>
      <c r="D40">
        <v>12</v>
      </c>
      <c r="E40" t="s">
        <v>134</v>
      </c>
    </row>
    <row r="41" spans="1:6" x14ac:dyDescent="0.3">
      <c r="A41" t="s">
        <v>1144</v>
      </c>
      <c r="B41" t="s">
        <v>135</v>
      </c>
      <c r="C41" t="s">
        <v>551</v>
      </c>
      <c r="D41">
        <v>12</v>
      </c>
      <c r="E41" t="s">
        <v>135</v>
      </c>
      <c r="F41" t="s">
        <v>1282</v>
      </c>
    </row>
    <row r="42" spans="1:6" x14ac:dyDescent="0.3">
      <c r="A42" t="s">
        <v>1245</v>
      </c>
      <c r="B42" t="s">
        <v>316</v>
      </c>
      <c r="C42" t="s">
        <v>551</v>
      </c>
      <c r="D42">
        <v>12</v>
      </c>
      <c r="E42" t="s">
        <v>316</v>
      </c>
    </row>
    <row r="43" spans="1:6" x14ac:dyDescent="0.3">
      <c r="A43" t="s">
        <v>1246</v>
      </c>
      <c r="B43" t="s">
        <v>318</v>
      </c>
      <c r="C43" t="s">
        <v>551</v>
      </c>
      <c r="D43">
        <v>12</v>
      </c>
      <c r="E43" t="s">
        <v>318</v>
      </c>
    </row>
    <row r="44" spans="1:6" x14ac:dyDescent="0.3">
      <c r="A44" t="s">
        <v>1248</v>
      </c>
      <c r="B44" t="s">
        <v>325</v>
      </c>
      <c r="C44" t="s">
        <v>551</v>
      </c>
      <c r="D44">
        <v>12</v>
      </c>
      <c r="E44" t="s">
        <v>325</v>
      </c>
    </row>
    <row r="45" spans="1:6" x14ac:dyDescent="0.3">
      <c r="A45" t="s">
        <v>1074</v>
      </c>
      <c r="B45" t="s">
        <v>66</v>
      </c>
      <c r="C45" t="s">
        <v>551</v>
      </c>
      <c r="D45">
        <v>12</v>
      </c>
      <c r="E45" t="s">
        <v>66</v>
      </c>
    </row>
    <row r="46" spans="1:6" x14ac:dyDescent="0.3">
      <c r="A46" t="s">
        <v>1145</v>
      </c>
      <c r="B46" t="s">
        <v>136</v>
      </c>
      <c r="C46" t="s">
        <v>551</v>
      </c>
      <c r="D46">
        <v>12</v>
      </c>
      <c r="E46" t="s">
        <v>136</v>
      </c>
    </row>
    <row r="47" spans="1:6" x14ac:dyDescent="0.3">
      <c r="A47" t="s">
        <v>1146</v>
      </c>
      <c r="B47" t="s">
        <v>398</v>
      </c>
      <c r="C47" t="s">
        <v>551</v>
      </c>
      <c r="D47">
        <v>12</v>
      </c>
      <c r="E47" t="s">
        <v>398</v>
      </c>
      <c r="F47" t="s">
        <v>1282</v>
      </c>
    </row>
    <row r="48" spans="1:6" x14ac:dyDescent="0.3">
      <c r="A48" t="s">
        <v>1240</v>
      </c>
      <c r="B48" t="s">
        <v>308</v>
      </c>
      <c r="C48" t="s">
        <v>551</v>
      </c>
      <c r="D48">
        <v>12</v>
      </c>
      <c r="E48" t="s">
        <v>308</v>
      </c>
    </row>
    <row r="49" spans="1:5" x14ac:dyDescent="0.3">
      <c r="A49" t="s">
        <v>1241</v>
      </c>
      <c r="B49" t="s">
        <v>309</v>
      </c>
      <c r="C49" t="s">
        <v>551</v>
      </c>
      <c r="D49">
        <v>12</v>
      </c>
      <c r="E49" t="s">
        <v>309</v>
      </c>
    </row>
    <row r="50" spans="1:5" x14ac:dyDescent="0.3">
      <c r="A50" t="s">
        <v>1260</v>
      </c>
      <c r="B50" t="s">
        <v>352</v>
      </c>
      <c r="C50" t="s">
        <v>551</v>
      </c>
      <c r="D50">
        <v>12</v>
      </c>
      <c r="E50" t="s">
        <v>352</v>
      </c>
    </row>
    <row r="51" spans="1:5" x14ac:dyDescent="0.3">
      <c r="A51" t="s">
        <v>1249</v>
      </c>
      <c r="B51" t="s">
        <v>329</v>
      </c>
      <c r="C51" t="s">
        <v>551</v>
      </c>
      <c r="D51">
        <v>12</v>
      </c>
      <c r="E51" t="s">
        <v>329</v>
      </c>
    </row>
    <row r="52" spans="1:5" x14ac:dyDescent="0.3">
      <c r="A52" t="s">
        <v>1147</v>
      </c>
      <c r="B52" t="s">
        <v>137</v>
      </c>
      <c r="C52" t="s">
        <v>551</v>
      </c>
      <c r="D52">
        <v>12</v>
      </c>
      <c r="E52" t="s">
        <v>137</v>
      </c>
    </row>
    <row r="53" spans="1:5" x14ac:dyDescent="0.3">
      <c r="A53" t="s">
        <v>1251</v>
      </c>
      <c r="B53" t="s">
        <v>333</v>
      </c>
      <c r="C53" t="s">
        <v>551</v>
      </c>
      <c r="D53">
        <v>9</v>
      </c>
      <c r="E53" t="s">
        <v>333</v>
      </c>
    </row>
    <row r="54" spans="1:5" x14ac:dyDescent="0.3">
      <c r="A54" t="s">
        <v>1225</v>
      </c>
      <c r="B54" t="s">
        <v>284</v>
      </c>
      <c r="C54" t="s">
        <v>551</v>
      </c>
      <c r="D54">
        <v>12</v>
      </c>
      <c r="E54" t="s">
        <v>284</v>
      </c>
    </row>
    <row r="55" spans="1:5" x14ac:dyDescent="0.3">
      <c r="A55" t="s">
        <v>1075</v>
      </c>
      <c r="B55" t="s">
        <v>68</v>
      </c>
      <c r="C55" t="s">
        <v>551</v>
      </c>
      <c r="D55">
        <v>12</v>
      </c>
      <c r="E55" t="s">
        <v>68</v>
      </c>
    </row>
    <row r="56" spans="1:5" x14ac:dyDescent="0.3">
      <c r="A56" t="s">
        <v>1252</v>
      </c>
      <c r="B56" t="s">
        <v>335</v>
      </c>
      <c r="C56" t="s">
        <v>551</v>
      </c>
      <c r="D56">
        <v>11</v>
      </c>
      <c r="E56" t="s">
        <v>335</v>
      </c>
    </row>
    <row r="57" spans="1:5" x14ac:dyDescent="0.3">
      <c r="A57" t="s">
        <v>1148</v>
      </c>
      <c r="B57" t="s">
        <v>138</v>
      </c>
      <c r="C57" t="s">
        <v>551</v>
      </c>
      <c r="D57">
        <v>12</v>
      </c>
      <c r="E57" t="s">
        <v>138</v>
      </c>
    </row>
    <row r="58" spans="1:5" x14ac:dyDescent="0.3">
      <c r="A58" t="s">
        <v>1253</v>
      </c>
      <c r="B58" t="s">
        <v>337</v>
      </c>
      <c r="C58" t="s">
        <v>551</v>
      </c>
      <c r="D58">
        <v>12</v>
      </c>
      <c r="E58" t="s">
        <v>337</v>
      </c>
    </row>
    <row r="59" spans="1:5" x14ac:dyDescent="0.3">
      <c r="A59" t="s">
        <v>1149</v>
      </c>
      <c r="B59" t="s">
        <v>139</v>
      </c>
      <c r="C59" t="s">
        <v>551</v>
      </c>
      <c r="D59">
        <v>12</v>
      </c>
      <c r="E59" t="s">
        <v>1150</v>
      </c>
    </row>
    <row r="60" spans="1:5" x14ac:dyDescent="0.3">
      <c r="A60" t="s">
        <v>1151</v>
      </c>
      <c r="B60" t="s">
        <v>140</v>
      </c>
      <c r="C60" t="s">
        <v>551</v>
      </c>
      <c r="D60">
        <v>12</v>
      </c>
      <c r="E60" t="s">
        <v>140</v>
      </c>
    </row>
    <row r="61" spans="1:5" x14ac:dyDescent="0.3">
      <c r="A61" t="s">
        <v>1254</v>
      </c>
      <c r="B61" t="s">
        <v>339</v>
      </c>
      <c r="C61" t="s">
        <v>551</v>
      </c>
      <c r="D61">
        <v>12</v>
      </c>
      <c r="E61" t="s">
        <v>339</v>
      </c>
    </row>
    <row r="62" spans="1:5" x14ac:dyDescent="0.3">
      <c r="A62" t="s">
        <v>1255</v>
      </c>
      <c r="B62" t="s">
        <v>360</v>
      </c>
      <c r="C62" t="s">
        <v>551</v>
      </c>
      <c r="D62">
        <v>12</v>
      </c>
      <c r="E62" t="s">
        <v>360</v>
      </c>
    </row>
    <row r="63" spans="1:5" x14ac:dyDescent="0.3">
      <c r="A63" t="s">
        <v>1152</v>
      </c>
      <c r="B63" t="s">
        <v>141</v>
      </c>
      <c r="C63" t="s">
        <v>551</v>
      </c>
      <c r="D63">
        <v>12</v>
      </c>
      <c r="E63" t="s">
        <v>141</v>
      </c>
    </row>
    <row r="64" spans="1:5" x14ac:dyDescent="0.3">
      <c r="A64" t="s">
        <v>1153</v>
      </c>
      <c r="B64" t="s">
        <v>142</v>
      </c>
      <c r="C64" t="s">
        <v>551</v>
      </c>
      <c r="D64">
        <v>12</v>
      </c>
      <c r="E64" t="s">
        <v>142</v>
      </c>
    </row>
    <row r="65" spans="1:5" x14ac:dyDescent="0.3">
      <c r="A65" t="s">
        <v>1154</v>
      </c>
      <c r="B65" t="s">
        <v>143</v>
      </c>
      <c r="C65" t="s">
        <v>551</v>
      </c>
      <c r="D65">
        <v>12</v>
      </c>
      <c r="E65" t="s">
        <v>143</v>
      </c>
    </row>
    <row r="66" spans="1:5" x14ac:dyDescent="0.3">
      <c r="A66" t="s">
        <v>1107</v>
      </c>
      <c r="B66" t="s">
        <v>104</v>
      </c>
      <c r="C66" t="s">
        <v>551</v>
      </c>
      <c r="D66">
        <v>12</v>
      </c>
      <c r="E66" t="s">
        <v>104</v>
      </c>
    </row>
    <row r="67" spans="1:5" x14ac:dyDescent="0.3">
      <c r="A67" t="s">
        <v>1155</v>
      </c>
      <c r="B67" t="s">
        <v>144</v>
      </c>
      <c r="C67" t="s">
        <v>551</v>
      </c>
      <c r="D67">
        <v>12</v>
      </c>
      <c r="E67" t="s">
        <v>144</v>
      </c>
    </row>
    <row r="68" spans="1:5" x14ac:dyDescent="0.3">
      <c r="A68" t="s">
        <v>1156</v>
      </c>
      <c r="B68" t="s">
        <v>145</v>
      </c>
      <c r="C68" t="s">
        <v>551</v>
      </c>
      <c r="D68">
        <v>12</v>
      </c>
      <c r="E68" t="s">
        <v>145</v>
      </c>
    </row>
    <row r="69" spans="1:5" x14ac:dyDescent="0.3">
      <c r="A69" t="s">
        <v>1157</v>
      </c>
      <c r="B69" t="s">
        <v>146</v>
      </c>
      <c r="C69" t="s">
        <v>551</v>
      </c>
      <c r="D69">
        <v>12</v>
      </c>
      <c r="E69" t="s">
        <v>146</v>
      </c>
    </row>
    <row r="70" spans="1:5" x14ac:dyDescent="0.3">
      <c r="A70" t="s">
        <v>1158</v>
      </c>
      <c r="B70" t="s">
        <v>147</v>
      </c>
      <c r="C70" t="s">
        <v>551</v>
      </c>
      <c r="D70">
        <v>12</v>
      </c>
      <c r="E70" t="s">
        <v>147</v>
      </c>
    </row>
    <row r="71" spans="1:5" x14ac:dyDescent="0.3">
      <c r="A71" t="s">
        <v>1099</v>
      </c>
      <c r="B71" t="s">
        <v>95</v>
      </c>
      <c r="C71" t="s">
        <v>551</v>
      </c>
      <c r="D71">
        <v>12</v>
      </c>
      <c r="E71" t="s">
        <v>95</v>
      </c>
    </row>
    <row r="72" spans="1:5" x14ac:dyDescent="0.3">
      <c r="A72" t="s">
        <v>1100</v>
      </c>
      <c r="B72" t="s">
        <v>96</v>
      </c>
      <c r="C72" t="s">
        <v>551</v>
      </c>
      <c r="D72">
        <v>12</v>
      </c>
      <c r="E72" t="s">
        <v>96</v>
      </c>
    </row>
    <row r="73" spans="1:5" x14ac:dyDescent="0.3">
      <c r="A73" t="s">
        <v>1226</v>
      </c>
      <c r="B73" t="s">
        <v>285</v>
      </c>
      <c r="C73" t="s">
        <v>551</v>
      </c>
      <c r="D73">
        <v>12</v>
      </c>
      <c r="E73" t="s">
        <v>285</v>
      </c>
    </row>
    <row r="74" spans="1:5" x14ac:dyDescent="0.3">
      <c r="A74" t="s">
        <v>1159</v>
      </c>
      <c r="B74" t="s">
        <v>148</v>
      </c>
      <c r="C74" t="s">
        <v>551</v>
      </c>
      <c r="D74">
        <v>12</v>
      </c>
      <c r="E74" t="s">
        <v>148</v>
      </c>
    </row>
    <row r="75" spans="1:5" x14ac:dyDescent="0.3">
      <c r="A75" t="s">
        <v>1258</v>
      </c>
      <c r="B75" t="s">
        <v>348</v>
      </c>
      <c r="C75" t="s">
        <v>551</v>
      </c>
      <c r="D75">
        <v>10</v>
      </c>
      <c r="E75" t="s">
        <v>348</v>
      </c>
    </row>
    <row r="76" spans="1:5" x14ac:dyDescent="0.3">
      <c r="A76" t="s">
        <v>1227</v>
      </c>
      <c r="B76" t="s">
        <v>286</v>
      </c>
      <c r="C76" t="s">
        <v>551</v>
      </c>
      <c r="D76">
        <v>12</v>
      </c>
      <c r="E76" t="s">
        <v>286</v>
      </c>
    </row>
    <row r="77" spans="1:5" x14ac:dyDescent="0.3">
      <c r="A77" t="s">
        <v>1081</v>
      </c>
      <c r="B77" t="s">
        <v>81</v>
      </c>
      <c r="C77" t="s">
        <v>551</v>
      </c>
      <c r="D77">
        <v>12</v>
      </c>
      <c r="E77" t="s">
        <v>630</v>
      </c>
    </row>
    <row r="78" spans="1:5" x14ac:dyDescent="0.3">
      <c r="A78" t="s">
        <v>1259</v>
      </c>
      <c r="B78" t="s">
        <v>350</v>
      </c>
      <c r="C78" t="s">
        <v>551</v>
      </c>
      <c r="D78">
        <v>100</v>
      </c>
      <c r="E78" t="s">
        <v>350</v>
      </c>
    </row>
    <row r="79" spans="1:5" x14ac:dyDescent="0.3">
      <c r="A79" t="s">
        <v>1261</v>
      </c>
      <c r="B79" t="s">
        <v>354</v>
      </c>
      <c r="C79" t="s">
        <v>551</v>
      </c>
      <c r="D79">
        <v>12</v>
      </c>
      <c r="E79" t="s">
        <v>354</v>
      </c>
    </row>
    <row r="80" spans="1:5" x14ac:dyDescent="0.3">
      <c r="A80" t="s">
        <v>1262</v>
      </c>
      <c r="B80" t="s">
        <v>356</v>
      </c>
      <c r="C80" t="s">
        <v>551</v>
      </c>
      <c r="D80">
        <v>12</v>
      </c>
      <c r="E80" t="s">
        <v>356</v>
      </c>
    </row>
    <row r="81" spans="1:6" x14ac:dyDescent="0.3">
      <c r="A81" t="s">
        <v>1160</v>
      </c>
      <c r="B81" t="s">
        <v>149</v>
      </c>
      <c r="C81" t="s">
        <v>551</v>
      </c>
      <c r="D81">
        <v>12</v>
      </c>
      <c r="E81" t="s">
        <v>149</v>
      </c>
    </row>
    <row r="82" spans="1:6" x14ac:dyDescent="0.3">
      <c r="A82" t="s">
        <v>1266</v>
      </c>
      <c r="B82" t="s">
        <v>364</v>
      </c>
      <c r="C82" t="s">
        <v>551</v>
      </c>
      <c r="D82">
        <v>12</v>
      </c>
      <c r="E82" t="s">
        <v>364</v>
      </c>
    </row>
    <row r="83" spans="1:6" x14ac:dyDescent="0.3">
      <c r="A83" t="s">
        <v>1101</v>
      </c>
      <c r="B83" t="s">
        <v>395</v>
      </c>
      <c r="C83" t="s">
        <v>551</v>
      </c>
      <c r="D83">
        <v>12</v>
      </c>
      <c r="E83" t="s">
        <v>395</v>
      </c>
    </row>
    <row r="84" spans="1:6" x14ac:dyDescent="0.3">
      <c r="A84" t="s">
        <v>1102</v>
      </c>
      <c r="B84" t="s">
        <v>414</v>
      </c>
      <c r="C84" t="s">
        <v>551</v>
      </c>
      <c r="D84">
        <v>12</v>
      </c>
      <c r="E84" t="s">
        <v>1103</v>
      </c>
    </row>
    <row r="85" spans="1:6" x14ac:dyDescent="0.3">
      <c r="A85" t="s">
        <v>1161</v>
      </c>
      <c r="B85" t="s">
        <v>150</v>
      </c>
      <c r="C85" t="s">
        <v>551</v>
      </c>
      <c r="D85">
        <v>12</v>
      </c>
      <c r="E85" t="s">
        <v>150</v>
      </c>
    </row>
    <row r="86" spans="1:6" x14ac:dyDescent="0.3">
      <c r="A86" t="s">
        <v>1104</v>
      </c>
      <c r="B86" t="s">
        <v>100</v>
      </c>
      <c r="C86" t="s">
        <v>551</v>
      </c>
      <c r="D86">
        <v>12</v>
      </c>
      <c r="E86" t="s">
        <v>1105</v>
      </c>
    </row>
    <row r="87" spans="1:6" x14ac:dyDescent="0.3">
      <c r="A87" t="s">
        <v>1162</v>
      </c>
      <c r="B87" t="s">
        <v>151</v>
      </c>
      <c r="C87" t="s">
        <v>551</v>
      </c>
      <c r="D87">
        <v>12</v>
      </c>
      <c r="E87" t="s">
        <v>151</v>
      </c>
    </row>
    <row r="88" spans="1:6" x14ac:dyDescent="0.3">
      <c r="A88" t="s">
        <v>1108</v>
      </c>
      <c r="B88" t="s">
        <v>105</v>
      </c>
      <c r="C88" t="s">
        <v>551</v>
      </c>
      <c r="D88">
        <v>12</v>
      </c>
      <c r="E88" t="s">
        <v>105</v>
      </c>
    </row>
    <row r="89" spans="1:6" x14ac:dyDescent="0.3">
      <c r="A89" t="s">
        <v>1267</v>
      </c>
      <c r="B89" t="s">
        <v>366</v>
      </c>
      <c r="C89" t="s">
        <v>551</v>
      </c>
      <c r="D89">
        <v>11</v>
      </c>
      <c r="E89" t="s">
        <v>366</v>
      </c>
    </row>
    <row r="90" spans="1:6" x14ac:dyDescent="0.3">
      <c r="A90" t="s">
        <v>1268</v>
      </c>
      <c r="B90" t="s">
        <v>368</v>
      </c>
      <c r="C90" t="s">
        <v>551</v>
      </c>
      <c r="D90">
        <v>12</v>
      </c>
      <c r="E90" t="s">
        <v>368</v>
      </c>
    </row>
    <row r="91" spans="1:6" x14ac:dyDescent="0.3">
      <c r="A91" t="s">
        <v>1163</v>
      </c>
      <c r="B91" t="s">
        <v>152</v>
      </c>
      <c r="C91" t="s">
        <v>551</v>
      </c>
      <c r="D91">
        <v>12</v>
      </c>
      <c r="E91" t="s">
        <v>152</v>
      </c>
      <c r="F91" t="s">
        <v>1282</v>
      </c>
    </row>
    <row r="92" spans="1:6" x14ac:dyDescent="0.3">
      <c r="A92" t="s">
        <v>1269</v>
      </c>
      <c r="B92" t="s">
        <v>370</v>
      </c>
      <c r="C92" t="s">
        <v>551</v>
      </c>
      <c r="D92">
        <v>12</v>
      </c>
      <c r="E92" t="s">
        <v>370</v>
      </c>
    </row>
    <row r="93" spans="1:6" x14ac:dyDescent="0.3">
      <c r="A93" t="s">
        <v>1271</v>
      </c>
      <c r="B93" t="s">
        <v>374</v>
      </c>
      <c r="C93" t="s">
        <v>551</v>
      </c>
      <c r="D93">
        <v>12</v>
      </c>
      <c r="E93" t="s">
        <v>374</v>
      </c>
    </row>
    <row r="94" spans="1:6" x14ac:dyDescent="0.3">
      <c r="A94" t="s">
        <v>1272</v>
      </c>
      <c r="B94" t="s">
        <v>409</v>
      </c>
      <c r="C94" t="s">
        <v>551</v>
      </c>
      <c r="D94">
        <v>9</v>
      </c>
      <c r="E94" t="s">
        <v>409</v>
      </c>
    </row>
    <row r="95" spans="1:6" x14ac:dyDescent="0.3">
      <c r="A95" t="s">
        <v>1274</v>
      </c>
      <c r="B95" t="s">
        <v>379</v>
      </c>
      <c r="C95" t="s">
        <v>551</v>
      </c>
      <c r="D95">
        <v>12</v>
      </c>
      <c r="E95" t="s">
        <v>379</v>
      </c>
    </row>
    <row r="96" spans="1:6" x14ac:dyDescent="0.3">
      <c r="A96" t="s">
        <v>1242</v>
      </c>
      <c r="B96" t="s">
        <v>310</v>
      </c>
      <c r="C96" t="s">
        <v>551</v>
      </c>
      <c r="D96">
        <v>12</v>
      </c>
      <c r="E96" t="s">
        <v>310</v>
      </c>
    </row>
    <row r="97" spans="1:6" x14ac:dyDescent="0.3">
      <c r="A97" t="s">
        <v>1164</v>
      </c>
      <c r="B97" t="s">
        <v>153</v>
      </c>
      <c r="C97" t="s">
        <v>551</v>
      </c>
      <c r="D97">
        <v>12</v>
      </c>
      <c r="E97" t="s">
        <v>153</v>
      </c>
    </row>
    <row r="98" spans="1:6" x14ac:dyDescent="0.3">
      <c r="A98" t="s">
        <v>1106</v>
      </c>
      <c r="B98" t="s">
        <v>102</v>
      </c>
      <c r="C98" t="s">
        <v>551</v>
      </c>
      <c r="D98">
        <v>12</v>
      </c>
      <c r="E98" t="s">
        <v>102</v>
      </c>
    </row>
    <row r="99" spans="1:6" x14ac:dyDescent="0.3">
      <c r="A99" t="s">
        <v>1236</v>
      </c>
      <c r="B99" t="s">
        <v>304</v>
      </c>
      <c r="C99" t="s">
        <v>551</v>
      </c>
      <c r="D99">
        <v>12</v>
      </c>
      <c r="E99" t="s">
        <v>304</v>
      </c>
    </row>
    <row r="100" spans="1:6" x14ac:dyDescent="0.3">
      <c r="A100" t="s">
        <v>1275</v>
      </c>
      <c r="B100" t="s">
        <v>381</v>
      </c>
      <c r="C100" t="s">
        <v>551</v>
      </c>
      <c r="D100">
        <v>12</v>
      </c>
      <c r="E100" t="s">
        <v>381</v>
      </c>
    </row>
    <row r="101" spans="1:6" x14ac:dyDescent="0.3">
      <c r="A101" t="s">
        <v>1165</v>
      </c>
      <c r="B101" t="s">
        <v>384</v>
      </c>
      <c r="C101" t="s">
        <v>551</v>
      </c>
      <c r="D101">
        <v>12</v>
      </c>
      <c r="E101" t="s">
        <v>384</v>
      </c>
    </row>
    <row r="102" spans="1:6" x14ac:dyDescent="0.3">
      <c r="A102" t="s">
        <v>1185</v>
      </c>
      <c r="B102" t="s">
        <v>200</v>
      </c>
      <c r="C102" t="s">
        <v>1077</v>
      </c>
      <c r="D102">
        <v>12</v>
      </c>
      <c r="E102" t="s">
        <v>542</v>
      </c>
    </row>
    <row r="103" spans="1:6" x14ac:dyDescent="0.3">
      <c r="A103" t="s">
        <v>1256</v>
      </c>
      <c r="B103" t="s">
        <v>343</v>
      </c>
      <c r="C103" t="s">
        <v>1077</v>
      </c>
      <c r="D103">
        <v>12</v>
      </c>
      <c r="E103" t="s">
        <v>343</v>
      </c>
    </row>
    <row r="104" spans="1:6" x14ac:dyDescent="0.3">
      <c r="A104" t="s">
        <v>1172</v>
      </c>
      <c r="B104" t="s">
        <v>756</v>
      </c>
      <c r="C104" t="s">
        <v>1077</v>
      </c>
      <c r="D104">
        <v>12</v>
      </c>
      <c r="E104" t="s">
        <v>756</v>
      </c>
    </row>
    <row r="105" spans="1:6" x14ac:dyDescent="0.3">
      <c r="A105" t="s">
        <v>1247</v>
      </c>
      <c r="B105" t="s">
        <v>323</v>
      </c>
      <c r="C105" t="s">
        <v>1077</v>
      </c>
      <c r="D105">
        <v>12</v>
      </c>
      <c r="E105" t="s">
        <v>323</v>
      </c>
    </row>
    <row r="106" spans="1:6" x14ac:dyDescent="0.3">
      <c r="A106" t="s">
        <v>1167</v>
      </c>
      <c r="B106" t="s">
        <v>157</v>
      </c>
      <c r="C106" t="s">
        <v>1077</v>
      </c>
      <c r="D106">
        <v>12</v>
      </c>
      <c r="E106" t="s">
        <v>157</v>
      </c>
    </row>
    <row r="107" spans="1:6" x14ac:dyDescent="0.3">
      <c r="A107" t="s">
        <v>1202</v>
      </c>
      <c r="B107" t="s">
        <v>241</v>
      </c>
      <c r="C107" t="s">
        <v>551</v>
      </c>
      <c r="D107">
        <v>12</v>
      </c>
      <c r="E107" t="s">
        <v>241</v>
      </c>
    </row>
    <row r="108" spans="1:6" x14ac:dyDescent="0.3">
      <c r="A108" t="s">
        <v>1276</v>
      </c>
      <c r="B108" t="s">
        <v>383</v>
      </c>
      <c r="C108" t="s">
        <v>1077</v>
      </c>
      <c r="D108">
        <v>12</v>
      </c>
      <c r="E108" t="s">
        <v>383</v>
      </c>
    </row>
    <row r="109" spans="1:6" x14ac:dyDescent="0.3">
      <c r="A109" t="s">
        <v>1168</v>
      </c>
      <c r="B109" t="s">
        <v>160</v>
      </c>
      <c r="C109" t="s">
        <v>551</v>
      </c>
      <c r="D109">
        <v>12</v>
      </c>
      <c r="E109" t="s">
        <v>160</v>
      </c>
    </row>
    <row r="110" spans="1:6" x14ac:dyDescent="0.3">
      <c r="A110" t="s">
        <v>1109</v>
      </c>
      <c r="B110" t="s">
        <v>106</v>
      </c>
      <c r="C110" t="s">
        <v>551</v>
      </c>
      <c r="D110">
        <v>12</v>
      </c>
      <c r="E110" t="s">
        <v>106</v>
      </c>
      <c r="F110" t="s">
        <v>1282</v>
      </c>
    </row>
    <row r="111" spans="1:6" x14ac:dyDescent="0.3">
      <c r="A111" t="s">
        <v>1169</v>
      </c>
      <c r="B111" t="s">
        <v>162</v>
      </c>
      <c r="C111" t="s">
        <v>551</v>
      </c>
      <c r="D111">
        <v>10</v>
      </c>
      <c r="E111" t="s">
        <v>162</v>
      </c>
    </row>
    <row r="112" spans="1:6" x14ac:dyDescent="0.3">
      <c r="A112" t="s">
        <v>1170</v>
      </c>
      <c r="B112" t="s">
        <v>164</v>
      </c>
      <c r="C112" t="s">
        <v>551</v>
      </c>
      <c r="D112">
        <v>12</v>
      </c>
      <c r="E112" t="s">
        <v>164</v>
      </c>
    </row>
    <row r="113" spans="1:5" x14ac:dyDescent="0.3">
      <c r="A113" t="s">
        <v>1171</v>
      </c>
      <c r="B113" t="s">
        <v>166</v>
      </c>
      <c r="C113" t="s">
        <v>551</v>
      </c>
      <c r="D113">
        <v>12</v>
      </c>
      <c r="E113" t="s">
        <v>166</v>
      </c>
    </row>
    <row r="114" spans="1:5" x14ac:dyDescent="0.3">
      <c r="A114" t="s">
        <v>1237</v>
      </c>
      <c r="B114" t="s">
        <v>305</v>
      </c>
      <c r="C114" t="s">
        <v>551</v>
      </c>
      <c r="D114">
        <v>12</v>
      </c>
      <c r="E114" t="s">
        <v>305</v>
      </c>
    </row>
    <row r="115" spans="1:5" x14ac:dyDescent="0.3">
      <c r="A115" t="s">
        <v>1173</v>
      </c>
      <c r="B115" t="s">
        <v>172</v>
      </c>
      <c r="C115" t="s">
        <v>551</v>
      </c>
      <c r="D115">
        <v>11</v>
      </c>
      <c r="E115" t="s">
        <v>172</v>
      </c>
    </row>
    <row r="116" spans="1:5" x14ac:dyDescent="0.3">
      <c r="A116" t="s">
        <v>1110</v>
      </c>
      <c r="B116" t="s">
        <v>173</v>
      </c>
      <c r="C116" t="s">
        <v>551</v>
      </c>
      <c r="D116">
        <v>12</v>
      </c>
      <c r="E116" t="s">
        <v>1111</v>
      </c>
    </row>
    <row r="117" spans="1:5" x14ac:dyDescent="0.3">
      <c r="A117" t="s">
        <v>1082</v>
      </c>
      <c r="B117" t="s">
        <v>82</v>
      </c>
      <c r="C117" t="s">
        <v>551</v>
      </c>
      <c r="D117">
        <v>12</v>
      </c>
      <c r="E117" t="s">
        <v>633</v>
      </c>
    </row>
    <row r="118" spans="1:5" x14ac:dyDescent="0.3">
      <c r="A118" t="s">
        <v>1182</v>
      </c>
      <c r="B118" t="s">
        <v>157</v>
      </c>
      <c r="C118" t="s">
        <v>1077</v>
      </c>
      <c r="D118">
        <v>12</v>
      </c>
      <c r="E118" t="s">
        <v>540</v>
      </c>
    </row>
    <row r="119" spans="1:5" x14ac:dyDescent="0.3">
      <c r="A119" t="s">
        <v>1174</v>
      </c>
      <c r="B119" t="s">
        <v>174</v>
      </c>
      <c r="C119" t="s">
        <v>551</v>
      </c>
      <c r="D119">
        <v>12</v>
      </c>
      <c r="E119" t="s">
        <v>174</v>
      </c>
    </row>
    <row r="120" spans="1:5" x14ac:dyDescent="0.3">
      <c r="A120" t="s">
        <v>1112</v>
      </c>
      <c r="B120" t="s">
        <v>107</v>
      </c>
      <c r="C120" t="s">
        <v>551</v>
      </c>
      <c r="D120">
        <v>12</v>
      </c>
      <c r="E120" t="s">
        <v>107</v>
      </c>
    </row>
    <row r="121" spans="1:5" x14ac:dyDescent="0.3">
      <c r="A121" t="s">
        <v>1175</v>
      </c>
      <c r="B121" t="s">
        <v>176</v>
      </c>
      <c r="C121" t="s">
        <v>551</v>
      </c>
      <c r="D121">
        <v>8</v>
      </c>
      <c r="E121" t="s">
        <v>176</v>
      </c>
    </row>
    <row r="122" spans="1:5" x14ac:dyDescent="0.3">
      <c r="A122" t="s">
        <v>1193</v>
      </c>
      <c r="B122" t="s">
        <v>219</v>
      </c>
      <c r="C122" t="s">
        <v>551</v>
      </c>
      <c r="D122">
        <v>12</v>
      </c>
      <c r="E122" t="s">
        <v>219</v>
      </c>
    </row>
    <row r="123" spans="1:5" x14ac:dyDescent="0.3">
      <c r="A123" t="s">
        <v>1176</v>
      </c>
      <c r="B123" t="s">
        <v>178</v>
      </c>
      <c r="C123" t="s">
        <v>551</v>
      </c>
      <c r="D123">
        <v>11</v>
      </c>
      <c r="E123" t="s">
        <v>178</v>
      </c>
    </row>
    <row r="124" spans="1:5" x14ac:dyDescent="0.3">
      <c r="A124" t="s">
        <v>1231</v>
      </c>
      <c r="B124" t="s">
        <v>292</v>
      </c>
      <c r="C124" t="s">
        <v>551</v>
      </c>
      <c r="D124">
        <v>12</v>
      </c>
      <c r="E124" t="s">
        <v>292</v>
      </c>
    </row>
    <row r="125" spans="1:5" x14ac:dyDescent="0.3">
      <c r="A125" t="s">
        <v>1177</v>
      </c>
      <c r="B125" t="s">
        <v>180</v>
      </c>
      <c r="C125" t="s">
        <v>551</v>
      </c>
      <c r="D125">
        <v>12</v>
      </c>
      <c r="E125" t="s">
        <v>180</v>
      </c>
    </row>
    <row r="126" spans="1:5" x14ac:dyDescent="0.3">
      <c r="A126" t="s">
        <v>1113</v>
      </c>
      <c r="B126" t="s">
        <v>108</v>
      </c>
      <c r="C126" t="s">
        <v>551</v>
      </c>
      <c r="D126">
        <v>12</v>
      </c>
      <c r="E126" t="s">
        <v>108</v>
      </c>
    </row>
    <row r="127" spans="1:5" x14ac:dyDescent="0.3">
      <c r="A127" t="s">
        <v>1180</v>
      </c>
      <c r="B127" t="s">
        <v>182</v>
      </c>
      <c r="C127" t="s">
        <v>551</v>
      </c>
      <c r="D127">
        <v>12</v>
      </c>
      <c r="E127" t="s">
        <v>182</v>
      </c>
    </row>
    <row r="128" spans="1:5" x14ac:dyDescent="0.3">
      <c r="A128" t="s">
        <v>1178</v>
      </c>
      <c r="B128" t="s">
        <v>184</v>
      </c>
      <c r="C128" t="s">
        <v>551</v>
      </c>
      <c r="D128">
        <v>6</v>
      </c>
      <c r="E128" t="s">
        <v>184</v>
      </c>
    </row>
    <row r="129" spans="1:5" x14ac:dyDescent="0.3">
      <c r="A129" t="s">
        <v>1194</v>
      </c>
      <c r="B129" t="s">
        <v>79</v>
      </c>
      <c r="C129" t="s">
        <v>1077</v>
      </c>
      <c r="D129">
        <v>12</v>
      </c>
      <c r="E129" t="s">
        <v>539</v>
      </c>
    </row>
    <row r="130" spans="1:5" x14ac:dyDescent="0.3">
      <c r="A130" t="s">
        <v>1179</v>
      </c>
      <c r="B130" t="s">
        <v>186</v>
      </c>
      <c r="C130" t="s">
        <v>551</v>
      </c>
      <c r="D130">
        <v>12</v>
      </c>
      <c r="E130" t="s">
        <v>186</v>
      </c>
    </row>
    <row r="131" spans="1:5" x14ac:dyDescent="0.3">
      <c r="A131" t="s">
        <v>1203</v>
      </c>
      <c r="B131" t="s">
        <v>242</v>
      </c>
      <c r="C131" t="s">
        <v>551</v>
      </c>
      <c r="D131">
        <v>12</v>
      </c>
      <c r="E131" t="s">
        <v>242</v>
      </c>
    </row>
    <row r="132" spans="1:5" x14ac:dyDescent="0.3">
      <c r="A132" t="s">
        <v>1083</v>
      </c>
      <c r="B132" t="s">
        <v>85</v>
      </c>
      <c r="C132" t="s">
        <v>551</v>
      </c>
      <c r="D132">
        <v>12</v>
      </c>
      <c r="E132" t="s">
        <v>85</v>
      </c>
    </row>
    <row r="133" spans="1:5" x14ac:dyDescent="0.3">
      <c r="A133" t="s">
        <v>1181</v>
      </c>
      <c r="B133" t="s">
        <v>188</v>
      </c>
      <c r="C133" t="s">
        <v>551</v>
      </c>
      <c r="D133">
        <v>12</v>
      </c>
      <c r="E133" t="s">
        <v>188</v>
      </c>
    </row>
    <row r="134" spans="1:5" x14ac:dyDescent="0.3">
      <c r="A134" t="s">
        <v>1223</v>
      </c>
      <c r="B134" t="s">
        <v>282</v>
      </c>
      <c r="C134" t="s">
        <v>551</v>
      </c>
      <c r="D134">
        <v>4</v>
      </c>
      <c r="E134" t="s">
        <v>282</v>
      </c>
    </row>
    <row r="135" spans="1:5" x14ac:dyDescent="0.3">
      <c r="A135" t="s">
        <v>1183</v>
      </c>
      <c r="B135" t="s">
        <v>194</v>
      </c>
      <c r="C135" t="s">
        <v>551</v>
      </c>
      <c r="D135">
        <v>12</v>
      </c>
      <c r="E135" t="s">
        <v>194</v>
      </c>
    </row>
    <row r="136" spans="1:5" x14ac:dyDescent="0.3">
      <c r="A136" t="s">
        <v>1184</v>
      </c>
      <c r="B136" t="s">
        <v>196</v>
      </c>
      <c r="C136" t="s">
        <v>551</v>
      </c>
      <c r="D136">
        <v>3</v>
      </c>
      <c r="E136" t="s">
        <v>196</v>
      </c>
    </row>
    <row r="137" spans="1:5" x14ac:dyDescent="0.3">
      <c r="A137" t="s">
        <v>1084</v>
      </c>
      <c r="B137" t="s">
        <v>86</v>
      </c>
      <c r="C137" t="s">
        <v>551</v>
      </c>
      <c r="D137">
        <v>12</v>
      </c>
      <c r="E137" t="s">
        <v>86</v>
      </c>
    </row>
    <row r="138" spans="1:5" x14ac:dyDescent="0.3">
      <c r="A138" t="s">
        <v>1191</v>
      </c>
      <c r="B138" t="s">
        <v>217</v>
      </c>
      <c r="C138" t="s">
        <v>551</v>
      </c>
      <c r="D138">
        <v>12</v>
      </c>
      <c r="E138" t="s">
        <v>217</v>
      </c>
    </row>
    <row r="139" spans="1:5" x14ac:dyDescent="0.3">
      <c r="A139" t="s">
        <v>1186</v>
      </c>
      <c r="B139" t="s">
        <v>543</v>
      </c>
      <c r="C139" t="s">
        <v>551</v>
      </c>
      <c r="D139">
        <v>12</v>
      </c>
      <c r="E139" t="s">
        <v>797</v>
      </c>
    </row>
    <row r="140" spans="1:5" x14ac:dyDescent="0.3">
      <c r="A140" t="s">
        <v>1197</v>
      </c>
      <c r="B140" t="s">
        <v>841</v>
      </c>
      <c r="C140" t="s">
        <v>1077</v>
      </c>
      <c r="D140">
        <v>12</v>
      </c>
      <c r="E140" t="s">
        <v>1198</v>
      </c>
    </row>
    <row r="141" spans="1:5" x14ac:dyDescent="0.3">
      <c r="A141" t="s">
        <v>1085</v>
      </c>
      <c r="B141" t="s">
        <v>84</v>
      </c>
      <c r="C141" t="s">
        <v>551</v>
      </c>
      <c r="D141">
        <v>12</v>
      </c>
      <c r="E141" t="s">
        <v>84</v>
      </c>
    </row>
    <row r="142" spans="1:5" x14ac:dyDescent="0.3">
      <c r="A142" t="s">
        <v>1224</v>
      </c>
      <c r="B142" t="s">
        <v>283</v>
      </c>
      <c r="C142" t="s">
        <v>551</v>
      </c>
      <c r="D142">
        <v>3</v>
      </c>
      <c r="E142" t="s">
        <v>283</v>
      </c>
    </row>
    <row r="143" spans="1:5" x14ac:dyDescent="0.3">
      <c r="A143" t="s">
        <v>1207</v>
      </c>
      <c r="B143" t="s">
        <v>246</v>
      </c>
      <c r="C143" t="s">
        <v>551</v>
      </c>
      <c r="D143">
        <v>11</v>
      </c>
      <c r="E143" t="s">
        <v>246</v>
      </c>
    </row>
    <row r="144" spans="1:5" x14ac:dyDescent="0.3">
      <c r="A144" t="s">
        <v>1244</v>
      </c>
      <c r="B144" t="s">
        <v>314</v>
      </c>
      <c r="C144" t="s">
        <v>551</v>
      </c>
      <c r="D144">
        <v>12</v>
      </c>
      <c r="E144" t="s">
        <v>960</v>
      </c>
    </row>
    <row r="145" spans="1:6" x14ac:dyDescent="0.3">
      <c r="A145" t="s">
        <v>1187</v>
      </c>
      <c r="B145" t="s">
        <v>400</v>
      </c>
      <c r="C145" t="s">
        <v>551</v>
      </c>
      <c r="D145">
        <v>8</v>
      </c>
      <c r="E145" t="s">
        <v>400</v>
      </c>
    </row>
    <row r="146" spans="1:6" x14ac:dyDescent="0.3">
      <c r="A146" t="s">
        <v>1086</v>
      </c>
      <c r="B146" t="s">
        <v>549</v>
      </c>
      <c r="C146" t="s">
        <v>551</v>
      </c>
      <c r="D146">
        <v>12</v>
      </c>
      <c r="E146" t="s">
        <v>1087</v>
      </c>
    </row>
    <row r="147" spans="1:6" x14ac:dyDescent="0.3">
      <c r="A147" t="s">
        <v>1088</v>
      </c>
      <c r="B147" t="s">
        <v>87</v>
      </c>
      <c r="C147" t="s">
        <v>551</v>
      </c>
      <c r="D147">
        <v>12</v>
      </c>
      <c r="E147" t="s">
        <v>636</v>
      </c>
    </row>
    <row r="148" spans="1:6" x14ac:dyDescent="0.3">
      <c r="A148" t="s">
        <v>1114</v>
      </c>
      <c r="B148" t="s">
        <v>109</v>
      </c>
      <c r="C148" t="s">
        <v>551</v>
      </c>
      <c r="D148">
        <v>12</v>
      </c>
      <c r="E148" t="s">
        <v>109</v>
      </c>
    </row>
    <row r="149" spans="1:6" x14ac:dyDescent="0.3">
      <c r="A149" t="s">
        <v>1188</v>
      </c>
      <c r="B149" t="s">
        <v>207</v>
      </c>
      <c r="C149" t="s">
        <v>551</v>
      </c>
      <c r="D149">
        <v>12</v>
      </c>
      <c r="E149" t="s">
        <v>207</v>
      </c>
    </row>
    <row r="150" spans="1:6" x14ac:dyDescent="0.3">
      <c r="A150" t="s">
        <v>1115</v>
      </c>
      <c r="B150" t="s">
        <v>110</v>
      </c>
      <c r="C150" t="s">
        <v>551</v>
      </c>
      <c r="D150">
        <v>12</v>
      </c>
      <c r="E150" t="s">
        <v>110</v>
      </c>
      <c r="F150" t="s">
        <v>1282</v>
      </c>
    </row>
    <row r="151" spans="1:6" x14ac:dyDescent="0.3">
      <c r="A151" t="s">
        <v>1208</v>
      </c>
      <c r="B151" t="s">
        <v>249</v>
      </c>
      <c r="C151" t="s">
        <v>1077</v>
      </c>
      <c r="D151">
        <v>12</v>
      </c>
      <c r="E151" t="s">
        <v>1209</v>
      </c>
    </row>
    <row r="152" spans="1:6" x14ac:dyDescent="0.3">
      <c r="A152" t="s">
        <v>1189</v>
      </c>
      <c r="B152" t="s">
        <v>209</v>
      </c>
      <c r="C152" t="s">
        <v>551</v>
      </c>
      <c r="D152">
        <v>12</v>
      </c>
      <c r="E152" t="s">
        <v>209</v>
      </c>
    </row>
    <row r="153" spans="1:6" x14ac:dyDescent="0.3">
      <c r="A153" t="s">
        <v>1117</v>
      </c>
      <c r="B153" t="s">
        <v>111</v>
      </c>
      <c r="C153" t="s">
        <v>551</v>
      </c>
      <c r="D153">
        <v>12</v>
      </c>
      <c r="E153" t="s">
        <v>111</v>
      </c>
    </row>
    <row r="154" spans="1:6" x14ac:dyDescent="0.3">
      <c r="A154" t="s">
        <v>1118</v>
      </c>
      <c r="B154" t="s">
        <v>112</v>
      </c>
      <c r="C154" t="s">
        <v>551</v>
      </c>
      <c r="D154">
        <v>12</v>
      </c>
      <c r="E154" t="s">
        <v>112</v>
      </c>
    </row>
    <row r="155" spans="1:6" x14ac:dyDescent="0.3">
      <c r="A155" t="s">
        <v>1190</v>
      </c>
      <c r="B155" t="s">
        <v>212</v>
      </c>
      <c r="C155" t="s">
        <v>551</v>
      </c>
      <c r="D155">
        <v>6</v>
      </c>
      <c r="E155" t="s">
        <v>212</v>
      </c>
    </row>
    <row r="156" spans="1:6" x14ac:dyDescent="0.3">
      <c r="A156" t="s">
        <v>1196</v>
      </c>
      <c r="B156" t="s">
        <v>228</v>
      </c>
      <c r="C156" t="s">
        <v>551</v>
      </c>
      <c r="D156">
        <v>12</v>
      </c>
      <c r="E156" t="s">
        <v>228</v>
      </c>
    </row>
    <row r="157" spans="1:6" x14ac:dyDescent="0.3">
      <c r="A157" t="s">
        <v>1192</v>
      </c>
      <c r="B157" t="s">
        <v>215</v>
      </c>
      <c r="C157" t="s">
        <v>551</v>
      </c>
      <c r="D157">
        <v>12</v>
      </c>
      <c r="E157" t="s">
        <v>215</v>
      </c>
    </row>
    <row r="158" spans="1:6" x14ac:dyDescent="0.3">
      <c r="A158" t="s">
        <v>1119</v>
      </c>
      <c r="B158" t="s">
        <v>113</v>
      </c>
      <c r="C158" t="s">
        <v>551</v>
      </c>
      <c r="D158">
        <v>12</v>
      </c>
      <c r="E158" t="s">
        <v>113</v>
      </c>
    </row>
    <row r="159" spans="1:6" x14ac:dyDescent="0.3">
      <c r="A159" t="s">
        <v>1195</v>
      </c>
      <c r="B159" t="s">
        <v>225</v>
      </c>
      <c r="C159" t="s">
        <v>551</v>
      </c>
      <c r="D159">
        <v>12</v>
      </c>
      <c r="E159" t="s">
        <v>225</v>
      </c>
    </row>
    <row r="160" spans="1:6" x14ac:dyDescent="0.3">
      <c r="A160" t="s">
        <v>1120</v>
      </c>
      <c r="B160" t="s">
        <v>114</v>
      </c>
      <c r="C160" t="s">
        <v>551</v>
      </c>
      <c r="D160">
        <v>12</v>
      </c>
      <c r="E160" t="s">
        <v>114</v>
      </c>
    </row>
    <row r="161" spans="1:6" x14ac:dyDescent="0.3">
      <c r="A161" t="s">
        <v>1121</v>
      </c>
      <c r="B161" t="s">
        <v>115</v>
      </c>
      <c r="C161" t="s">
        <v>551</v>
      </c>
      <c r="D161">
        <v>12</v>
      </c>
      <c r="E161" t="s">
        <v>115</v>
      </c>
    </row>
    <row r="162" spans="1:6" x14ac:dyDescent="0.3">
      <c r="A162" t="s">
        <v>1211</v>
      </c>
      <c r="B162" t="s">
        <v>8</v>
      </c>
      <c r="C162" t="s">
        <v>1077</v>
      </c>
      <c r="D162">
        <v>12</v>
      </c>
      <c r="E162" t="s">
        <v>547</v>
      </c>
    </row>
    <row r="163" spans="1:6" x14ac:dyDescent="0.3">
      <c r="A163" t="s">
        <v>1089</v>
      </c>
      <c r="B163" t="s">
        <v>226</v>
      </c>
      <c r="C163" t="s">
        <v>551</v>
      </c>
      <c r="D163">
        <v>12</v>
      </c>
      <c r="E163" t="s">
        <v>226</v>
      </c>
    </row>
    <row r="164" spans="1:6" x14ac:dyDescent="0.3">
      <c r="A164" t="s">
        <v>1090</v>
      </c>
      <c r="B164" t="s">
        <v>89</v>
      </c>
      <c r="C164" t="s">
        <v>551</v>
      </c>
      <c r="D164">
        <v>12</v>
      </c>
      <c r="E164" t="s">
        <v>1091</v>
      </c>
    </row>
    <row r="165" spans="1:6" x14ac:dyDescent="0.3">
      <c r="A165" t="s">
        <v>1092</v>
      </c>
      <c r="B165" t="s">
        <v>90</v>
      </c>
      <c r="C165" t="s">
        <v>551</v>
      </c>
      <c r="D165">
        <v>12</v>
      </c>
      <c r="E165" t="s">
        <v>90</v>
      </c>
    </row>
    <row r="166" spans="1:6" x14ac:dyDescent="0.3">
      <c r="A166" t="s">
        <v>1093</v>
      </c>
      <c r="B166" t="s">
        <v>91</v>
      </c>
      <c r="C166" t="s">
        <v>551</v>
      </c>
      <c r="D166">
        <v>12</v>
      </c>
      <c r="E166" t="s">
        <v>91</v>
      </c>
    </row>
    <row r="167" spans="1:6" x14ac:dyDescent="0.3">
      <c r="A167" t="s">
        <v>1122</v>
      </c>
      <c r="B167" t="s">
        <v>116</v>
      </c>
      <c r="C167" t="s">
        <v>551</v>
      </c>
      <c r="D167">
        <v>12</v>
      </c>
      <c r="E167" t="s">
        <v>116</v>
      </c>
      <c r="F167" t="s">
        <v>1282</v>
      </c>
    </row>
    <row r="168" spans="1:6" x14ac:dyDescent="0.3">
      <c r="A168" t="s">
        <v>1204</v>
      </c>
      <c r="B168" t="s">
        <v>243</v>
      </c>
      <c r="C168" t="s">
        <v>551</v>
      </c>
      <c r="D168">
        <v>12</v>
      </c>
      <c r="E168" t="s">
        <v>243</v>
      </c>
    </row>
    <row r="169" spans="1:6" x14ac:dyDescent="0.3">
      <c r="A169" t="s">
        <v>1123</v>
      </c>
      <c r="B169" t="s">
        <v>117</v>
      </c>
      <c r="C169" t="s">
        <v>551</v>
      </c>
      <c r="D169">
        <v>12</v>
      </c>
      <c r="E169" t="s">
        <v>117</v>
      </c>
    </row>
    <row r="170" spans="1:6" x14ac:dyDescent="0.3">
      <c r="A170" t="s">
        <v>1199</v>
      </c>
      <c r="B170" t="s">
        <v>235</v>
      </c>
      <c r="C170" t="s">
        <v>551</v>
      </c>
      <c r="D170">
        <v>12</v>
      </c>
      <c r="E170" t="s">
        <v>235</v>
      </c>
    </row>
    <row r="171" spans="1:6" x14ac:dyDescent="0.3">
      <c r="A171" t="s">
        <v>1124</v>
      </c>
      <c r="B171" t="s">
        <v>118</v>
      </c>
      <c r="C171" t="s">
        <v>551</v>
      </c>
      <c r="D171">
        <v>12</v>
      </c>
      <c r="E171" t="s">
        <v>118</v>
      </c>
      <c r="F171" t="s">
        <v>1282</v>
      </c>
    </row>
    <row r="172" spans="1:6" x14ac:dyDescent="0.3">
      <c r="A172" t="s">
        <v>1094</v>
      </c>
      <c r="B172" t="s">
        <v>92</v>
      </c>
      <c r="C172" t="s">
        <v>551</v>
      </c>
      <c r="D172">
        <v>12</v>
      </c>
      <c r="E172" t="s">
        <v>92</v>
      </c>
    </row>
    <row r="173" spans="1:6" x14ac:dyDescent="0.3">
      <c r="A173" t="s">
        <v>1221</v>
      </c>
      <c r="B173" t="s">
        <v>544</v>
      </c>
      <c r="C173" t="s">
        <v>1077</v>
      </c>
      <c r="D173">
        <v>12</v>
      </c>
      <c r="E173" t="s">
        <v>545</v>
      </c>
    </row>
    <row r="174" spans="1:6" x14ac:dyDescent="0.3">
      <c r="A174" t="s">
        <v>1200</v>
      </c>
      <c r="B174" t="s">
        <v>237</v>
      </c>
      <c r="C174" t="s">
        <v>551</v>
      </c>
      <c r="D174">
        <v>12</v>
      </c>
      <c r="E174" t="s">
        <v>237</v>
      </c>
    </row>
    <row r="175" spans="1:6" x14ac:dyDescent="0.3">
      <c r="A175" t="s">
        <v>1201</v>
      </c>
      <c r="B175" t="s">
        <v>550</v>
      </c>
      <c r="C175" t="s">
        <v>551</v>
      </c>
      <c r="D175">
        <v>12</v>
      </c>
      <c r="E175" t="s">
        <v>853</v>
      </c>
    </row>
    <row r="176" spans="1:6" x14ac:dyDescent="0.3">
      <c r="A176" t="s">
        <v>1205</v>
      </c>
      <c r="B176" t="s">
        <v>244</v>
      </c>
      <c r="C176" t="s">
        <v>551</v>
      </c>
      <c r="D176">
        <v>12</v>
      </c>
      <c r="E176" t="s">
        <v>244</v>
      </c>
    </row>
    <row r="177" spans="1:5" x14ac:dyDescent="0.3">
      <c r="A177" t="s">
        <v>1238</v>
      </c>
      <c r="B177" t="s">
        <v>306</v>
      </c>
      <c r="C177" t="s">
        <v>551</v>
      </c>
      <c r="D177">
        <v>12</v>
      </c>
      <c r="E177" t="s">
        <v>306</v>
      </c>
    </row>
    <row r="178" spans="1:5" x14ac:dyDescent="0.3">
      <c r="A178" t="s">
        <v>1125</v>
      </c>
      <c r="B178" t="s">
        <v>396</v>
      </c>
      <c r="C178" t="s">
        <v>551</v>
      </c>
      <c r="D178">
        <v>12</v>
      </c>
      <c r="E178" t="s">
        <v>396</v>
      </c>
    </row>
    <row r="179" spans="1:5" x14ac:dyDescent="0.3">
      <c r="A179" t="s">
        <v>1126</v>
      </c>
      <c r="B179" t="s">
        <v>119</v>
      </c>
      <c r="C179" t="s">
        <v>551</v>
      </c>
      <c r="D179">
        <v>12</v>
      </c>
      <c r="E179" t="s">
        <v>119</v>
      </c>
    </row>
    <row r="180" spans="1:5" x14ac:dyDescent="0.3">
      <c r="A180" t="s">
        <v>1166</v>
      </c>
      <c r="B180" t="s">
        <v>155</v>
      </c>
      <c r="C180" t="s">
        <v>551</v>
      </c>
      <c r="D180">
        <v>12</v>
      </c>
      <c r="E180" t="s">
        <v>155</v>
      </c>
    </row>
    <row r="181" spans="1:5" x14ac:dyDescent="0.3">
      <c r="A181" t="s">
        <v>1127</v>
      </c>
      <c r="B181" t="s">
        <v>120</v>
      </c>
      <c r="C181" t="s">
        <v>551</v>
      </c>
      <c r="D181">
        <v>12</v>
      </c>
      <c r="E181" t="s">
        <v>120</v>
      </c>
    </row>
    <row r="182" spans="1:5" x14ac:dyDescent="0.3">
      <c r="A182" t="s">
        <v>1128</v>
      </c>
      <c r="B182" t="s">
        <v>121</v>
      </c>
      <c r="C182" t="s">
        <v>551</v>
      </c>
      <c r="D182">
        <v>12</v>
      </c>
      <c r="E182" t="s">
        <v>121</v>
      </c>
    </row>
    <row r="183" spans="1:5" x14ac:dyDescent="0.3">
      <c r="A183" t="s">
        <v>1210</v>
      </c>
      <c r="B183" t="s">
        <v>403</v>
      </c>
      <c r="C183" t="s">
        <v>551</v>
      </c>
      <c r="D183">
        <v>12</v>
      </c>
      <c r="E183" t="s">
        <v>403</v>
      </c>
    </row>
    <row r="184" spans="1:5" x14ac:dyDescent="0.3">
      <c r="A184" t="s">
        <v>1129</v>
      </c>
      <c r="B184" t="s">
        <v>122</v>
      </c>
      <c r="C184" t="s">
        <v>551</v>
      </c>
      <c r="D184">
        <v>12</v>
      </c>
      <c r="E184" t="s">
        <v>122</v>
      </c>
    </row>
    <row r="185" spans="1:5" x14ac:dyDescent="0.3">
      <c r="A185" t="s">
        <v>1095</v>
      </c>
      <c r="B185" t="s">
        <v>98</v>
      </c>
      <c r="C185" t="s">
        <v>551</v>
      </c>
      <c r="D185">
        <v>12</v>
      </c>
      <c r="E185" t="s">
        <v>98</v>
      </c>
    </row>
    <row r="186" spans="1:5" x14ac:dyDescent="0.3">
      <c r="A186" t="s">
        <v>1206</v>
      </c>
      <c r="B186" t="s">
        <v>401</v>
      </c>
      <c r="C186" t="s">
        <v>551</v>
      </c>
      <c r="D186">
        <v>12</v>
      </c>
      <c r="E186" t="s">
        <v>401</v>
      </c>
    </row>
    <row r="187" spans="1:5" x14ac:dyDescent="0.3">
      <c r="A187" t="s">
        <v>1130</v>
      </c>
      <c r="B187" t="s">
        <v>256</v>
      </c>
      <c r="C187" t="s">
        <v>551</v>
      </c>
      <c r="D187">
        <v>12</v>
      </c>
      <c r="E187" t="s">
        <v>256</v>
      </c>
    </row>
    <row r="188" spans="1:5" x14ac:dyDescent="0.3">
      <c r="A188" t="s">
        <v>1212</v>
      </c>
      <c r="B188" t="s">
        <v>259</v>
      </c>
      <c r="C188" t="s">
        <v>551</v>
      </c>
      <c r="D188">
        <v>12</v>
      </c>
      <c r="E188" t="s">
        <v>259</v>
      </c>
    </row>
    <row r="189" spans="1:5" x14ac:dyDescent="0.3">
      <c r="A189" t="s">
        <v>1233</v>
      </c>
      <c r="B189" t="s">
        <v>298</v>
      </c>
      <c r="C189" t="s">
        <v>551</v>
      </c>
      <c r="D189">
        <v>12</v>
      </c>
      <c r="E189" t="s">
        <v>298</v>
      </c>
    </row>
    <row r="190" spans="1:5" x14ac:dyDescent="0.3">
      <c r="A190" t="s">
        <v>1250</v>
      </c>
      <c r="B190" t="s">
        <v>331</v>
      </c>
      <c r="C190" t="s">
        <v>551</v>
      </c>
      <c r="D190">
        <v>12</v>
      </c>
      <c r="E190" t="s">
        <v>331</v>
      </c>
    </row>
    <row r="191" spans="1:5" x14ac:dyDescent="0.3">
      <c r="A191" t="s">
        <v>1131</v>
      </c>
      <c r="B191" t="s">
        <v>123</v>
      </c>
      <c r="C191" t="s">
        <v>551</v>
      </c>
      <c r="D191">
        <v>12</v>
      </c>
      <c r="E191" t="s">
        <v>123</v>
      </c>
    </row>
    <row r="192" spans="1:5" x14ac:dyDescent="0.3">
      <c r="A192" t="s">
        <v>1213</v>
      </c>
      <c r="B192" t="s">
        <v>261</v>
      </c>
      <c r="C192" t="s">
        <v>551</v>
      </c>
      <c r="D192">
        <v>12</v>
      </c>
      <c r="E192" t="s">
        <v>261</v>
      </c>
    </row>
    <row r="193" spans="1:6" x14ac:dyDescent="0.3">
      <c r="A193" t="s">
        <v>1277</v>
      </c>
      <c r="B193" t="s">
        <v>254</v>
      </c>
      <c r="D193">
        <v>12</v>
      </c>
      <c r="E193" t="s">
        <v>254</v>
      </c>
      <c r="F193" t="s">
        <v>1285</v>
      </c>
    </row>
    <row r="194" spans="1:6" x14ac:dyDescent="0.3">
      <c r="A194" t="s">
        <v>1278</v>
      </c>
      <c r="B194" t="s">
        <v>294</v>
      </c>
      <c r="D194">
        <v>9</v>
      </c>
      <c r="E194" t="s">
        <v>294</v>
      </c>
      <c r="F194" t="s">
        <v>1286</v>
      </c>
    </row>
    <row r="195" spans="1:6" x14ac:dyDescent="0.3">
      <c r="A195" t="s">
        <v>1279</v>
      </c>
      <c r="B195" t="s">
        <v>320</v>
      </c>
      <c r="D195">
        <v>6</v>
      </c>
      <c r="E195" t="s">
        <v>320</v>
      </c>
      <c r="F195" t="s">
        <v>1286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7"/>
  <sheetViews>
    <sheetView workbookViewId="0">
      <pane xSplit="2" ySplit="3" topLeftCell="C4" activePane="bottomRight" state="frozen"/>
      <selection activeCell="E2" sqref="E2"/>
      <selection pane="topRight" activeCell="E2" sqref="E2"/>
      <selection pane="bottomLeft" activeCell="E2" sqref="E2"/>
      <selection pane="bottomRight"/>
    </sheetView>
  </sheetViews>
  <sheetFormatPr defaultRowHeight="14.4" x14ac:dyDescent="0.3"/>
  <cols>
    <col min="1" max="1" width="13.6640625" customWidth="1"/>
    <col min="2" max="2" width="7" bestFit="1" customWidth="1"/>
    <col min="3" max="3" width="7" style="148" customWidth="1"/>
    <col min="4" max="4" width="46.33203125" bestFit="1" customWidth="1"/>
    <col min="5" max="5" width="18.33203125" bestFit="1" customWidth="1"/>
    <col min="6" max="6" width="22.88671875" bestFit="1" customWidth="1"/>
    <col min="7" max="7" width="28.33203125" style="20" bestFit="1" customWidth="1"/>
    <col min="8" max="8" width="12.5546875" customWidth="1"/>
    <col min="9" max="9" width="12" bestFit="1" customWidth="1"/>
    <col min="10" max="10" width="9.5546875" customWidth="1"/>
    <col min="11" max="11" width="12" bestFit="1" customWidth="1"/>
    <col min="12" max="12" width="9" style="148" bestFit="1" customWidth="1"/>
    <col min="13" max="13" width="7" style="148" bestFit="1" customWidth="1"/>
    <col min="14" max="14" width="8.44140625" style="148" bestFit="1" customWidth="1"/>
    <col min="15" max="15" width="32.33203125" customWidth="1"/>
    <col min="16" max="16" width="16.44140625" customWidth="1"/>
  </cols>
  <sheetData>
    <row r="1" spans="1:16" ht="15.6" x14ac:dyDescent="0.3">
      <c r="A1" s="379" t="s">
        <v>2212</v>
      </c>
      <c r="B1" s="380"/>
      <c r="C1" s="380"/>
      <c r="D1" s="380"/>
    </row>
    <row r="2" spans="1:16" x14ac:dyDescent="0.3">
      <c r="A2" s="3" t="s">
        <v>2198</v>
      </c>
    </row>
    <row r="3" spans="1:16" s="73" customFormat="1" ht="100.8" x14ac:dyDescent="0.3">
      <c r="A3" s="144" t="s">
        <v>1297</v>
      </c>
      <c r="B3" s="144" t="s">
        <v>568</v>
      </c>
      <c r="C3" s="146" t="s">
        <v>1392</v>
      </c>
      <c r="D3" s="144" t="s">
        <v>53</v>
      </c>
      <c r="E3" s="144" t="s">
        <v>55</v>
      </c>
      <c r="F3" s="144" t="s">
        <v>1287</v>
      </c>
      <c r="G3" s="151" t="s">
        <v>0</v>
      </c>
      <c r="H3" s="146" t="s">
        <v>462</v>
      </c>
      <c r="I3" s="146" t="s">
        <v>463</v>
      </c>
      <c r="J3" s="146" t="s">
        <v>464</v>
      </c>
      <c r="K3" s="146" t="s">
        <v>465</v>
      </c>
      <c r="L3" s="146" t="s">
        <v>1298</v>
      </c>
      <c r="M3" s="146" t="s">
        <v>59</v>
      </c>
      <c r="N3" s="146" t="s">
        <v>575</v>
      </c>
      <c r="O3" s="144" t="s">
        <v>1071</v>
      </c>
      <c r="P3" s="144" t="s">
        <v>60</v>
      </c>
    </row>
    <row r="4" spans="1:16" x14ac:dyDescent="0.3">
      <c r="A4" t="s">
        <v>1277</v>
      </c>
      <c r="B4">
        <v>332070</v>
      </c>
      <c r="C4" s="148">
        <v>289</v>
      </c>
      <c r="D4" s="16" t="s">
        <v>253</v>
      </c>
      <c r="E4" s="16" t="s">
        <v>254</v>
      </c>
      <c r="F4" s="16" t="s">
        <v>871</v>
      </c>
      <c r="G4" s="264" t="s">
        <v>4</v>
      </c>
      <c r="H4" s="265">
        <v>0.29999999999999993</v>
      </c>
      <c r="I4" s="265">
        <v>5.5100000000000454E-2</v>
      </c>
      <c r="J4" s="265">
        <v>0.24489999999999948</v>
      </c>
      <c r="K4" s="241">
        <v>0.18366666666666823</v>
      </c>
      <c r="L4" s="148" t="s">
        <v>554</v>
      </c>
      <c r="M4" s="148" t="s">
        <v>551</v>
      </c>
      <c r="N4" s="148">
        <v>12</v>
      </c>
      <c r="O4" t="s">
        <v>254</v>
      </c>
    </row>
    <row r="5" spans="1:16" x14ac:dyDescent="0.3">
      <c r="A5" t="s">
        <v>1255</v>
      </c>
      <c r="B5">
        <v>332540</v>
      </c>
      <c r="C5" s="148">
        <v>749</v>
      </c>
      <c r="D5" s="16" t="s">
        <v>359</v>
      </c>
      <c r="E5" s="16" t="s">
        <v>360</v>
      </c>
      <c r="F5" s="16" t="s">
        <v>1005</v>
      </c>
      <c r="G5" s="264" t="s">
        <v>4</v>
      </c>
      <c r="H5" s="265">
        <v>0.52897500000000008</v>
      </c>
      <c r="I5" s="265">
        <v>0.31987500000000069</v>
      </c>
      <c r="J5" s="265">
        <v>0.20909999999999937</v>
      </c>
      <c r="K5" s="241">
        <v>0.60470721678718398</v>
      </c>
      <c r="L5" s="148" t="s">
        <v>554</v>
      </c>
      <c r="M5" s="148" t="s">
        <v>551</v>
      </c>
      <c r="N5" s="148">
        <v>12</v>
      </c>
      <c r="O5" t="s">
        <v>360</v>
      </c>
    </row>
    <row r="6" spans="1:16" x14ac:dyDescent="0.3">
      <c r="A6" t="s">
        <v>1270</v>
      </c>
      <c r="B6">
        <v>332740</v>
      </c>
      <c r="C6" s="148">
        <v>242</v>
      </c>
      <c r="D6" s="16" t="s">
        <v>371</v>
      </c>
      <c r="E6" s="16" t="s">
        <v>372</v>
      </c>
      <c r="F6" s="16" t="s">
        <v>1030</v>
      </c>
      <c r="G6" s="264" t="s">
        <v>4</v>
      </c>
      <c r="H6" s="265">
        <v>0.75066666666666659</v>
      </c>
      <c r="I6" s="265">
        <v>0.5968</v>
      </c>
      <c r="J6" s="265">
        <v>0.15386666666666662</v>
      </c>
      <c r="K6" s="241">
        <v>0.79502664298401426</v>
      </c>
      <c r="L6" s="148" t="s">
        <v>554</v>
      </c>
      <c r="M6" s="148" t="s">
        <v>551</v>
      </c>
      <c r="N6" s="148">
        <v>12</v>
      </c>
      <c r="O6" t="s">
        <v>372</v>
      </c>
    </row>
    <row r="7" spans="1:16" x14ac:dyDescent="0.3">
      <c r="A7" t="s">
        <v>1170</v>
      </c>
      <c r="B7">
        <v>331750</v>
      </c>
      <c r="C7" s="148">
        <v>291</v>
      </c>
      <c r="D7" s="16" t="s">
        <v>1693</v>
      </c>
      <c r="E7" s="16" t="s">
        <v>164</v>
      </c>
      <c r="F7" s="16" t="s">
        <v>750</v>
      </c>
      <c r="G7" s="264" t="s">
        <v>4</v>
      </c>
      <c r="H7" s="265">
        <v>0.72791666666666677</v>
      </c>
      <c r="I7" s="265">
        <v>0.40740000000000087</v>
      </c>
      <c r="J7" s="265">
        <v>0.32051666666666589</v>
      </c>
      <c r="K7" s="241">
        <v>0.55967945048654943</v>
      </c>
      <c r="L7" s="148" t="s">
        <v>554</v>
      </c>
      <c r="M7" s="148" t="s">
        <v>551</v>
      </c>
      <c r="N7" s="148">
        <v>12</v>
      </c>
      <c r="O7" t="s">
        <v>164</v>
      </c>
    </row>
    <row r="8" spans="1:16" x14ac:dyDescent="0.3">
      <c r="A8" t="s">
        <v>1075</v>
      </c>
      <c r="B8">
        <v>331040</v>
      </c>
      <c r="C8" s="148">
        <v>293</v>
      </c>
      <c r="D8" s="16" t="s">
        <v>67</v>
      </c>
      <c r="E8" s="16" t="s">
        <v>68</v>
      </c>
      <c r="F8" s="16" t="s">
        <v>584</v>
      </c>
      <c r="G8" s="264" t="s">
        <v>4</v>
      </c>
      <c r="H8" s="265">
        <v>0.32300000000000001</v>
      </c>
      <c r="I8" s="265">
        <v>0.1648</v>
      </c>
      <c r="J8" s="265">
        <v>0.15820000000000001</v>
      </c>
      <c r="K8" s="241">
        <v>0.51021671826625381</v>
      </c>
      <c r="L8" s="148" t="s">
        <v>554</v>
      </c>
      <c r="M8" s="148" t="s">
        <v>551</v>
      </c>
      <c r="N8" s="148">
        <v>12</v>
      </c>
      <c r="O8" t="s">
        <v>68</v>
      </c>
    </row>
    <row r="9" spans="1:16" x14ac:dyDescent="0.3">
      <c r="A9" t="s">
        <v>1232</v>
      </c>
      <c r="B9">
        <v>332320</v>
      </c>
      <c r="C9" s="148">
        <v>340</v>
      </c>
      <c r="D9" s="16" t="s">
        <v>295</v>
      </c>
      <c r="E9" s="16" t="s">
        <v>296</v>
      </c>
      <c r="F9" s="16" t="s">
        <v>935</v>
      </c>
      <c r="G9" s="264" t="s">
        <v>4</v>
      </c>
      <c r="H9" s="265">
        <v>0.84</v>
      </c>
      <c r="I9" s="265">
        <v>0.6391666666666671</v>
      </c>
      <c r="J9" s="265">
        <v>0.20083333333333289</v>
      </c>
      <c r="K9" s="241">
        <v>0.76091269841269893</v>
      </c>
      <c r="L9" s="148" t="s">
        <v>554</v>
      </c>
      <c r="M9" s="148" t="s">
        <v>551</v>
      </c>
      <c r="N9" s="148">
        <v>12</v>
      </c>
      <c r="O9" t="s">
        <v>296</v>
      </c>
    </row>
    <row r="10" spans="1:16" x14ac:dyDescent="0.3">
      <c r="A10" t="s">
        <v>1272</v>
      </c>
      <c r="B10">
        <v>332860</v>
      </c>
      <c r="C10" s="148">
        <v>106</v>
      </c>
      <c r="D10" s="16" t="s">
        <v>375</v>
      </c>
      <c r="E10" s="16" t="s">
        <v>409</v>
      </c>
      <c r="F10" s="16" t="s">
        <v>1034</v>
      </c>
      <c r="G10" s="264" t="s">
        <v>4</v>
      </c>
      <c r="H10" s="265">
        <v>0.39832500000000004</v>
      </c>
      <c r="I10" s="265">
        <v>0.15106666666666704</v>
      </c>
      <c r="J10" s="265">
        <v>0.247258333333333</v>
      </c>
      <c r="K10" s="241">
        <v>0.37925479612544288</v>
      </c>
      <c r="L10" s="148" t="s">
        <v>554</v>
      </c>
      <c r="M10" s="148" t="s">
        <v>551</v>
      </c>
      <c r="N10" s="148">
        <v>12</v>
      </c>
      <c r="O10" t="s">
        <v>409</v>
      </c>
    </row>
    <row r="11" spans="1:16" x14ac:dyDescent="0.3">
      <c r="A11" t="s">
        <v>1253</v>
      </c>
      <c r="B11">
        <v>332550</v>
      </c>
      <c r="C11" s="148">
        <v>410</v>
      </c>
      <c r="D11" s="16" t="s">
        <v>336</v>
      </c>
      <c r="E11" s="16" t="s">
        <v>337</v>
      </c>
      <c r="F11" s="16" t="s">
        <v>981</v>
      </c>
      <c r="G11" s="264" t="s">
        <v>4</v>
      </c>
      <c r="H11" s="265">
        <v>1</v>
      </c>
      <c r="I11" s="265">
        <v>0.65715833333333351</v>
      </c>
      <c r="J11" s="265">
        <v>0.34284166666666654</v>
      </c>
      <c r="K11" s="241">
        <v>0.65715833333333351</v>
      </c>
      <c r="L11" s="148" t="s">
        <v>554</v>
      </c>
      <c r="M11" s="148" t="s">
        <v>551</v>
      </c>
      <c r="N11" s="148">
        <v>12</v>
      </c>
      <c r="O11" t="s">
        <v>337</v>
      </c>
    </row>
    <row r="12" spans="1:16" x14ac:dyDescent="0.3">
      <c r="A12" t="s">
        <v>1254</v>
      </c>
      <c r="B12">
        <v>332560</v>
      </c>
      <c r="C12" s="148">
        <v>339</v>
      </c>
      <c r="D12" s="16" t="s">
        <v>338</v>
      </c>
      <c r="E12" s="16" t="s">
        <v>339</v>
      </c>
      <c r="F12" s="16" t="s">
        <v>983</v>
      </c>
      <c r="G12" s="264" t="s">
        <v>4</v>
      </c>
      <c r="H12" s="265">
        <v>0.46666666666666662</v>
      </c>
      <c r="I12" s="265">
        <v>0.30392500000000011</v>
      </c>
      <c r="J12" s="265">
        <v>0.16274166666666648</v>
      </c>
      <c r="K12" s="241">
        <v>0.6512678571428574</v>
      </c>
      <c r="L12" s="148" t="s">
        <v>554</v>
      </c>
      <c r="M12" s="148" t="s">
        <v>551</v>
      </c>
      <c r="N12" s="148">
        <v>12</v>
      </c>
      <c r="O12" t="s">
        <v>339</v>
      </c>
    </row>
    <row r="13" spans="1:16" x14ac:dyDescent="0.3">
      <c r="A13" t="s">
        <v>1191</v>
      </c>
      <c r="B13">
        <v>331980</v>
      </c>
      <c r="C13" s="148">
        <v>88</v>
      </c>
      <c r="D13" s="16" t="s">
        <v>216</v>
      </c>
      <c r="E13" s="16" t="s">
        <v>217</v>
      </c>
      <c r="F13" s="16" t="s">
        <v>820</v>
      </c>
      <c r="G13" s="264" t="s">
        <v>4</v>
      </c>
      <c r="H13" s="265">
        <v>0.73280000000000001</v>
      </c>
      <c r="I13" s="265">
        <v>0.51610833333333361</v>
      </c>
      <c r="J13" s="265">
        <v>0.21669166666666637</v>
      </c>
      <c r="K13" s="241">
        <v>0.70429630640465835</v>
      </c>
      <c r="L13" s="148" t="s">
        <v>554</v>
      </c>
      <c r="M13" s="148" t="s">
        <v>551</v>
      </c>
      <c r="N13" s="148">
        <v>12</v>
      </c>
      <c r="O13" t="s">
        <v>217</v>
      </c>
      <c r="P13" s="25"/>
    </row>
    <row r="14" spans="1:16" x14ac:dyDescent="0.3">
      <c r="A14" t="s">
        <v>1263</v>
      </c>
      <c r="B14">
        <v>331005</v>
      </c>
      <c r="C14" s="148">
        <v>684</v>
      </c>
      <c r="D14" s="16" t="s">
        <v>357</v>
      </c>
      <c r="E14" s="16" t="s">
        <v>358</v>
      </c>
      <c r="F14" s="16" t="s">
        <v>1003</v>
      </c>
      <c r="G14" s="264" t="s">
        <v>4</v>
      </c>
      <c r="H14" s="265">
        <v>1.2531999999999996</v>
      </c>
      <c r="I14" s="265">
        <v>0.63152499999999956</v>
      </c>
      <c r="J14" s="265">
        <v>0.62167500000000009</v>
      </c>
      <c r="K14" s="241">
        <v>0.50392993935525032</v>
      </c>
      <c r="L14" s="148" t="s">
        <v>554</v>
      </c>
      <c r="M14" s="148" t="s">
        <v>551</v>
      </c>
      <c r="N14" s="148">
        <v>3</v>
      </c>
      <c r="O14" t="s">
        <v>358</v>
      </c>
    </row>
    <row r="15" spans="1:16" x14ac:dyDescent="0.3">
      <c r="A15" t="s">
        <v>1190</v>
      </c>
      <c r="B15">
        <v>331970</v>
      </c>
      <c r="C15" s="148">
        <v>442</v>
      </c>
      <c r="D15" s="16" t="s">
        <v>211</v>
      </c>
      <c r="E15" s="16" t="s">
        <v>212</v>
      </c>
      <c r="F15" s="16" t="s">
        <v>816</v>
      </c>
      <c r="G15" s="264" t="s">
        <v>4</v>
      </c>
      <c r="H15" s="265">
        <v>0.42472500000000002</v>
      </c>
      <c r="I15" s="265">
        <v>0.26680000000000004</v>
      </c>
      <c r="J15" s="265">
        <v>0.15792499999999998</v>
      </c>
      <c r="K15" s="241">
        <v>0.62817116958031671</v>
      </c>
      <c r="L15" s="148" t="s">
        <v>554</v>
      </c>
      <c r="M15" s="148" t="s">
        <v>551</v>
      </c>
      <c r="N15" s="148">
        <v>12</v>
      </c>
      <c r="O15" t="s">
        <v>212</v>
      </c>
    </row>
    <row r="16" spans="1:16" x14ac:dyDescent="0.3">
      <c r="A16" t="s">
        <v>1271</v>
      </c>
      <c r="B16">
        <v>332850</v>
      </c>
      <c r="C16" s="148">
        <v>741</v>
      </c>
      <c r="D16" s="16" t="s">
        <v>373</v>
      </c>
      <c r="E16" s="16" t="s">
        <v>374</v>
      </c>
      <c r="F16" s="16" t="s">
        <v>1032</v>
      </c>
      <c r="G16" s="264" t="s">
        <v>5</v>
      </c>
      <c r="H16" s="265">
        <v>0.4493333333333332</v>
      </c>
      <c r="I16" s="265">
        <v>0.24231666666666671</v>
      </c>
      <c r="J16" s="265">
        <v>0.20701666666666649</v>
      </c>
      <c r="K16" s="241">
        <v>0.53928041543026728</v>
      </c>
      <c r="L16" s="148" t="s">
        <v>554</v>
      </c>
      <c r="M16" s="148" t="s">
        <v>551</v>
      </c>
      <c r="N16" s="148">
        <v>12</v>
      </c>
      <c r="O16" t="s">
        <v>374</v>
      </c>
    </row>
    <row r="17" spans="1:15" x14ac:dyDescent="0.3">
      <c r="A17" t="s">
        <v>1275</v>
      </c>
      <c r="B17">
        <v>332890</v>
      </c>
      <c r="C17" s="148">
        <v>409</v>
      </c>
      <c r="D17" s="16" t="s">
        <v>380</v>
      </c>
      <c r="E17" s="16" t="s">
        <v>381</v>
      </c>
      <c r="F17" s="16" t="s">
        <v>1284</v>
      </c>
      <c r="G17" s="264" t="s">
        <v>5</v>
      </c>
      <c r="H17" s="265">
        <v>0.62</v>
      </c>
      <c r="I17" s="265">
        <v>0.3075250000000006</v>
      </c>
      <c r="J17" s="265">
        <v>0.31247499999999939</v>
      </c>
      <c r="K17" s="241">
        <v>0.49600806451613</v>
      </c>
      <c r="L17" s="148" t="s">
        <v>554</v>
      </c>
      <c r="M17" s="148" t="s">
        <v>551</v>
      </c>
      <c r="N17" s="148">
        <v>12</v>
      </c>
      <c r="O17" t="s">
        <v>381</v>
      </c>
    </row>
    <row r="18" spans="1:15" x14ac:dyDescent="0.3">
      <c r="A18" t="s">
        <v>1132</v>
      </c>
      <c r="B18">
        <v>331420</v>
      </c>
      <c r="C18" s="148">
        <v>169</v>
      </c>
      <c r="D18" s="16" t="s">
        <v>103</v>
      </c>
      <c r="E18" s="16" t="s">
        <v>124</v>
      </c>
      <c r="F18" s="16" t="s">
        <v>668</v>
      </c>
      <c r="G18" s="264" t="s">
        <v>5</v>
      </c>
      <c r="H18" s="265">
        <v>0.62726666666666675</v>
      </c>
      <c r="I18" s="265">
        <v>0.40901666666666714</v>
      </c>
      <c r="J18" s="265">
        <v>0.21824999999999964</v>
      </c>
      <c r="K18" s="241">
        <v>0.65206185567010377</v>
      </c>
      <c r="L18" s="148" t="s">
        <v>554</v>
      </c>
      <c r="M18" s="148" t="s">
        <v>551</v>
      </c>
      <c r="N18" s="148">
        <v>12</v>
      </c>
      <c r="O18" t="s">
        <v>124</v>
      </c>
    </row>
    <row r="19" spans="1:15" x14ac:dyDescent="0.3">
      <c r="A19" t="s">
        <v>1151</v>
      </c>
      <c r="B19">
        <v>331670</v>
      </c>
      <c r="C19" s="148">
        <v>169</v>
      </c>
      <c r="D19" s="16" t="s">
        <v>103</v>
      </c>
      <c r="E19" s="16" t="s">
        <v>140</v>
      </c>
      <c r="F19" s="16" t="s">
        <v>698</v>
      </c>
      <c r="G19" s="264" t="s">
        <v>5</v>
      </c>
      <c r="H19" s="265">
        <v>0.618425</v>
      </c>
      <c r="I19" s="265">
        <v>0.40063333333333373</v>
      </c>
      <c r="J19" s="265">
        <v>0.21779166666666627</v>
      </c>
      <c r="K19" s="241">
        <v>0.64782848903801382</v>
      </c>
      <c r="L19" s="148" t="s">
        <v>554</v>
      </c>
      <c r="M19" s="148" t="s">
        <v>551</v>
      </c>
      <c r="N19" s="148">
        <v>12</v>
      </c>
      <c r="O19" t="s">
        <v>140</v>
      </c>
    </row>
    <row r="20" spans="1:15" x14ac:dyDescent="0.3">
      <c r="A20" t="s">
        <v>1152</v>
      </c>
      <c r="B20">
        <v>331590</v>
      </c>
      <c r="C20" s="148">
        <v>169</v>
      </c>
      <c r="D20" s="16" t="s">
        <v>103</v>
      </c>
      <c r="E20" s="16" t="s">
        <v>141</v>
      </c>
      <c r="F20" s="16" t="s">
        <v>687</v>
      </c>
      <c r="G20" s="264" t="s">
        <v>5</v>
      </c>
      <c r="H20" s="265">
        <v>0.57790833333333336</v>
      </c>
      <c r="I20" s="265">
        <v>0.35340000000000094</v>
      </c>
      <c r="J20" s="265">
        <v>0.22450833333333242</v>
      </c>
      <c r="K20" s="241">
        <v>0.61151566713290906</v>
      </c>
      <c r="L20" s="148" t="s">
        <v>554</v>
      </c>
      <c r="M20" s="148" t="s">
        <v>551</v>
      </c>
      <c r="N20" s="148">
        <v>12</v>
      </c>
      <c r="O20" t="s">
        <v>141</v>
      </c>
    </row>
    <row r="21" spans="1:15" x14ac:dyDescent="0.3">
      <c r="A21" t="s">
        <v>1156</v>
      </c>
      <c r="B21">
        <v>331630</v>
      </c>
      <c r="C21" s="148">
        <v>169</v>
      </c>
      <c r="D21" s="16" t="s">
        <v>103</v>
      </c>
      <c r="E21" s="16" t="s">
        <v>145</v>
      </c>
      <c r="F21" s="16" t="s">
        <v>734</v>
      </c>
      <c r="G21" s="264" t="s">
        <v>5</v>
      </c>
      <c r="H21" s="265">
        <v>0.55879166666666669</v>
      </c>
      <c r="I21" s="265">
        <v>0.32899166666666668</v>
      </c>
      <c r="J21" s="265">
        <v>0.2298</v>
      </c>
      <c r="K21" s="241">
        <v>0.58875549921706061</v>
      </c>
      <c r="L21" s="148" t="s">
        <v>554</v>
      </c>
      <c r="M21" s="148" t="s">
        <v>551</v>
      </c>
      <c r="N21" s="148">
        <v>12</v>
      </c>
      <c r="O21" t="s">
        <v>145</v>
      </c>
    </row>
    <row r="22" spans="1:15" x14ac:dyDescent="0.3">
      <c r="A22" t="s">
        <v>1157</v>
      </c>
      <c r="B22">
        <v>331640</v>
      </c>
      <c r="C22" s="148">
        <v>169</v>
      </c>
      <c r="D22" s="16" t="s">
        <v>103</v>
      </c>
      <c r="E22" s="16" t="s">
        <v>146</v>
      </c>
      <c r="F22" s="16" t="s">
        <v>693</v>
      </c>
      <c r="G22" s="264" t="s">
        <v>5</v>
      </c>
      <c r="H22" s="265">
        <v>0.66022499999999995</v>
      </c>
      <c r="I22" s="265">
        <v>0.44031666666666702</v>
      </c>
      <c r="J22" s="265">
        <v>0.21990833333333293</v>
      </c>
      <c r="K22" s="241">
        <v>0.6669191058603765</v>
      </c>
      <c r="L22" s="148" t="s">
        <v>554</v>
      </c>
      <c r="M22" s="148" t="s">
        <v>551</v>
      </c>
      <c r="N22" s="148">
        <v>12</v>
      </c>
      <c r="O22" t="s">
        <v>146</v>
      </c>
    </row>
    <row r="23" spans="1:15" x14ac:dyDescent="0.3">
      <c r="A23" t="s">
        <v>1159</v>
      </c>
      <c r="B23">
        <v>331680</v>
      </c>
      <c r="C23" s="148">
        <v>169</v>
      </c>
      <c r="D23" s="16" t="s">
        <v>103</v>
      </c>
      <c r="E23" s="16" t="s">
        <v>148</v>
      </c>
      <c r="F23" s="16" t="s">
        <v>698</v>
      </c>
      <c r="G23" s="264" t="s">
        <v>5</v>
      </c>
      <c r="H23" s="265">
        <v>0.60345833333333332</v>
      </c>
      <c r="I23" s="265">
        <v>0.38640833333333369</v>
      </c>
      <c r="J23" s="265">
        <v>0.21704999999999963</v>
      </c>
      <c r="K23" s="241">
        <v>0.64032313747151892</v>
      </c>
      <c r="L23" s="148" t="s">
        <v>554</v>
      </c>
      <c r="M23" s="148" t="s">
        <v>551</v>
      </c>
      <c r="N23" s="148">
        <v>12</v>
      </c>
      <c r="O23" t="s">
        <v>148</v>
      </c>
    </row>
    <row r="24" spans="1:15" x14ac:dyDescent="0.3">
      <c r="A24" t="s">
        <v>1164</v>
      </c>
      <c r="B24">
        <v>331730</v>
      </c>
      <c r="C24" s="148">
        <v>169</v>
      </c>
      <c r="D24" s="16" t="s">
        <v>103</v>
      </c>
      <c r="E24" s="16" t="s">
        <v>153</v>
      </c>
      <c r="F24" s="16" t="s">
        <v>738</v>
      </c>
      <c r="G24" s="264" t="s">
        <v>5</v>
      </c>
      <c r="H24" s="265">
        <v>0.70720833333333333</v>
      </c>
      <c r="I24" s="265">
        <v>0.48498333333333343</v>
      </c>
      <c r="J24" s="265">
        <v>0.22222499999999992</v>
      </c>
      <c r="K24" s="241">
        <v>0.68577151947210291</v>
      </c>
      <c r="L24" s="148" t="s">
        <v>554</v>
      </c>
      <c r="M24" s="148" t="s">
        <v>551</v>
      </c>
      <c r="N24" s="148">
        <v>12</v>
      </c>
      <c r="O24" t="s">
        <v>153</v>
      </c>
    </row>
    <row r="25" spans="1:15" x14ac:dyDescent="0.3">
      <c r="A25" t="s">
        <v>1112</v>
      </c>
      <c r="B25">
        <v>331270</v>
      </c>
      <c r="C25" s="148">
        <v>169</v>
      </c>
      <c r="D25" s="16" t="s">
        <v>103</v>
      </c>
      <c r="E25" s="16" t="s">
        <v>107</v>
      </c>
      <c r="F25" s="16" t="s">
        <v>649</v>
      </c>
      <c r="G25" s="264" t="s">
        <v>5</v>
      </c>
      <c r="H25" s="265">
        <v>0.60623333333333329</v>
      </c>
      <c r="I25" s="265">
        <v>0.38902499999999995</v>
      </c>
      <c r="J25" s="265">
        <v>0.21720833333333334</v>
      </c>
      <c r="K25" s="241">
        <v>0.6417083631165118</v>
      </c>
      <c r="L25" s="148" t="s">
        <v>554</v>
      </c>
      <c r="M25" s="148" t="s">
        <v>551</v>
      </c>
      <c r="N25" s="148">
        <v>12</v>
      </c>
      <c r="O25" t="s">
        <v>107</v>
      </c>
    </row>
    <row r="26" spans="1:15" x14ac:dyDescent="0.3">
      <c r="A26" t="s">
        <v>1117</v>
      </c>
      <c r="B26">
        <v>331300</v>
      </c>
      <c r="C26" s="148">
        <v>169</v>
      </c>
      <c r="D26" s="16" t="s">
        <v>103</v>
      </c>
      <c r="E26" s="16" t="s">
        <v>111</v>
      </c>
      <c r="F26" s="16" t="s">
        <v>653</v>
      </c>
      <c r="G26" s="264" t="s">
        <v>5</v>
      </c>
      <c r="H26" s="265">
        <v>0.62329999999999997</v>
      </c>
      <c r="I26" s="265">
        <v>0.40522500000000028</v>
      </c>
      <c r="J26" s="265">
        <v>0.21807499999999966</v>
      </c>
      <c r="K26" s="241">
        <v>0.65012834910957851</v>
      </c>
      <c r="L26" s="148" t="s">
        <v>554</v>
      </c>
      <c r="M26" s="148" t="s">
        <v>551</v>
      </c>
      <c r="N26" s="148">
        <v>12</v>
      </c>
      <c r="O26" t="s">
        <v>111</v>
      </c>
    </row>
    <row r="27" spans="1:15" x14ac:dyDescent="0.3">
      <c r="A27" t="s">
        <v>1119</v>
      </c>
      <c r="B27">
        <v>331320</v>
      </c>
      <c r="C27" s="148">
        <v>169</v>
      </c>
      <c r="D27" s="16" t="s">
        <v>103</v>
      </c>
      <c r="E27" s="16" t="s">
        <v>113</v>
      </c>
      <c r="F27" s="16" t="s">
        <v>656</v>
      </c>
      <c r="G27" s="264" t="s">
        <v>5</v>
      </c>
      <c r="H27" s="265">
        <v>0.57153333333333312</v>
      </c>
      <c r="I27" s="265">
        <v>0.34265833333333362</v>
      </c>
      <c r="J27" s="265">
        <v>0.22887499999999947</v>
      </c>
      <c r="K27" s="241">
        <v>0.59954216726933474</v>
      </c>
      <c r="L27" s="148" t="s">
        <v>554</v>
      </c>
      <c r="M27" s="148" t="s">
        <v>551</v>
      </c>
      <c r="N27" s="148">
        <v>1</v>
      </c>
      <c r="O27" t="s">
        <v>113</v>
      </c>
    </row>
    <row r="28" spans="1:15" x14ac:dyDescent="0.3">
      <c r="A28" t="s">
        <v>1187</v>
      </c>
      <c r="B28">
        <v>331930</v>
      </c>
      <c r="C28" s="148">
        <v>383</v>
      </c>
      <c r="D28" t="s">
        <v>399</v>
      </c>
      <c r="E28" t="s">
        <v>400</v>
      </c>
      <c r="F28" t="s">
        <v>801</v>
      </c>
      <c r="G28" s="264" t="s">
        <v>5</v>
      </c>
      <c r="H28" s="265">
        <v>0</v>
      </c>
      <c r="I28" s="265">
        <v>0</v>
      </c>
      <c r="J28" s="265">
        <v>0</v>
      </c>
      <c r="K28" s="241">
        <v>0</v>
      </c>
      <c r="L28" s="148" t="s">
        <v>554</v>
      </c>
      <c r="M28" s="148">
        <v>0</v>
      </c>
      <c r="N28" s="148">
        <v>0</v>
      </c>
      <c r="O28" t="s">
        <v>400</v>
      </c>
    </row>
    <row r="29" spans="1:15" x14ac:dyDescent="0.3">
      <c r="A29" t="s">
        <v>1160</v>
      </c>
      <c r="B29">
        <v>331685</v>
      </c>
      <c r="C29" s="148">
        <v>61</v>
      </c>
      <c r="D29" s="16" t="s">
        <v>1290</v>
      </c>
      <c r="E29" s="16" t="s">
        <v>149</v>
      </c>
      <c r="F29" s="16" t="s">
        <v>736</v>
      </c>
      <c r="G29" s="264" t="s">
        <v>5</v>
      </c>
      <c r="H29" s="265">
        <v>0.66933333333333334</v>
      </c>
      <c r="I29" s="265">
        <v>0.44900833333333434</v>
      </c>
      <c r="J29" s="265">
        <v>0.22032499999999902</v>
      </c>
      <c r="K29" s="241">
        <v>0.67082918326693375</v>
      </c>
      <c r="L29" s="148" t="s">
        <v>554</v>
      </c>
      <c r="M29" s="148" t="s">
        <v>551</v>
      </c>
      <c r="N29" s="148">
        <v>12</v>
      </c>
      <c r="O29" t="s">
        <v>149</v>
      </c>
    </row>
    <row r="30" spans="1:15" x14ac:dyDescent="0.3">
      <c r="A30" t="s">
        <v>1235</v>
      </c>
      <c r="B30">
        <v>332340</v>
      </c>
      <c r="C30" s="148">
        <v>150</v>
      </c>
      <c r="D30" s="16" t="s">
        <v>301</v>
      </c>
      <c r="E30" s="16" t="s">
        <v>168</v>
      </c>
      <c r="F30" s="16" t="s">
        <v>941</v>
      </c>
      <c r="G30" s="264" t="s">
        <v>5</v>
      </c>
      <c r="H30" s="265">
        <v>0.40176666666666661</v>
      </c>
      <c r="I30" s="265">
        <v>0.17558333333333367</v>
      </c>
      <c r="J30" s="265">
        <v>0.22618333333333293</v>
      </c>
      <c r="K30" s="241">
        <v>0.43702812577781558</v>
      </c>
      <c r="L30" s="148" t="s">
        <v>554</v>
      </c>
      <c r="M30" s="148" t="s">
        <v>551</v>
      </c>
      <c r="N30" s="148">
        <v>12</v>
      </c>
      <c r="O30" t="s">
        <v>168</v>
      </c>
    </row>
    <row r="31" spans="1:15" x14ac:dyDescent="0.3">
      <c r="A31" t="s">
        <v>1195</v>
      </c>
      <c r="B31">
        <v>332000</v>
      </c>
      <c r="C31" s="148">
        <v>373</v>
      </c>
      <c r="D31" t="s">
        <v>224</v>
      </c>
      <c r="E31" t="s">
        <v>225</v>
      </c>
      <c r="F31" t="s">
        <v>834</v>
      </c>
      <c r="G31" s="264" t="s">
        <v>5</v>
      </c>
      <c r="H31" s="265">
        <v>0.51666666666666672</v>
      </c>
      <c r="I31" s="265">
        <v>0.31022500000000008</v>
      </c>
      <c r="J31" s="265">
        <v>0.20644166666666663</v>
      </c>
      <c r="K31" s="241">
        <v>0.60043548387096779</v>
      </c>
      <c r="L31" s="148" t="s">
        <v>554</v>
      </c>
      <c r="M31" s="148" t="s">
        <v>551</v>
      </c>
      <c r="N31" s="148">
        <v>3</v>
      </c>
      <c r="O31" t="s">
        <v>225</v>
      </c>
    </row>
    <row r="32" spans="1:15" x14ac:dyDescent="0.3">
      <c r="A32" t="s">
        <v>1220</v>
      </c>
      <c r="B32">
        <v>332210</v>
      </c>
      <c r="C32" s="148">
        <v>321</v>
      </c>
      <c r="D32" s="16" t="s">
        <v>272</v>
      </c>
      <c r="E32" s="16" t="s">
        <v>273</v>
      </c>
      <c r="F32" s="16" t="s">
        <v>907</v>
      </c>
      <c r="G32" s="264" t="s">
        <v>6</v>
      </c>
      <c r="H32" s="265">
        <v>0.54999999999999993</v>
      </c>
      <c r="I32" s="265">
        <v>0.24564166666666654</v>
      </c>
      <c r="J32" s="265">
        <v>0.3043583333333334</v>
      </c>
      <c r="K32" s="241">
        <v>0.44662121212121192</v>
      </c>
      <c r="L32" s="148" t="s">
        <v>554</v>
      </c>
      <c r="M32" s="148" t="s">
        <v>551</v>
      </c>
      <c r="N32" s="148">
        <v>12</v>
      </c>
      <c r="O32" t="s">
        <v>273</v>
      </c>
    </row>
    <row r="33" spans="1:16" x14ac:dyDescent="0.3">
      <c r="A33" t="s">
        <v>1269</v>
      </c>
      <c r="B33">
        <v>332730</v>
      </c>
      <c r="C33" s="148">
        <v>729</v>
      </c>
      <c r="D33" s="16" t="s">
        <v>369</v>
      </c>
      <c r="E33" s="16" t="s">
        <v>370</v>
      </c>
      <c r="F33" s="16" t="s">
        <v>1025</v>
      </c>
      <c r="G33" s="264" t="s">
        <v>6</v>
      </c>
      <c r="H33" s="265">
        <v>0.94049999999999978</v>
      </c>
      <c r="I33" s="265">
        <v>0.33810833333333312</v>
      </c>
      <c r="J33" s="265">
        <v>0.60239166666666666</v>
      </c>
      <c r="K33" s="241">
        <v>0.35949849370901987</v>
      </c>
      <c r="L33" s="148" t="s">
        <v>554</v>
      </c>
      <c r="M33" s="148" t="s">
        <v>551</v>
      </c>
      <c r="N33" s="148">
        <v>12</v>
      </c>
      <c r="O33" t="s">
        <v>370</v>
      </c>
    </row>
    <row r="34" spans="1:16" x14ac:dyDescent="0.3">
      <c r="A34" t="s">
        <v>1260</v>
      </c>
      <c r="B34">
        <v>332590</v>
      </c>
      <c r="C34" s="148">
        <v>447</v>
      </c>
      <c r="D34" s="16" t="s">
        <v>351</v>
      </c>
      <c r="E34" s="16" t="s">
        <v>352</v>
      </c>
      <c r="F34" s="16" t="s">
        <v>997</v>
      </c>
      <c r="G34" s="264" t="s">
        <v>6</v>
      </c>
      <c r="H34" s="265">
        <v>0.59114166666666679</v>
      </c>
      <c r="I34" s="265">
        <v>0.40436666666666687</v>
      </c>
      <c r="J34" s="265">
        <v>0.18677499999999991</v>
      </c>
      <c r="K34" s="241">
        <v>0.68404358797242648</v>
      </c>
      <c r="L34" s="148" t="s">
        <v>554</v>
      </c>
      <c r="M34" s="148" t="s">
        <v>551</v>
      </c>
      <c r="N34" s="148">
        <v>12</v>
      </c>
      <c r="O34" t="s">
        <v>352</v>
      </c>
    </row>
    <row r="35" spans="1:16" x14ac:dyDescent="0.3">
      <c r="A35" t="s">
        <v>1278</v>
      </c>
      <c r="B35">
        <v>332470</v>
      </c>
      <c r="C35" s="148">
        <v>659</v>
      </c>
      <c r="D35" s="16" t="s">
        <v>293</v>
      </c>
      <c r="E35" s="16" t="s">
        <v>294</v>
      </c>
      <c r="F35" s="16" t="s">
        <v>1053</v>
      </c>
      <c r="G35" s="264" t="s">
        <v>6</v>
      </c>
      <c r="H35" s="265">
        <v>0.95000000000000007</v>
      </c>
      <c r="I35" s="265">
        <v>0.31600000000000106</v>
      </c>
      <c r="J35" s="265">
        <v>0.63399999999999901</v>
      </c>
      <c r="K35" s="241">
        <v>0.3326315789473695</v>
      </c>
      <c r="L35" s="148" t="s">
        <v>554</v>
      </c>
      <c r="M35" s="148" t="s">
        <v>551</v>
      </c>
      <c r="N35" s="148">
        <v>12</v>
      </c>
      <c r="O35" t="s">
        <v>294</v>
      </c>
    </row>
    <row r="36" spans="1:16" x14ac:dyDescent="0.3">
      <c r="A36" t="s">
        <v>1178</v>
      </c>
      <c r="B36">
        <v>331870</v>
      </c>
      <c r="C36" s="148">
        <v>658</v>
      </c>
      <c r="D36" s="16" t="s">
        <v>183</v>
      </c>
      <c r="E36" s="16" t="s">
        <v>184</v>
      </c>
      <c r="F36" s="16" t="s">
        <v>770</v>
      </c>
      <c r="G36" s="264" t="s">
        <v>6</v>
      </c>
      <c r="H36" s="265">
        <v>0.6082833333333334</v>
      </c>
      <c r="I36" s="265">
        <v>0.35447500000000026</v>
      </c>
      <c r="J36" s="265">
        <v>0.25380833333333314</v>
      </c>
      <c r="K36" s="241">
        <v>0.58274652711181774</v>
      </c>
      <c r="L36" s="148" t="s">
        <v>554</v>
      </c>
      <c r="M36" s="148" t="s">
        <v>551</v>
      </c>
      <c r="N36" s="148">
        <v>12</v>
      </c>
      <c r="O36" t="s">
        <v>184</v>
      </c>
    </row>
    <row r="37" spans="1:16" x14ac:dyDescent="0.3">
      <c r="A37" t="s">
        <v>1200</v>
      </c>
      <c r="B37">
        <v>332040</v>
      </c>
      <c r="C37" s="148">
        <v>681</v>
      </c>
      <c r="D37" s="16" t="s">
        <v>236</v>
      </c>
      <c r="E37" s="16" t="s">
        <v>237</v>
      </c>
      <c r="F37" s="16" t="s">
        <v>850</v>
      </c>
      <c r="G37" s="264" t="s">
        <v>6</v>
      </c>
      <c r="H37" s="265">
        <v>0.81300000000000006</v>
      </c>
      <c r="I37" s="265">
        <v>0.52828333333333388</v>
      </c>
      <c r="J37" s="265">
        <v>0.28471666666666612</v>
      </c>
      <c r="K37" s="241">
        <v>0.64979499794998008</v>
      </c>
      <c r="L37" s="148" t="s">
        <v>554</v>
      </c>
      <c r="M37" s="148" t="s">
        <v>551</v>
      </c>
      <c r="N37" s="148">
        <v>12</v>
      </c>
      <c r="O37" t="s">
        <v>237</v>
      </c>
    </row>
    <row r="38" spans="1:16" x14ac:dyDescent="0.3">
      <c r="A38" t="s">
        <v>1188</v>
      </c>
      <c r="B38">
        <v>331940</v>
      </c>
      <c r="C38" s="148">
        <v>320</v>
      </c>
      <c r="D38" s="16" t="s">
        <v>206</v>
      </c>
      <c r="E38" s="16" t="s">
        <v>207</v>
      </c>
      <c r="F38" s="16" t="s">
        <v>812</v>
      </c>
      <c r="G38" s="264" t="s">
        <v>6</v>
      </c>
      <c r="H38" s="265">
        <v>0.86</v>
      </c>
      <c r="I38" s="265">
        <v>0.40152500000000024</v>
      </c>
      <c r="J38" s="265">
        <v>0.45847499999999974</v>
      </c>
      <c r="K38" s="241">
        <v>0.4668895348837212</v>
      </c>
      <c r="L38" s="148" t="s">
        <v>554</v>
      </c>
      <c r="M38" s="148" t="s">
        <v>551</v>
      </c>
      <c r="N38" s="148">
        <v>12</v>
      </c>
      <c r="O38" t="s">
        <v>207</v>
      </c>
    </row>
    <row r="39" spans="1:16" x14ac:dyDescent="0.3">
      <c r="A39" t="s">
        <v>1138</v>
      </c>
      <c r="B39">
        <v>331480</v>
      </c>
      <c r="C39" s="148">
        <v>169</v>
      </c>
      <c r="D39" s="16" t="s">
        <v>103</v>
      </c>
      <c r="E39" s="16" t="s">
        <v>129</v>
      </c>
      <c r="F39" s="16" t="s">
        <v>1116</v>
      </c>
      <c r="G39" s="264" t="s">
        <v>6</v>
      </c>
      <c r="H39" s="265">
        <v>0.64056666666666662</v>
      </c>
      <c r="I39" s="265">
        <v>0.42165000000000052</v>
      </c>
      <c r="J39" s="265">
        <v>0.21891666666666609</v>
      </c>
      <c r="K39" s="241">
        <v>0.6582453036374053</v>
      </c>
      <c r="L39" s="148" t="s">
        <v>554</v>
      </c>
      <c r="M39" s="148" t="s">
        <v>551</v>
      </c>
      <c r="N39" s="148">
        <v>12</v>
      </c>
      <c r="O39" t="s">
        <v>129</v>
      </c>
    </row>
    <row r="40" spans="1:16" x14ac:dyDescent="0.3">
      <c r="A40" t="s">
        <v>1161</v>
      </c>
      <c r="B40">
        <v>331690</v>
      </c>
      <c r="C40" s="148">
        <v>169</v>
      </c>
      <c r="D40" s="16" t="s">
        <v>103</v>
      </c>
      <c r="E40" s="16" t="s">
        <v>150</v>
      </c>
      <c r="F40" s="16" t="s">
        <v>700</v>
      </c>
      <c r="G40" s="264" t="s">
        <v>6</v>
      </c>
      <c r="H40" s="265">
        <v>0.6269916666666665</v>
      </c>
      <c r="I40" s="265">
        <v>0.4087500000000005</v>
      </c>
      <c r="J40" s="265">
        <v>0.21824166666666597</v>
      </c>
      <c r="K40" s="241">
        <v>0.65192254017198625</v>
      </c>
      <c r="L40" s="148" t="s">
        <v>554</v>
      </c>
      <c r="M40" s="148" t="s">
        <v>551</v>
      </c>
      <c r="N40" s="148">
        <v>12</v>
      </c>
      <c r="O40" t="s">
        <v>150</v>
      </c>
    </row>
    <row r="41" spans="1:16" x14ac:dyDescent="0.3">
      <c r="A41" t="s">
        <v>1180</v>
      </c>
      <c r="B41">
        <v>331860</v>
      </c>
      <c r="C41" s="148">
        <v>297</v>
      </c>
      <c r="D41" s="16" t="s">
        <v>181</v>
      </c>
      <c r="E41" s="16" t="s">
        <v>182</v>
      </c>
      <c r="F41" s="16" t="s">
        <v>774</v>
      </c>
      <c r="G41" s="264" t="s">
        <v>6</v>
      </c>
      <c r="H41" s="265">
        <v>0.49899999999999994</v>
      </c>
      <c r="I41" s="265">
        <v>0.3345499999999999</v>
      </c>
      <c r="J41" s="265">
        <v>0.16445000000000001</v>
      </c>
      <c r="K41" s="241">
        <v>0.6704408817635269</v>
      </c>
      <c r="L41" s="148" t="s">
        <v>554</v>
      </c>
      <c r="M41" s="148" t="s">
        <v>551</v>
      </c>
      <c r="N41" s="148">
        <v>6</v>
      </c>
      <c r="O41" t="s">
        <v>182</v>
      </c>
    </row>
    <row r="42" spans="1:16" x14ac:dyDescent="0.3">
      <c r="A42" t="s">
        <v>1249</v>
      </c>
      <c r="B42">
        <v>332500</v>
      </c>
      <c r="C42" s="148">
        <v>399</v>
      </c>
      <c r="D42" s="16" t="s">
        <v>328</v>
      </c>
      <c r="E42" s="16" t="s">
        <v>329</v>
      </c>
      <c r="F42" s="16" t="s">
        <v>973</v>
      </c>
      <c r="G42" s="264" t="s">
        <v>6</v>
      </c>
      <c r="H42" s="265">
        <v>0.73333333333333339</v>
      </c>
      <c r="I42" s="265">
        <v>0.45165000000000005</v>
      </c>
      <c r="J42" s="265">
        <v>0.28168333333333334</v>
      </c>
      <c r="K42" s="241">
        <v>0.61588636363636362</v>
      </c>
      <c r="L42" s="148" t="s">
        <v>554</v>
      </c>
      <c r="M42" s="148" t="s">
        <v>551</v>
      </c>
      <c r="N42" s="148">
        <v>12</v>
      </c>
      <c r="O42" t="s">
        <v>329</v>
      </c>
      <c r="P42" s="25"/>
    </row>
    <row r="43" spans="1:16" x14ac:dyDescent="0.3">
      <c r="A43" t="s">
        <v>1218</v>
      </c>
      <c r="B43">
        <v>332180</v>
      </c>
      <c r="C43" s="148">
        <v>330</v>
      </c>
      <c r="D43" s="16" t="s">
        <v>270</v>
      </c>
      <c r="E43" s="16" t="s">
        <v>271</v>
      </c>
      <c r="F43" s="16" t="s">
        <v>903</v>
      </c>
      <c r="G43" s="264" t="s">
        <v>6</v>
      </c>
      <c r="H43" s="265">
        <v>0.76249999999999984</v>
      </c>
      <c r="I43" s="265">
        <v>0.43525000000000003</v>
      </c>
      <c r="J43" s="265">
        <v>0.32724999999999982</v>
      </c>
      <c r="K43" s="241">
        <v>0.5708196721311477</v>
      </c>
      <c r="L43" s="148" t="s">
        <v>554</v>
      </c>
      <c r="M43" s="148" t="s">
        <v>551</v>
      </c>
      <c r="N43" s="148">
        <v>12</v>
      </c>
      <c r="O43" t="s">
        <v>271</v>
      </c>
    </row>
    <row r="44" spans="1:16" x14ac:dyDescent="0.3">
      <c r="A44" t="s">
        <v>1179</v>
      </c>
      <c r="B44">
        <v>331880</v>
      </c>
      <c r="C44" s="148">
        <v>437</v>
      </c>
      <c r="D44" s="16" t="s">
        <v>185</v>
      </c>
      <c r="E44" s="16" t="s">
        <v>186</v>
      </c>
      <c r="F44" s="16" t="s">
        <v>772</v>
      </c>
      <c r="G44" s="264" t="s">
        <v>6</v>
      </c>
      <c r="H44" s="265">
        <v>0.86166666666666669</v>
      </c>
      <c r="I44" s="265">
        <v>0.48720000000000002</v>
      </c>
      <c r="J44" s="265">
        <v>0.37446666666666667</v>
      </c>
      <c r="K44" s="241">
        <v>0.56541586073500971</v>
      </c>
      <c r="L44" s="148" t="s">
        <v>554</v>
      </c>
      <c r="M44" s="148" t="s">
        <v>551</v>
      </c>
      <c r="N44" s="148">
        <v>12</v>
      </c>
      <c r="O44" t="s">
        <v>186</v>
      </c>
    </row>
    <row r="45" spans="1:16" x14ac:dyDescent="0.3">
      <c r="A45" t="s">
        <v>1184</v>
      </c>
      <c r="B45">
        <v>331910</v>
      </c>
      <c r="C45" s="148">
        <v>360</v>
      </c>
      <c r="D45" s="16" t="s">
        <v>195</v>
      </c>
      <c r="E45" s="16" t="s">
        <v>196</v>
      </c>
      <c r="F45" s="16" t="s">
        <v>786</v>
      </c>
      <c r="G45" s="264" t="s">
        <v>6</v>
      </c>
      <c r="H45" s="265">
        <v>0.9028583333333331</v>
      </c>
      <c r="I45" s="265">
        <v>0.33265</v>
      </c>
      <c r="J45" s="265">
        <v>0.5702083333333331</v>
      </c>
      <c r="K45" s="241">
        <v>0.36844096988268749</v>
      </c>
      <c r="L45" s="148" t="s">
        <v>554</v>
      </c>
      <c r="M45" s="148" t="s">
        <v>551</v>
      </c>
      <c r="N45" s="148">
        <v>12</v>
      </c>
      <c r="O45" t="s">
        <v>196</v>
      </c>
    </row>
    <row r="46" spans="1:16" x14ac:dyDescent="0.3">
      <c r="A46" t="s">
        <v>1248</v>
      </c>
      <c r="B46">
        <v>332480</v>
      </c>
      <c r="C46" s="148">
        <v>425</v>
      </c>
      <c r="D46" s="16" t="s">
        <v>324</v>
      </c>
      <c r="E46" s="16" t="s">
        <v>325</v>
      </c>
      <c r="F46" s="16" t="s">
        <v>971</v>
      </c>
      <c r="G46" s="264" t="s">
        <v>6</v>
      </c>
      <c r="H46" s="265">
        <v>0.59999999999999987</v>
      </c>
      <c r="I46" s="265">
        <v>0.33767500000000061</v>
      </c>
      <c r="J46" s="265">
        <v>0.26232499999999925</v>
      </c>
      <c r="K46" s="241">
        <v>0.5627916666666678</v>
      </c>
      <c r="L46" s="148" t="s">
        <v>554</v>
      </c>
      <c r="M46" s="148" t="s">
        <v>551</v>
      </c>
      <c r="N46" s="148">
        <v>3</v>
      </c>
      <c r="O46" t="s">
        <v>325</v>
      </c>
    </row>
    <row r="47" spans="1:16" x14ac:dyDescent="0.3">
      <c r="A47" t="s">
        <v>1201</v>
      </c>
      <c r="B47">
        <v>332050</v>
      </c>
      <c r="C47" s="148">
        <v>280</v>
      </c>
      <c r="D47" s="16" t="s">
        <v>238</v>
      </c>
      <c r="E47" s="16" t="s">
        <v>550</v>
      </c>
      <c r="F47" s="16" t="s">
        <v>852</v>
      </c>
      <c r="G47" s="264" t="s">
        <v>6</v>
      </c>
      <c r="H47" s="265">
        <v>0.56969166666666671</v>
      </c>
      <c r="I47" s="265">
        <v>0.25199166666666767</v>
      </c>
      <c r="J47" s="265">
        <v>0.31769999999999904</v>
      </c>
      <c r="K47" s="241">
        <v>0.44232991530506438</v>
      </c>
      <c r="L47" s="148" t="s">
        <v>554</v>
      </c>
      <c r="M47" s="148" t="s">
        <v>551</v>
      </c>
      <c r="N47" s="148">
        <v>12</v>
      </c>
      <c r="O47" t="s">
        <v>853</v>
      </c>
    </row>
    <row r="48" spans="1:16" x14ac:dyDescent="0.3">
      <c r="A48" t="s">
        <v>1246</v>
      </c>
      <c r="B48">
        <v>332450</v>
      </c>
      <c r="C48" s="148">
        <v>662</v>
      </c>
      <c r="D48" s="16" t="s">
        <v>317</v>
      </c>
      <c r="E48" s="16" t="s">
        <v>318</v>
      </c>
      <c r="F48" s="16" t="s">
        <v>964</v>
      </c>
      <c r="G48" s="264" t="s">
        <v>6</v>
      </c>
      <c r="H48" s="265">
        <v>0.91</v>
      </c>
      <c r="I48" s="265">
        <v>0.44370000000000009</v>
      </c>
      <c r="J48" s="265">
        <v>0.46629999999999994</v>
      </c>
      <c r="K48" s="241">
        <v>0.48758241758241766</v>
      </c>
      <c r="L48" s="148" t="s">
        <v>554</v>
      </c>
      <c r="M48" s="148" t="s">
        <v>551</v>
      </c>
      <c r="N48" s="148">
        <v>12</v>
      </c>
      <c r="O48" t="s">
        <v>318</v>
      </c>
    </row>
    <row r="49" spans="1:16" x14ac:dyDescent="0.3">
      <c r="A49" t="s">
        <v>1212</v>
      </c>
      <c r="B49">
        <v>332100</v>
      </c>
      <c r="C49" s="148">
        <v>660</v>
      </c>
      <c r="D49" s="16" t="s">
        <v>258</v>
      </c>
      <c r="E49" s="16" t="s">
        <v>259</v>
      </c>
      <c r="F49" s="16" t="s">
        <v>891</v>
      </c>
      <c r="G49" s="264" t="s">
        <v>6</v>
      </c>
      <c r="H49" s="265">
        <v>0.90000000000000024</v>
      </c>
      <c r="I49" s="265">
        <v>0.41938333333333361</v>
      </c>
      <c r="J49" s="265">
        <v>0.48061666666666664</v>
      </c>
      <c r="K49" s="241">
        <v>0.46598148148148166</v>
      </c>
      <c r="L49" s="148" t="s">
        <v>554</v>
      </c>
      <c r="M49" s="148" t="s">
        <v>551</v>
      </c>
      <c r="N49" s="148">
        <v>12</v>
      </c>
      <c r="O49" t="s">
        <v>259</v>
      </c>
    </row>
    <row r="50" spans="1:16" x14ac:dyDescent="0.3">
      <c r="A50" t="s">
        <v>1115</v>
      </c>
      <c r="B50">
        <v>331950</v>
      </c>
      <c r="C50" s="148">
        <v>688</v>
      </c>
      <c r="D50" s="16" t="s">
        <v>1295</v>
      </c>
      <c r="E50" s="16" t="s">
        <v>110</v>
      </c>
      <c r="F50" s="16" t="s">
        <v>1116</v>
      </c>
      <c r="G50" s="264" t="s">
        <v>6</v>
      </c>
      <c r="H50" s="265">
        <v>0.68938333333333335</v>
      </c>
      <c r="I50" s="265">
        <v>0.46798333333333397</v>
      </c>
      <c r="J50" s="265">
        <v>0.22139999999999938</v>
      </c>
      <c r="K50" s="241">
        <v>0.67884341077774912</v>
      </c>
      <c r="L50" s="148" t="s">
        <v>554</v>
      </c>
      <c r="M50" s="148" t="s">
        <v>551</v>
      </c>
      <c r="N50" s="148">
        <v>12</v>
      </c>
      <c r="O50" t="s">
        <v>110</v>
      </c>
    </row>
    <row r="51" spans="1:16" x14ac:dyDescent="0.3">
      <c r="A51" t="s">
        <v>1233</v>
      </c>
      <c r="B51">
        <v>332110</v>
      </c>
      <c r="C51" s="148">
        <v>661</v>
      </c>
      <c r="D51" s="16" t="s">
        <v>297</v>
      </c>
      <c r="E51" s="16" t="s">
        <v>298</v>
      </c>
      <c r="F51" s="16" t="s">
        <v>937</v>
      </c>
      <c r="G51" s="264" t="s">
        <v>6</v>
      </c>
      <c r="H51" s="265">
        <v>0.5</v>
      </c>
      <c r="I51" s="265">
        <v>0.32871666666666666</v>
      </c>
      <c r="J51" s="265">
        <v>0.17128333333333334</v>
      </c>
      <c r="K51" s="241">
        <v>0.65743333333333331</v>
      </c>
      <c r="L51" s="148" t="s">
        <v>554</v>
      </c>
      <c r="M51" s="148" t="s">
        <v>551</v>
      </c>
      <c r="N51" s="148">
        <v>12</v>
      </c>
      <c r="O51" t="s">
        <v>298</v>
      </c>
      <c r="P51" s="25"/>
    </row>
    <row r="52" spans="1:16" x14ac:dyDescent="0.3">
      <c r="A52" t="s">
        <v>1228</v>
      </c>
      <c r="B52">
        <v>332280</v>
      </c>
      <c r="C52" s="148">
        <v>22</v>
      </c>
      <c r="D52" s="16" t="s">
        <v>287</v>
      </c>
      <c r="E52" s="16" t="s">
        <v>288</v>
      </c>
      <c r="F52" s="16" t="s">
        <v>928</v>
      </c>
      <c r="G52" s="264" t="s">
        <v>6</v>
      </c>
      <c r="H52" s="265">
        <v>0.56820000000000004</v>
      </c>
      <c r="I52" s="265">
        <v>0.38504166666666739</v>
      </c>
      <c r="J52" s="265">
        <v>0.18315833333333267</v>
      </c>
      <c r="K52" s="241">
        <v>0.67765164848058324</v>
      </c>
      <c r="L52" s="148" t="s">
        <v>554</v>
      </c>
      <c r="M52" s="148" t="s">
        <v>551</v>
      </c>
      <c r="N52" s="148">
        <v>12</v>
      </c>
      <c r="O52" t="s">
        <v>929</v>
      </c>
      <c r="P52" s="25"/>
    </row>
    <row r="53" spans="1:16" x14ac:dyDescent="0.3">
      <c r="A53" t="s">
        <v>1244</v>
      </c>
      <c r="B53">
        <v>332430</v>
      </c>
      <c r="C53" s="148">
        <v>45</v>
      </c>
      <c r="D53" s="16" t="s">
        <v>313</v>
      </c>
      <c r="E53" s="16" t="s">
        <v>314</v>
      </c>
      <c r="F53" s="16" t="s">
        <v>959</v>
      </c>
      <c r="G53" s="264" t="s">
        <v>6</v>
      </c>
      <c r="H53" s="265">
        <v>0.49256666666666665</v>
      </c>
      <c r="I53" s="265">
        <v>0.2558583333333338</v>
      </c>
      <c r="J53" s="265">
        <v>0.23670833333333285</v>
      </c>
      <c r="K53" s="241">
        <v>0.51943899302970931</v>
      </c>
      <c r="L53" s="148" t="s">
        <v>554</v>
      </c>
      <c r="M53" s="148" t="s">
        <v>551</v>
      </c>
      <c r="N53" s="148">
        <v>12</v>
      </c>
      <c r="O53" t="s">
        <v>960</v>
      </c>
    </row>
    <row r="54" spans="1:16" x14ac:dyDescent="0.3">
      <c r="A54" t="s">
        <v>1185</v>
      </c>
      <c r="B54">
        <v>0</v>
      </c>
      <c r="C54" s="148">
        <v>10</v>
      </c>
      <c r="D54" s="16" t="s">
        <v>788</v>
      </c>
      <c r="E54" s="16" t="s">
        <v>200</v>
      </c>
      <c r="F54" s="16" t="s">
        <v>790</v>
      </c>
      <c r="G54" s="264" t="s">
        <v>7</v>
      </c>
      <c r="H54" s="265">
        <v>0.24028032072731867</v>
      </c>
      <c r="I54" s="265">
        <v>0</v>
      </c>
      <c r="J54" s="265">
        <v>0.24028032072731867</v>
      </c>
      <c r="K54" s="241">
        <v>0</v>
      </c>
      <c r="L54" s="148" t="s">
        <v>553</v>
      </c>
      <c r="M54" s="148" t="s">
        <v>1077</v>
      </c>
      <c r="N54" s="148">
        <v>12</v>
      </c>
      <c r="O54" t="s">
        <v>542</v>
      </c>
    </row>
    <row r="55" spans="1:16" x14ac:dyDescent="0.3">
      <c r="A55" t="s">
        <v>1262</v>
      </c>
      <c r="B55">
        <v>332610</v>
      </c>
      <c r="C55" s="148">
        <v>586</v>
      </c>
      <c r="D55" s="16" t="s">
        <v>355</v>
      </c>
      <c r="E55" s="16" t="s">
        <v>356</v>
      </c>
      <c r="F55" s="16" t="s">
        <v>1001</v>
      </c>
      <c r="G55" s="264" t="s">
        <v>7</v>
      </c>
      <c r="H55" s="265">
        <v>0.92</v>
      </c>
      <c r="I55" s="265">
        <v>0.48195833333333332</v>
      </c>
      <c r="J55" s="265">
        <v>0.43804166666666672</v>
      </c>
      <c r="K55" s="241">
        <v>0.52386775362318838</v>
      </c>
      <c r="L55" s="148" t="s">
        <v>554</v>
      </c>
      <c r="M55" s="148" t="s">
        <v>551</v>
      </c>
      <c r="N55" s="148">
        <v>12</v>
      </c>
      <c r="O55" t="s">
        <v>356</v>
      </c>
    </row>
    <row r="56" spans="1:16" x14ac:dyDescent="0.3">
      <c r="A56" t="s">
        <v>1181</v>
      </c>
      <c r="B56">
        <v>331890</v>
      </c>
      <c r="C56" s="148">
        <v>368</v>
      </c>
      <c r="D56" s="16" t="s">
        <v>187</v>
      </c>
      <c r="E56" s="16" t="s">
        <v>188</v>
      </c>
      <c r="F56" s="16" t="s">
        <v>776</v>
      </c>
      <c r="G56" s="264" t="s">
        <v>7</v>
      </c>
      <c r="H56" s="265">
        <v>0.68845833333333328</v>
      </c>
      <c r="I56" s="265">
        <v>0.2952916666666669</v>
      </c>
      <c r="J56" s="265">
        <v>0.39316666666666639</v>
      </c>
      <c r="K56" s="241">
        <v>0.42891726684016257</v>
      </c>
      <c r="L56" s="148" t="s">
        <v>554</v>
      </c>
      <c r="M56" s="148" t="s">
        <v>551</v>
      </c>
      <c r="N56" s="148">
        <v>3</v>
      </c>
      <c r="O56" t="s">
        <v>188</v>
      </c>
    </row>
    <row r="57" spans="1:16" x14ac:dyDescent="0.3">
      <c r="A57" t="s">
        <v>1186</v>
      </c>
      <c r="B57">
        <v>331920</v>
      </c>
      <c r="C57" s="148">
        <v>160</v>
      </c>
      <c r="D57" s="16" t="s">
        <v>202</v>
      </c>
      <c r="E57" s="16" t="s">
        <v>543</v>
      </c>
      <c r="F57" s="16" t="s">
        <v>796</v>
      </c>
      <c r="G57" s="264" t="s">
        <v>7</v>
      </c>
      <c r="H57" s="265">
        <v>0.34509166666666663</v>
      </c>
      <c r="I57" s="265">
        <v>0.11265000000000006</v>
      </c>
      <c r="J57" s="265">
        <v>0.23244166666666657</v>
      </c>
      <c r="K57" s="241">
        <v>0.32643500519185742</v>
      </c>
      <c r="L57" s="148" t="s">
        <v>554</v>
      </c>
      <c r="M57" s="148" t="s">
        <v>551</v>
      </c>
      <c r="N57" s="148">
        <v>12</v>
      </c>
      <c r="O57" t="s">
        <v>797</v>
      </c>
    </row>
    <row r="58" spans="1:16" x14ac:dyDescent="0.3">
      <c r="A58" t="s">
        <v>1096</v>
      </c>
      <c r="B58">
        <v>331160</v>
      </c>
      <c r="C58" s="148">
        <v>2</v>
      </c>
      <c r="D58" s="16" t="s">
        <v>80</v>
      </c>
      <c r="E58" s="16" t="s">
        <v>394</v>
      </c>
      <c r="F58" s="16" t="s">
        <v>623</v>
      </c>
      <c r="G58" s="264" t="s">
        <v>7</v>
      </c>
      <c r="H58" s="265">
        <v>0.65484166666666643</v>
      </c>
      <c r="I58" s="265">
        <v>0.35218333333333379</v>
      </c>
      <c r="J58" s="265">
        <v>0.30265833333333264</v>
      </c>
      <c r="K58" s="241">
        <v>0.53781448441735369</v>
      </c>
      <c r="L58" s="148" t="s">
        <v>554</v>
      </c>
      <c r="M58" s="148" t="s">
        <v>551</v>
      </c>
      <c r="N58" s="148">
        <v>9</v>
      </c>
      <c r="O58" t="s">
        <v>394</v>
      </c>
    </row>
    <row r="59" spans="1:16" x14ac:dyDescent="0.3">
      <c r="A59" t="s">
        <v>1100</v>
      </c>
      <c r="B59">
        <v>331195</v>
      </c>
      <c r="C59" s="148">
        <v>2</v>
      </c>
      <c r="D59" s="16" t="s">
        <v>80</v>
      </c>
      <c r="E59" s="16" t="s">
        <v>96</v>
      </c>
      <c r="F59" s="16" t="s">
        <v>623</v>
      </c>
      <c r="G59" s="264" t="s">
        <v>7</v>
      </c>
      <c r="H59" s="265">
        <v>0.65251666666666652</v>
      </c>
      <c r="I59" s="265">
        <v>0.35218333333333385</v>
      </c>
      <c r="J59" s="265">
        <v>0.30033333333333267</v>
      </c>
      <c r="K59" s="241">
        <v>0.53973078593139479</v>
      </c>
      <c r="L59" s="148" t="s">
        <v>554</v>
      </c>
      <c r="M59" s="148" t="s">
        <v>551</v>
      </c>
      <c r="N59" s="148">
        <v>12</v>
      </c>
      <c r="O59" t="s">
        <v>96</v>
      </c>
    </row>
    <row r="60" spans="1:16" x14ac:dyDescent="0.3">
      <c r="A60" t="s">
        <v>1083</v>
      </c>
      <c r="B60">
        <v>331070</v>
      </c>
      <c r="C60" s="148">
        <v>2</v>
      </c>
      <c r="D60" s="16" t="s">
        <v>80</v>
      </c>
      <c r="E60" s="16" t="s">
        <v>85</v>
      </c>
      <c r="F60" s="16" t="s">
        <v>623</v>
      </c>
      <c r="G60" s="264" t="s">
        <v>7</v>
      </c>
      <c r="H60" s="265">
        <v>0.65480833333333321</v>
      </c>
      <c r="I60" s="265">
        <v>0.35218333333333396</v>
      </c>
      <c r="J60" s="265">
        <v>0.30262499999999926</v>
      </c>
      <c r="K60" s="241">
        <v>0.53784186212250507</v>
      </c>
      <c r="L60" s="148" t="s">
        <v>554</v>
      </c>
      <c r="M60" s="148" t="s">
        <v>551</v>
      </c>
      <c r="N60" s="148">
        <v>12</v>
      </c>
      <c r="O60" t="s">
        <v>85</v>
      </c>
    </row>
    <row r="61" spans="1:16" x14ac:dyDescent="0.3">
      <c r="A61" t="s">
        <v>1177</v>
      </c>
      <c r="B61">
        <v>331850</v>
      </c>
      <c r="C61" s="148">
        <v>686</v>
      </c>
      <c r="D61" s="16" t="s">
        <v>179</v>
      </c>
      <c r="E61" s="16" t="s">
        <v>180</v>
      </c>
      <c r="F61" s="16" t="s">
        <v>768</v>
      </c>
      <c r="G61" s="264" t="s">
        <v>7</v>
      </c>
      <c r="H61" s="265">
        <v>0.66500000000000004</v>
      </c>
      <c r="I61" s="265">
        <v>0.43156666666666665</v>
      </c>
      <c r="J61" s="265">
        <v>0.23343333333333338</v>
      </c>
      <c r="K61" s="241">
        <v>0.6489724310776942</v>
      </c>
      <c r="L61" s="148" t="s">
        <v>554</v>
      </c>
      <c r="M61" s="148" t="s">
        <v>551</v>
      </c>
      <c r="N61" s="148">
        <v>3</v>
      </c>
      <c r="O61" t="s">
        <v>180</v>
      </c>
    </row>
    <row r="62" spans="1:16" x14ac:dyDescent="0.3">
      <c r="A62" t="s">
        <v>1245</v>
      </c>
      <c r="B62">
        <v>332440</v>
      </c>
      <c r="C62" s="148">
        <v>357</v>
      </c>
      <c r="D62" s="16" t="s">
        <v>315</v>
      </c>
      <c r="E62" s="16" t="s">
        <v>316</v>
      </c>
      <c r="F62" s="16" t="s">
        <v>962</v>
      </c>
      <c r="G62" s="264" t="s">
        <v>8</v>
      </c>
      <c r="H62" s="265">
        <v>0.36679999999999996</v>
      </c>
      <c r="I62" s="265">
        <v>0.1869666666666667</v>
      </c>
      <c r="J62" s="265">
        <v>0.17983333333333326</v>
      </c>
      <c r="K62" s="241">
        <v>0.50972373682297356</v>
      </c>
      <c r="L62" s="148" t="s">
        <v>554</v>
      </c>
      <c r="M62" s="148" t="s">
        <v>551</v>
      </c>
      <c r="N62" s="148">
        <v>6</v>
      </c>
      <c r="O62" t="s">
        <v>316</v>
      </c>
    </row>
    <row r="63" spans="1:16" x14ac:dyDescent="0.3">
      <c r="A63" t="s">
        <v>1144</v>
      </c>
      <c r="B63">
        <v>331540</v>
      </c>
      <c r="C63" s="148">
        <v>169</v>
      </c>
      <c r="D63" s="16" t="s">
        <v>103</v>
      </c>
      <c r="E63" s="16" t="s">
        <v>135</v>
      </c>
      <c r="F63" s="16" t="s">
        <v>728</v>
      </c>
      <c r="G63" s="264" t="s">
        <v>8</v>
      </c>
      <c r="H63" s="265">
        <v>0.59349166666666675</v>
      </c>
      <c r="I63" s="265">
        <v>0.37692500000000007</v>
      </c>
      <c r="J63" s="265">
        <v>0.21656666666666669</v>
      </c>
      <c r="K63" s="241">
        <v>0.63509737570030467</v>
      </c>
      <c r="L63" s="148" t="s">
        <v>554</v>
      </c>
      <c r="M63" s="148" t="s">
        <v>551</v>
      </c>
      <c r="N63" s="148">
        <v>12</v>
      </c>
      <c r="O63" t="s">
        <v>135</v>
      </c>
    </row>
    <row r="64" spans="1:16" x14ac:dyDescent="0.3">
      <c r="A64" t="s">
        <v>1217</v>
      </c>
      <c r="B64">
        <v>332170</v>
      </c>
      <c r="C64" s="148">
        <v>353</v>
      </c>
      <c r="D64" s="16" t="s">
        <v>268</v>
      </c>
      <c r="E64" s="16" t="s">
        <v>269</v>
      </c>
      <c r="F64" s="16" t="s">
        <v>901</v>
      </c>
      <c r="G64" s="264" t="s">
        <v>8</v>
      </c>
      <c r="H64" s="265">
        <v>0.44</v>
      </c>
      <c r="I64" s="265">
        <v>9.9999999999988987E-5</v>
      </c>
      <c r="J64" s="265">
        <v>0.43990000000000001</v>
      </c>
      <c r="K64" s="241">
        <v>2.2727272727270225E-4</v>
      </c>
      <c r="L64" s="148" t="s">
        <v>554</v>
      </c>
      <c r="M64" s="148" t="s">
        <v>551</v>
      </c>
      <c r="N64" s="148">
        <v>12</v>
      </c>
      <c r="O64" t="s">
        <v>269</v>
      </c>
    </row>
    <row r="65" spans="1:15" x14ac:dyDescent="0.3">
      <c r="A65" t="s">
        <v>1211</v>
      </c>
      <c r="B65">
        <v>0</v>
      </c>
      <c r="C65" s="148">
        <v>16</v>
      </c>
      <c r="D65" s="16" t="s">
        <v>257</v>
      </c>
      <c r="E65" s="16" t="s">
        <v>8</v>
      </c>
      <c r="F65" s="16" t="s">
        <v>876</v>
      </c>
      <c r="G65" s="264" t="s">
        <v>8</v>
      </c>
      <c r="H65" s="265">
        <v>0.17186647914813008</v>
      </c>
      <c r="I65" s="265">
        <v>0</v>
      </c>
      <c r="J65" s="265">
        <v>0.17186647914813008</v>
      </c>
      <c r="K65" s="241">
        <v>0</v>
      </c>
      <c r="L65" s="148" t="s">
        <v>553</v>
      </c>
      <c r="M65" s="148" t="s">
        <v>1077</v>
      </c>
      <c r="N65" s="148">
        <v>12</v>
      </c>
      <c r="O65" t="s">
        <v>547</v>
      </c>
    </row>
    <row r="66" spans="1:15" x14ac:dyDescent="0.3">
      <c r="A66" t="s">
        <v>1166</v>
      </c>
      <c r="B66">
        <v>331740</v>
      </c>
      <c r="C66" s="148">
        <v>683</v>
      </c>
      <c r="D66" s="16" t="s">
        <v>154</v>
      </c>
      <c r="E66" s="16" t="s">
        <v>155</v>
      </c>
      <c r="F66" s="16" t="s">
        <v>740</v>
      </c>
      <c r="G66" s="264" t="s">
        <v>8</v>
      </c>
      <c r="H66" s="265">
        <v>0.70000000000000007</v>
      </c>
      <c r="I66" s="265">
        <v>0.50991666666666779</v>
      </c>
      <c r="J66" s="265">
        <v>0.1900833333333323</v>
      </c>
      <c r="K66" s="241">
        <v>0.72845238095238252</v>
      </c>
      <c r="L66" s="148" t="s">
        <v>554</v>
      </c>
      <c r="M66" s="148" t="s">
        <v>551</v>
      </c>
      <c r="N66" s="148">
        <v>12</v>
      </c>
      <c r="O66" t="s">
        <v>155</v>
      </c>
    </row>
    <row r="67" spans="1:15" x14ac:dyDescent="0.3">
      <c r="A67" t="s">
        <v>1072</v>
      </c>
      <c r="B67">
        <v>331010</v>
      </c>
      <c r="C67" s="148">
        <v>449</v>
      </c>
      <c r="D67" s="16" t="s">
        <v>61</v>
      </c>
      <c r="E67" s="16" t="s">
        <v>62</v>
      </c>
      <c r="F67" s="16" t="s">
        <v>578</v>
      </c>
      <c r="G67" s="264" t="s">
        <v>8</v>
      </c>
      <c r="H67" s="265">
        <v>0.45000000000000012</v>
      </c>
      <c r="I67" s="265">
        <v>0.31792727272727284</v>
      </c>
      <c r="J67" s="265">
        <v>0.13207272727272726</v>
      </c>
      <c r="K67" s="241">
        <v>0.70650505050505052</v>
      </c>
      <c r="L67" s="148" t="s">
        <v>554</v>
      </c>
      <c r="M67" s="148" t="s">
        <v>551</v>
      </c>
      <c r="N67" s="148">
        <v>12</v>
      </c>
      <c r="O67" t="s">
        <v>62</v>
      </c>
    </row>
    <row r="68" spans="1:15" x14ac:dyDescent="0.3">
      <c r="A68" t="s">
        <v>1219</v>
      </c>
      <c r="B68">
        <v>332190</v>
      </c>
      <c r="C68" s="148">
        <v>570</v>
      </c>
      <c r="D68" s="16" t="s">
        <v>404</v>
      </c>
      <c r="E68" s="16" t="s">
        <v>405</v>
      </c>
      <c r="F68" s="16" t="s">
        <v>905</v>
      </c>
      <c r="G68" s="264" t="s">
        <v>9</v>
      </c>
      <c r="H68" s="265">
        <v>1.7847999999999995</v>
      </c>
      <c r="I68" s="265">
        <v>0.80445</v>
      </c>
      <c r="J68" s="265">
        <v>0.9803499999999995</v>
      </c>
      <c r="K68" s="241">
        <v>0.45072277005826994</v>
      </c>
      <c r="L68" s="148" t="s">
        <v>554</v>
      </c>
      <c r="M68" s="148" t="s">
        <v>551</v>
      </c>
      <c r="N68" s="148">
        <v>12</v>
      </c>
      <c r="O68" t="s">
        <v>405</v>
      </c>
    </row>
    <row r="69" spans="1:15" x14ac:dyDescent="0.3">
      <c r="A69" t="s">
        <v>1230</v>
      </c>
      <c r="B69">
        <v>332300</v>
      </c>
      <c r="C69" s="148">
        <v>625</v>
      </c>
      <c r="D69" s="16" t="s">
        <v>407</v>
      </c>
      <c r="E69" s="16" t="s">
        <v>408</v>
      </c>
      <c r="F69" s="16" t="s">
        <v>931</v>
      </c>
      <c r="G69" s="264" t="s">
        <v>9</v>
      </c>
      <c r="H69" s="265">
        <v>0.70000000000000007</v>
      </c>
      <c r="I69" s="265">
        <v>0.35248181818181917</v>
      </c>
      <c r="J69" s="265">
        <v>0.34751818181818089</v>
      </c>
      <c r="K69" s="241">
        <v>0.50354545454545596</v>
      </c>
      <c r="L69" s="148" t="s">
        <v>554</v>
      </c>
      <c r="M69" s="148" t="s">
        <v>551</v>
      </c>
      <c r="N69" s="148">
        <v>12</v>
      </c>
      <c r="O69" t="s">
        <v>408</v>
      </c>
    </row>
    <row r="70" spans="1:15" x14ac:dyDescent="0.3">
      <c r="A70" t="s">
        <v>1268</v>
      </c>
      <c r="B70">
        <v>332720</v>
      </c>
      <c r="C70" s="148">
        <v>344</v>
      </c>
      <c r="D70" s="16" t="s">
        <v>367</v>
      </c>
      <c r="E70" s="16" t="s">
        <v>368</v>
      </c>
      <c r="F70" s="16" t="s">
        <v>1023</v>
      </c>
      <c r="G70" s="264" t="s">
        <v>9</v>
      </c>
      <c r="H70" s="265">
        <v>0.65000000000000013</v>
      </c>
      <c r="I70" s="265">
        <v>0.30442500000000011</v>
      </c>
      <c r="J70" s="265">
        <v>0.34557500000000002</v>
      </c>
      <c r="K70" s="241">
        <v>0.46834615384615391</v>
      </c>
      <c r="L70" s="148" t="s">
        <v>554</v>
      </c>
      <c r="M70" s="148" t="s">
        <v>551</v>
      </c>
      <c r="N70" s="148">
        <v>12</v>
      </c>
      <c r="O70" t="s">
        <v>368</v>
      </c>
    </row>
    <row r="71" spans="1:15" x14ac:dyDescent="0.3">
      <c r="A71" t="s">
        <v>1210</v>
      </c>
      <c r="B71">
        <v>332080</v>
      </c>
      <c r="C71" s="148">
        <v>446</v>
      </c>
      <c r="D71" s="16" t="s">
        <v>402</v>
      </c>
      <c r="E71" s="16" t="s">
        <v>403</v>
      </c>
      <c r="F71" s="16" t="s">
        <v>873</v>
      </c>
      <c r="G71" s="264" t="s">
        <v>9</v>
      </c>
      <c r="H71" s="265">
        <v>0.64454166666666668</v>
      </c>
      <c r="I71" s="265">
        <v>0.42920833333333364</v>
      </c>
      <c r="J71" s="265">
        <v>0.21533333333333302</v>
      </c>
      <c r="K71" s="241">
        <v>0.66591247010149379</v>
      </c>
      <c r="L71" s="148" t="s">
        <v>554</v>
      </c>
      <c r="M71" s="148" t="s">
        <v>551</v>
      </c>
      <c r="N71" s="148">
        <v>12</v>
      </c>
      <c r="O71" t="s">
        <v>403</v>
      </c>
    </row>
    <row r="72" spans="1:15" x14ac:dyDescent="0.3">
      <c r="A72" t="s">
        <v>1133</v>
      </c>
      <c r="B72">
        <v>331430</v>
      </c>
      <c r="C72" s="148">
        <v>169</v>
      </c>
      <c r="D72" s="16" t="s">
        <v>103</v>
      </c>
      <c r="E72" s="16" t="s">
        <v>397</v>
      </c>
      <c r="F72" s="16" t="s">
        <v>704</v>
      </c>
      <c r="G72" s="264" t="s">
        <v>9</v>
      </c>
      <c r="H72" s="265">
        <v>0.603325</v>
      </c>
      <c r="I72" s="265">
        <v>0.3862916666666667</v>
      </c>
      <c r="J72" s="265">
        <v>0.2170333333333333</v>
      </c>
      <c r="K72" s="241">
        <v>0.640271274465117</v>
      </c>
      <c r="L72" s="148" t="s">
        <v>554</v>
      </c>
      <c r="M72" s="148" t="s">
        <v>551</v>
      </c>
      <c r="N72" s="148">
        <v>12</v>
      </c>
      <c r="O72" t="s">
        <v>397</v>
      </c>
    </row>
    <row r="73" spans="1:15" x14ac:dyDescent="0.3">
      <c r="A73" t="s">
        <v>1134</v>
      </c>
      <c r="B73">
        <v>331440</v>
      </c>
      <c r="C73" s="148">
        <v>169</v>
      </c>
      <c r="D73" s="16" t="s">
        <v>103</v>
      </c>
      <c r="E73" s="16" t="s">
        <v>125</v>
      </c>
      <c r="F73" s="16" t="s">
        <v>670</v>
      </c>
      <c r="G73" s="264" t="s">
        <v>9</v>
      </c>
      <c r="H73" s="265">
        <v>0.60085833333333349</v>
      </c>
      <c r="I73" s="265">
        <v>0.38395000000000012</v>
      </c>
      <c r="J73" s="265">
        <v>0.21690833333333334</v>
      </c>
      <c r="K73" s="241">
        <v>0.63900253803586538</v>
      </c>
      <c r="L73" s="148" t="s">
        <v>554</v>
      </c>
      <c r="M73" s="148" t="s">
        <v>551</v>
      </c>
      <c r="N73" s="148">
        <v>12</v>
      </c>
      <c r="O73" t="s">
        <v>125</v>
      </c>
    </row>
    <row r="74" spans="1:15" x14ac:dyDescent="0.3">
      <c r="A74" t="s">
        <v>1135</v>
      </c>
      <c r="B74">
        <v>331450</v>
      </c>
      <c r="C74" s="148">
        <v>169</v>
      </c>
      <c r="D74" s="16" t="s">
        <v>103</v>
      </c>
      <c r="E74" s="16" t="s">
        <v>126</v>
      </c>
      <c r="F74" s="16" t="s">
        <v>722</v>
      </c>
      <c r="G74" s="264" t="s">
        <v>9</v>
      </c>
      <c r="H74" s="265">
        <v>0.58505000000000007</v>
      </c>
      <c r="I74" s="265">
        <v>0.3548583333333335</v>
      </c>
      <c r="J74" s="265">
        <v>0.23019166666666657</v>
      </c>
      <c r="K74" s="241">
        <v>0.60654360026208609</v>
      </c>
      <c r="L74" s="148" t="s">
        <v>554</v>
      </c>
      <c r="M74" s="148" t="s">
        <v>551</v>
      </c>
      <c r="N74" s="148">
        <v>6</v>
      </c>
      <c r="O74" t="s">
        <v>126</v>
      </c>
    </row>
    <row r="75" spans="1:15" x14ac:dyDescent="0.3">
      <c r="A75" t="s">
        <v>1137</v>
      </c>
      <c r="B75">
        <v>331470</v>
      </c>
      <c r="C75" s="148">
        <v>169</v>
      </c>
      <c r="D75" s="16" t="s">
        <v>103</v>
      </c>
      <c r="E75" s="16" t="s">
        <v>128</v>
      </c>
      <c r="F75" s="16" t="s">
        <v>672</v>
      </c>
      <c r="G75" s="264" t="s">
        <v>9</v>
      </c>
      <c r="H75" s="265">
        <v>0.60331666666666672</v>
      </c>
      <c r="I75" s="265">
        <v>0.38624166666666704</v>
      </c>
      <c r="J75" s="265">
        <v>0.21707499999999968</v>
      </c>
      <c r="K75" s="241">
        <v>0.64019724301776348</v>
      </c>
      <c r="L75" s="148" t="s">
        <v>554</v>
      </c>
      <c r="M75" s="148" t="s">
        <v>551</v>
      </c>
      <c r="N75" s="148">
        <v>6</v>
      </c>
      <c r="O75" t="s">
        <v>128</v>
      </c>
    </row>
    <row r="76" spans="1:15" x14ac:dyDescent="0.3">
      <c r="A76" t="s">
        <v>1139</v>
      </c>
      <c r="B76">
        <v>331490</v>
      </c>
      <c r="C76" s="148">
        <v>169</v>
      </c>
      <c r="D76" s="16" t="s">
        <v>103</v>
      </c>
      <c r="E76" s="16" t="s">
        <v>130</v>
      </c>
      <c r="F76" s="16" t="s">
        <v>702</v>
      </c>
      <c r="G76" s="264" t="s">
        <v>9</v>
      </c>
      <c r="H76" s="265">
        <v>0.55913333333333326</v>
      </c>
      <c r="I76" s="265">
        <v>0.3367750000000006</v>
      </c>
      <c r="J76" s="265">
        <v>0.22235833333333266</v>
      </c>
      <c r="K76" s="241">
        <v>0.60231608441635975</v>
      </c>
      <c r="L76" s="148" t="s">
        <v>554</v>
      </c>
      <c r="M76" s="148" t="s">
        <v>551</v>
      </c>
      <c r="N76" s="148">
        <v>12</v>
      </c>
      <c r="O76" t="s">
        <v>130</v>
      </c>
    </row>
    <row r="77" spans="1:15" x14ac:dyDescent="0.3">
      <c r="A77" t="s">
        <v>1143</v>
      </c>
      <c r="B77">
        <v>331530</v>
      </c>
      <c r="C77" s="148">
        <v>169</v>
      </c>
      <c r="D77" s="16" t="s">
        <v>103</v>
      </c>
      <c r="E77" s="16" t="s">
        <v>134</v>
      </c>
      <c r="F77" s="16" t="s">
        <v>660</v>
      </c>
      <c r="G77" s="264" t="s">
        <v>9</v>
      </c>
      <c r="H77" s="265">
        <v>0.58535833333333354</v>
      </c>
      <c r="I77" s="265">
        <v>0.35910000000000086</v>
      </c>
      <c r="J77" s="265">
        <v>0.2262583333333327</v>
      </c>
      <c r="K77" s="241">
        <v>0.61347038139031773</v>
      </c>
      <c r="L77" s="148" t="s">
        <v>554</v>
      </c>
      <c r="M77" s="148" t="s">
        <v>551</v>
      </c>
      <c r="N77" s="148">
        <v>12</v>
      </c>
      <c r="O77" t="s">
        <v>134</v>
      </c>
    </row>
    <row r="78" spans="1:15" x14ac:dyDescent="0.3">
      <c r="A78" t="s">
        <v>1145</v>
      </c>
      <c r="B78">
        <v>331550</v>
      </c>
      <c r="C78" s="148">
        <v>169</v>
      </c>
      <c r="D78" s="16" t="s">
        <v>103</v>
      </c>
      <c r="E78" s="16" t="s">
        <v>136</v>
      </c>
      <c r="F78" s="16" t="s">
        <v>680</v>
      </c>
      <c r="G78" s="264" t="s">
        <v>9</v>
      </c>
      <c r="H78" s="265">
        <v>0.58044166666666663</v>
      </c>
      <c r="I78" s="265">
        <v>0.36455000000000037</v>
      </c>
      <c r="J78" s="265">
        <v>0.21589166666666629</v>
      </c>
      <c r="K78" s="241">
        <v>0.6280562215554254</v>
      </c>
      <c r="L78" s="148" t="s">
        <v>554</v>
      </c>
      <c r="M78" s="148" t="s">
        <v>551</v>
      </c>
      <c r="N78" s="148">
        <v>12</v>
      </c>
      <c r="O78" t="s">
        <v>136</v>
      </c>
    </row>
    <row r="79" spans="1:15" x14ac:dyDescent="0.3">
      <c r="A79" t="s">
        <v>1146</v>
      </c>
      <c r="B79">
        <v>331560</v>
      </c>
      <c r="C79" s="148">
        <v>169</v>
      </c>
      <c r="D79" s="16" t="s">
        <v>103</v>
      </c>
      <c r="E79" s="16" t="s">
        <v>398</v>
      </c>
      <c r="F79" s="16" t="s">
        <v>684</v>
      </c>
      <c r="G79" s="264" t="s">
        <v>9</v>
      </c>
      <c r="H79" s="265">
        <v>0.57736666666666658</v>
      </c>
      <c r="I79" s="265">
        <v>0.36159166666666753</v>
      </c>
      <c r="J79" s="265">
        <v>0.21577499999999905</v>
      </c>
      <c r="K79" s="241">
        <v>0.62627735119219607</v>
      </c>
      <c r="L79" s="148" t="s">
        <v>554</v>
      </c>
      <c r="M79" s="148" t="s">
        <v>551</v>
      </c>
      <c r="N79" s="148">
        <v>12</v>
      </c>
      <c r="O79" t="s">
        <v>398</v>
      </c>
    </row>
    <row r="80" spans="1:15" x14ac:dyDescent="0.3">
      <c r="A80" t="s">
        <v>1147</v>
      </c>
      <c r="B80">
        <v>331570</v>
      </c>
      <c r="C80" s="148">
        <v>169</v>
      </c>
      <c r="D80" s="16" t="s">
        <v>103</v>
      </c>
      <c r="E80" s="16" t="s">
        <v>137</v>
      </c>
      <c r="F80" s="16" t="s">
        <v>682</v>
      </c>
      <c r="G80" s="264" t="s">
        <v>9</v>
      </c>
      <c r="H80" s="265">
        <v>0.56746666666666667</v>
      </c>
      <c r="I80" s="265">
        <v>0.33693333333333397</v>
      </c>
      <c r="J80" s="265">
        <v>0.2305333333333327</v>
      </c>
      <c r="K80" s="241">
        <v>0.59375000000000111</v>
      </c>
      <c r="L80" s="148" t="s">
        <v>554</v>
      </c>
      <c r="M80" s="148" t="s">
        <v>551</v>
      </c>
      <c r="N80" s="148">
        <v>12</v>
      </c>
      <c r="O80" t="s">
        <v>137</v>
      </c>
    </row>
    <row r="81" spans="1:15" x14ac:dyDescent="0.3">
      <c r="A81" t="s">
        <v>1148</v>
      </c>
      <c r="B81">
        <v>331580</v>
      </c>
      <c r="C81" s="148">
        <v>169</v>
      </c>
      <c r="D81" s="16" t="s">
        <v>103</v>
      </c>
      <c r="E81" s="16" t="s">
        <v>138</v>
      </c>
      <c r="F81" s="16" t="s">
        <v>730</v>
      </c>
      <c r="G81" s="264" t="s">
        <v>9</v>
      </c>
      <c r="H81" s="265">
        <v>0.61147499999999988</v>
      </c>
      <c r="I81" s="265">
        <v>0.39399166666666752</v>
      </c>
      <c r="J81" s="265">
        <v>0.21748333333333233</v>
      </c>
      <c r="K81" s="241">
        <v>0.64432996715592228</v>
      </c>
      <c r="L81" s="148" t="s">
        <v>554</v>
      </c>
      <c r="M81" s="148" t="s">
        <v>551</v>
      </c>
      <c r="N81" s="148">
        <v>12</v>
      </c>
      <c r="O81" t="s">
        <v>138</v>
      </c>
    </row>
    <row r="82" spans="1:15" x14ac:dyDescent="0.3">
      <c r="A82" t="s">
        <v>1149</v>
      </c>
      <c r="B82">
        <v>331660</v>
      </c>
      <c r="C82" s="148">
        <v>169</v>
      </c>
      <c r="D82" s="16" t="s">
        <v>103</v>
      </c>
      <c r="E82" s="16" t="s">
        <v>139</v>
      </c>
      <c r="F82" s="16" t="s">
        <v>684</v>
      </c>
      <c r="G82" s="264" t="s">
        <v>9</v>
      </c>
      <c r="H82" s="265">
        <v>0.57736666666666658</v>
      </c>
      <c r="I82" s="265">
        <v>0.36159166666666753</v>
      </c>
      <c r="J82" s="265">
        <v>0.21577499999999905</v>
      </c>
      <c r="K82" s="241">
        <v>0.62627735119219607</v>
      </c>
      <c r="L82" s="148" t="s">
        <v>554</v>
      </c>
      <c r="M82" s="148" t="s">
        <v>551</v>
      </c>
      <c r="N82" s="148">
        <v>12</v>
      </c>
      <c r="O82" t="s">
        <v>1150</v>
      </c>
    </row>
    <row r="83" spans="1:15" x14ac:dyDescent="0.3">
      <c r="A83" t="s">
        <v>1153</v>
      </c>
      <c r="B83">
        <v>331600</v>
      </c>
      <c r="C83" s="148">
        <v>169</v>
      </c>
      <c r="D83" s="16" t="s">
        <v>103</v>
      </c>
      <c r="E83" s="16" t="s">
        <v>142</v>
      </c>
      <c r="F83" s="16" t="s">
        <v>689</v>
      </c>
      <c r="G83" s="264" t="s">
        <v>9</v>
      </c>
      <c r="H83" s="265">
        <v>0.61754166666666654</v>
      </c>
      <c r="I83" s="265">
        <v>0.39980833333333332</v>
      </c>
      <c r="J83" s="265">
        <v>0.21773333333333322</v>
      </c>
      <c r="K83" s="241">
        <v>0.64741920248296347</v>
      </c>
      <c r="L83" s="148" t="s">
        <v>554</v>
      </c>
      <c r="M83" s="148" t="s">
        <v>551</v>
      </c>
      <c r="N83" s="148">
        <v>12</v>
      </c>
      <c r="O83" t="s">
        <v>142</v>
      </c>
    </row>
    <row r="84" spans="1:15" x14ac:dyDescent="0.3">
      <c r="A84" t="s">
        <v>1107</v>
      </c>
      <c r="B84">
        <v>331240</v>
      </c>
      <c r="C84" s="148">
        <v>169</v>
      </c>
      <c r="D84" s="16" t="s">
        <v>103</v>
      </c>
      <c r="E84" s="16" t="s">
        <v>104</v>
      </c>
      <c r="F84" s="16" t="s">
        <v>642</v>
      </c>
      <c r="G84" s="264" t="s">
        <v>9</v>
      </c>
      <c r="H84" s="265">
        <v>0.61404999999999998</v>
      </c>
      <c r="I84" s="265">
        <v>0.39641666666666675</v>
      </c>
      <c r="J84" s="265">
        <v>0.21763333333333323</v>
      </c>
      <c r="K84" s="241">
        <v>0.64557717883994259</v>
      </c>
      <c r="L84" s="148" t="s">
        <v>554</v>
      </c>
      <c r="M84" s="148" t="s">
        <v>551</v>
      </c>
      <c r="N84" s="148">
        <v>12</v>
      </c>
      <c r="O84" t="s">
        <v>104</v>
      </c>
    </row>
    <row r="85" spans="1:15" x14ac:dyDescent="0.3">
      <c r="A85" t="s">
        <v>1162</v>
      </c>
      <c r="B85">
        <v>331700</v>
      </c>
      <c r="C85" s="148">
        <v>169</v>
      </c>
      <c r="D85" s="16" t="s">
        <v>103</v>
      </c>
      <c r="E85" s="16" t="s">
        <v>151</v>
      </c>
      <c r="F85" s="16" t="s">
        <v>702</v>
      </c>
      <c r="G85" s="264" t="s">
        <v>9</v>
      </c>
      <c r="H85" s="265">
        <v>0.56113333333333326</v>
      </c>
      <c r="I85" s="265">
        <v>0.3367750000000006</v>
      </c>
      <c r="J85" s="265">
        <v>0.22435833333333269</v>
      </c>
      <c r="K85" s="241">
        <v>0.60016930022573478</v>
      </c>
      <c r="L85" s="148" t="s">
        <v>554</v>
      </c>
      <c r="M85" s="148" t="s">
        <v>551</v>
      </c>
      <c r="N85" s="148">
        <v>12</v>
      </c>
      <c r="O85" t="s">
        <v>151</v>
      </c>
    </row>
    <row r="86" spans="1:15" x14ac:dyDescent="0.3">
      <c r="A86" t="s">
        <v>1163</v>
      </c>
      <c r="B86">
        <v>331710</v>
      </c>
      <c r="C86" s="148">
        <v>169</v>
      </c>
      <c r="D86" s="16" t="s">
        <v>103</v>
      </c>
      <c r="E86" s="16" t="s">
        <v>152</v>
      </c>
      <c r="F86" s="16" t="s">
        <v>702</v>
      </c>
      <c r="G86" s="264" t="s">
        <v>9</v>
      </c>
      <c r="H86" s="265">
        <v>0.56113333333333326</v>
      </c>
      <c r="I86" s="265">
        <v>0.3367750000000006</v>
      </c>
      <c r="J86" s="265">
        <v>0.22435833333333269</v>
      </c>
      <c r="K86" s="241">
        <v>0.60016930022573478</v>
      </c>
      <c r="L86" s="148" t="s">
        <v>554</v>
      </c>
      <c r="M86" s="148" t="s">
        <v>551</v>
      </c>
      <c r="N86" s="148">
        <v>12</v>
      </c>
      <c r="O86" t="s">
        <v>152</v>
      </c>
    </row>
    <row r="87" spans="1:15" x14ac:dyDescent="0.3">
      <c r="A87" t="s">
        <v>1113</v>
      </c>
      <c r="B87">
        <v>331280</v>
      </c>
      <c r="C87" s="148">
        <v>169</v>
      </c>
      <c r="D87" s="16" t="s">
        <v>103</v>
      </c>
      <c r="E87" s="16" t="s">
        <v>108</v>
      </c>
      <c r="F87" s="16" t="s">
        <v>651</v>
      </c>
      <c r="G87" s="264" t="s">
        <v>9</v>
      </c>
      <c r="H87" s="265">
        <v>0.56370833333333326</v>
      </c>
      <c r="I87" s="265">
        <v>0.33156666666666745</v>
      </c>
      <c r="J87" s="265">
        <v>0.23214166666666583</v>
      </c>
      <c r="K87" s="241">
        <v>0.58818833616675437</v>
      </c>
      <c r="L87" s="148" t="s">
        <v>554</v>
      </c>
      <c r="M87" s="148" t="s">
        <v>551</v>
      </c>
      <c r="N87" s="148">
        <v>12</v>
      </c>
      <c r="O87" t="s">
        <v>108</v>
      </c>
    </row>
    <row r="88" spans="1:15" x14ac:dyDescent="0.3">
      <c r="A88" t="s">
        <v>1114</v>
      </c>
      <c r="B88">
        <v>331290</v>
      </c>
      <c r="C88" s="148">
        <v>169</v>
      </c>
      <c r="D88" s="16" t="s">
        <v>103</v>
      </c>
      <c r="E88" s="16" t="s">
        <v>109</v>
      </c>
      <c r="F88" s="16" t="s">
        <v>710</v>
      </c>
      <c r="G88" s="264" t="s">
        <v>9</v>
      </c>
      <c r="H88" s="265">
        <v>0.63327500000000014</v>
      </c>
      <c r="I88" s="265">
        <v>0.41473333333333351</v>
      </c>
      <c r="J88" s="265">
        <v>0.21854166666666666</v>
      </c>
      <c r="K88" s="241">
        <v>0.65490242522337594</v>
      </c>
      <c r="L88" s="148" t="s">
        <v>554</v>
      </c>
      <c r="M88" s="148" t="s">
        <v>551</v>
      </c>
      <c r="N88" s="148">
        <v>12</v>
      </c>
      <c r="O88" t="s">
        <v>109</v>
      </c>
    </row>
    <row r="89" spans="1:15" x14ac:dyDescent="0.3">
      <c r="A89" t="s">
        <v>1118</v>
      </c>
      <c r="B89">
        <v>331310</v>
      </c>
      <c r="C89" s="148">
        <v>169</v>
      </c>
      <c r="D89" s="16" t="s">
        <v>103</v>
      </c>
      <c r="E89" s="16" t="s">
        <v>112</v>
      </c>
      <c r="F89" s="16" t="s">
        <v>642</v>
      </c>
      <c r="G89" s="264" t="s">
        <v>9</v>
      </c>
      <c r="H89" s="265">
        <v>0.58953333333333335</v>
      </c>
      <c r="I89" s="265">
        <v>0.36578333333333402</v>
      </c>
      <c r="J89" s="265">
        <v>0.22374999999999931</v>
      </c>
      <c r="K89" s="241">
        <v>0.62046251272192809</v>
      </c>
      <c r="L89" s="148" t="s">
        <v>554</v>
      </c>
      <c r="M89" s="148" t="s">
        <v>551</v>
      </c>
      <c r="N89" s="148">
        <v>3</v>
      </c>
      <c r="O89" t="s">
        <v>112</v>
      </c>
    </row>
    <row r="90" spans="1:15" x14ac:dyDescent="0.3">
      <c r="A90" t="s">
        <v>1120</v>
      </c>
      <c r="B90">
        <v>331330</v>
      </c>
      <c r="C90" s="148">
        <v>169</v>
      </c>
      <c r="D90" s="16" t="s">
        <v>103</v>
      </c>
      <c r="E90" s="16" t="s">
        <v>114</v>
      </c>
      <c r="F90" s="16" t="s">
        <v>712</v>
      </c>
      <c r="G90" s="264" t="s">
        <v>9</v>
      </c>
      <c r="H90" s="265">
        <v>0.6352000000000001</v>
      </c>
      <c r="I90" s="265">
        <v>0.4165583333333337</v>
      </c>
      <c r="J90" s="265">
        <v>0.21864166666666637</v>
      </c>
      <c r="K90" s="241">
        <v>0.65579082703610458</v>
      </c>
      <c r="L90" s="148" t="s">
        <v>554</v>
      </c>
      <c r="M90" s="148" t="s">
        <v>551</v>
      </c>
      <c r="N90" s="148">
        <v>4</v>
      </c>
      <c r="O90" t="s">
        <v>114</v>
      </c>
    </row>
    <row r="91" spans="1:15" x14ac:dyDescent="0.3">
      <c r="A91" t="s">
        <v>1123</v>
      </c>
      <c r="B91">
        <v>331360</v>
      </c>
      <c r="C91" s="148">
        <v>169</v>
      </c>
      <c r="D91" s="16" t="s">
        <v>103</v>
      </c>
      <c r="E91" s="16" t="s">
        <v>117</v>
      </c>
      <c r="F91" s="16" t="s">
        <v>658</v>
      </c>
      <c r="G91" s="264" t="s">
        <v>9</v>
      </c>
      <c r="H91" s="265">
        <v>0.5756916666666666</v>
      </c>
      <c r="I91" s="265">
        <v>0.3507750000000005</v>
      </c>
      <c r="J91" s="265">
        <v>0.2249166666666661</v>
      </c>
      <c r="K91" s="241">
        <v>0.60931053949596958</v>
      </c>
      <c r="L91" s="148" t="s">
        <v>554</v>
      </c>
      <c r="M91" s="148" t="s">
        <v>551</v>
      </c>
      <c r="N91" s="148">
        <v>12</v>
      </c>
      <c r="O91" t="s">
        <v>117</v>
      </c>
    </row>
    <row r="92" spans="1:15" x14ac:dyDescent="0.3">
      <c r="A92" t="s">
        <v>1125</v>
      </c>
      <c r="B92">
        <v>331720</v>
      </c>
      <c r="C92" s="148">
        <v>169</v>
      </c>
      <c r="D92" s="16" t="s">
        <v>103</v>
      </c>
      <c r="E92" s="16" t="s">
        <v>396</v>
      </c>
      <c r="F92" s="16" t="s">
        <v>704</v>
      </c>
      <c r="G92" s="264" t="s">
        <v>9</v>
      </c>
      <c r="H92" s="265">
        <v>0.603325</v>
      </c>
      <c r="I92" s="265">
        <v>0.3862916666666667</v>
      </c>
      <c r="J92" s="265">
        <v>0.2170333333333333</v>
      </c>
      <c r="K92" s="241">
        <v>0.640271274465117</v>
      </c>
      <c r="L92" s="148" t="s">
        <v>554</v>
      </c>
      <c r="M92" s="148" t="s">
        <v>551</v>
      </c>
      <c r="N92" s="148">
        <v>12</v>
      </c>
      <c r="O92" t="s">
        <v>396</v>
      </c>
    </row>
    <row r="93" spans="1:15" x14ac:dyDescent="0.3">
      <c r="A93" t="s">
        <v>1127</v>
      </c>
      <c r="B93">
        <v>331390</v>
      </c>
      <c r="C93" s="148">
        <v>169</v>
      </c>
      <c r="D93" s="16" t="s">
        <v>103</v>
      </c>
      <c r="E93" s="16" t="s">
        <v>120</v>
      </c>
      <c r="F93" s="16" t="s">
        <v>660</v>
      </c>
      <c r="G93" s="264" t="s">
        <v>9</v>
      </c>
      <c r="H93" s="265">
        <v>0.58535833333333354</v>
      </c>
      <c r="I93" s="265">
        <v>0.35910000000000086</v>
      </c>
      <c r="J93" s="265">
        <v>0.2262583333333327</v>
      </c>
      <c r="K93" s="241">
        <v>0.61347038139031773</v>
      </c>
      <c r="L93" s="148" t="s">
        <v>554</v>
      </c>
      <c r="M93" s="148" t="s">
        <v>551</v>
      </c>
      <c r="N93" s="148">
        <v>12</v>
      </c>
      <c r="O93" t="s">
        <v>120</v>
      </c>
    </row>
    <row r="94" spans="1:15" x14ac:dyDescent="0.3">
      <c r="A94" t="s">
        <v>1131</v>
      </c>
      <c r="B94">
        <v>332120</v>
      </c>
      <c r="C94" s="148">
        <v>285</v>
      </c>
      <c r="D94" s="16" t="s">
        <v>1296</v>
      </c>
      <c r="E94" s="16" t="s">
        <v>123</v>
      </c>
      <c r="F94" s="16" t="s">
        <v>666</v>
      </c>
      <c r="G94" s="264" t="s">
        <v>9</v>
      </c>
      <c r="H94" s="265">
        <v>0.62073333333333325</v>
      </c>
      <c r="I94" s="265">
        <v>0.40280833333333321</v>
      </c>
      <c r="J94" s="265">
        <v>0.21792500000000001</v>
      </c>
      <c r="K94" s="241">
        <v>0.6489233165073568</v>
      </c>
      <c r="L94" s="148" t="s">
        <v>554</v>
      </c>
      <c r="M94" s="148" t="s">
        <v>551</v>
      </c>
      <c r="N94" s="148">
        <v>12</v>
      </c>
      <c r="O94" t="s">
        <v>123</v>
      </c>
    </row>
    <row r="95" spans="1:15" x14ac:dyDescent="0.3">
      <c r="A95" t="s">
        <v>1171</v>
      </c>
      <c r="B95">
        <v>331780</v>
      </c>
      <c r="C95" s="148">
        <v>337</v>
      </c>
      <c r="D95" t="s">
        <v>165</v>
      </c>
      <c r="E95" t="s">
        <v>166</v>
      </c>
      <c r="F95" t="s">
        <v>752</v>
      </c>
      <c r="G95" s="264" t="s">
        <v>9</v>
      </c>
      <c r="H95" s="265">
        <v>0.79930000000000001</v>
      </c>
      <c r="I95" s="265">
        <v>0.30259999999999992</v>
      </c>
      <c r="J95" s="265">
        <v>0.49670000000000009</v>
      </c>
      <c r="K95" s="241">
        <v>0.37858125860127601</v>
      </c>
      <c r="L95" s="148" t="s">
        <v>554</v>
      </c>
      <c r="M95" s="148" t="s">
        <v>551</v>
      </c>
      <c r="N95" s="148">
        <v>12</v>
      </c>
      <c r="O95" t="s">
        <v>166</v>
      </c>
    </row>
    <row r="96" spans="1:15" x14ac:dyDescent="0.3">
      <c r="A96" t="s">
        <v>1216</v>
      </c>
      <c r="B96">
        <v>332160</v>
      </c>
      <c r="C96" s="148">
        <v>376</v>
      </c>
      <c r="D96" s="16" t="s">
        <v>266</v>
      </c>
      <c r="E96" s="16" t="s">
        <v>267</v>
      </c>
      <c r="F96" s="16" t="s">
        <v>899</v>
      </c>
      <c r="G96" s="264" t="s">
        <v>9</v>
      </c>
      <c r="H96" s="265">
        <v>0.66454545454545455</v>
      </c>
      <c r="I96" s="265">
        <v>0.36799090909090915</v>
      </c>
      <c r="J96" s="265">
        <v>0.2965545454545454</v>
      </c>
      <c r="K96" s="241">
        <v>0.55374829001367998</v>
      </c>
      <c r="L96" s="148" t="s">
        <v>554</v>
      </c>
      <c r="M96" s="148" t="s">
        <v>551</v>
      </c>
      <c r="N96" s="148">
        <v>12</v>
      </c>
      <c r="O96" t="s">
        <v>267</v>
      </c>
    </row>
    <row r="97" spans="1:15" x14ac:dyDescent="0.3">
      <c r="A97" t="s">
        <v>1273</v>
      </c>
      <c r="B97">
        <v>332870</v>
      </c>
      <c r="C97" s="148">
        <v>375</v>
      </c>
      <c r="D97" s="16" t="s">
        <v>410</v>
      </c>
      <c r="E97" s="16" t="s">
        <v>411</v>
      </c>
      <c r="F97" s="16" t="s">
        <v>1037</v>
      </c>
      <c r="G97" s="264" t="s">
        <v>9</v>
      </c>
      <c r="H97" s="265">
        <v>0.79999999999999993</v>
      </c>
      <c r="I97" s="265">
        <v>0.54430833333333317</v>
      </c>
      <c r="J97" s="265">
        <v>0.25569166666666671</v>
      </c>
      <c r="K97" s="241">
        <v>0.68038541666666652</v>
      </c>
      <c r="L97" s="148" t="s">
        <v>554</v>
      </c>
      <c r="M97" s="148" t="s">
        <v>551</v>
      </c>
      <c r="N97" s="148">
        <v>12</v>
      </c>
      <c r="O97" t="s">
        <v>411</v>
      </c>
    </row>
    <row r="98" spans="1:15" x14ac:dyDescent="0.3">
      <c r="A98" t="s">
        <v>1250</v>
      </c>
      <c r="B98">
        <v>332510</v>
      </c>
      <c r="C98" s="148">
        <v>395</v>
      </c>
      <c r="D98" s="16" t="s">
        <v>330</v>
      </c>
      <c r="E98" s="16" t="s">
        <v>331</v>
      </c>
      <c r="F98" s="16" t="s">
        <v>975</v>
      </c>
      <c r="G98" s="264" t="s">
        <v>9</v>
      </c>
      <c r="H98" s="265">
        <v>0.65000000000000013</v>
      </c>
      <c r="I98" s="265">
        <v>0.27214166666666678</v>
      </c>
      <c r="J98" s="265">
        <v>0.37785833333333335</v>
      </c>
      <c r="K98" s="241">
        <v>0.41867948717948728</v>
      </c>
      <c r="L98" s="148" t="s">
        <v>554</v>
      </c>
      <c r="M98" s="148" t="s">
        <v>551</v>
      </c>
      <c r="N98" s="148">
        <v>12</v>
      </c>
      <c r="O98" t="s">
        <v>331</v>
      </c>
    </row>
    <row r="99" spans="1:15" x14ac:dyDescent="0.3">
      <c r="A99" t="s">
        <v>1168</v>
      </c>
      <c r="B99">
        <v>331760</v>
      </c>
      <c r="C99" s="148">
        <v>5</v>
      </c>
      <c r="D99" s="16" t="s">
        <v>159</v>
      </c>
      <c r="E99" s="16" t="s">
        <v>160</v>
      </c>
      <c r="F99" s="16" t="s">
        <v>746</v>
      </c>
      <c r="G99" s="264" t="s">
        <v>9</v>
      </c>
      <c r="H99" s="265">
        <v>0.71906666666666652</v>
      </c>
      <c r="I99" s="265">
        <v>0.43776666666666691</v>
      </c>
      <c r="J99" s="265">
        <v>0.28129999999999961</v>
      </c>
      <c r="K99" s="241">
        <v>0.60879844242536674</v>
      </c>
      <c r="L99" s="148" t="s">
        <v>554</v>
      </c>
      <c r="M99" s="148" t="s">
        <v>551</v>
      </c>
      <c r="N99" s="148">
        <v>12</v>
      </c>
      <c r="O99" t="s">
        <v>160</v>
      </c>
    </row>
    <row r="100" spans="1:15" x14ac:dyDescent="0.3">
      <c r="A100" t="s">
        <v>1225</v>
      </c>
      <c r="B100">
        <v>332250</v>
      </c>
      <c r="C100" s="148">
        <v>343</v>
      </c>
      <c r="D100" s="16" t="s">
        <v>281</v>
      </c>
      <c r="E100" s="16" t="s">
        <v>284</v>
      </c>
      <c r="F100" s="16" t="s">
        <v>922</v>
      </c>
      <c r="G100" s="264" t="s">
        <v>9</v>
      </c>
      <c r="H100" s="265">
        <v>0.93155833333333338</v>
      </c>
      <c r="I100" s="265">
        <v>0.66655833333333359</v>
      </c>
      <c r="J100" s="265">
        <v>0.26499999999999974</v>
      </c>
      <c r="K100" s="241">
        <v>0.71553042840401859</v>
      </c>
      <c r="L100" s="148" t="s">
        <v>554</v>
      </c>
      <c r="M100" s="148" t="s">
        <v>551</v>
      </c>
      <c r="N100" s="148">
        <v>12</v>
      </c>
      <c r="O100" t="s">
        <v>284</v>
      </c>
    </row>
    <row r="101" spans="1:15" x14ac:dyDescent="0.3">
      <c r="A101" t="s">
        <v>1226</v>
      </c>
      <c r="B101">
        <v>332260</v>
      </c>
      <c r="C101" s="148">
        <v>343</v>
      </c>
      <c r="D101" s="16" t="s">
        <v>281</v>
      </c>
      <c r="E101" s="16" t="s">
        <v>285</v>
      </c>
      <c r="F101" s="16" t="s">
        <v>924</v>
      </c>
      <c r="G101" s="264" t="s">
        <v>9</v>
      </c>
      <c r="H101" s="265">
        <v>0.93423333333333336</v>
      </c>
      <c r="I101" s="265">
        <v>0.66655833333333359</v>
      </c>
      <c r="J101" s="265">
        <v>0.26767499999999972</v>
      </c>
      <c r="K101" s="241">
        <v>0.7134816427016808</v>
      </c>
      <c r="L101" s="148" t="s">
        <v>554</v>
      </c>
      <c r="M101" s="148" t="s">
        <v>551</v>
      </c>
      <c r="N101" s="148">
        <v>12</v>
      </c>
      <c r="O101" t="s">
        <v>285</v>
      </c>
    </row>
    <row r="102" spans="1:15" x14ac:dyDescent="0.3">
      <c r="A102" t="s">
        <v>1227</v>
      </c>
      <c r="B102">
        <v>332270</v>
      </c>
      <c r="C102" s="148">
        <v>343</v>
      </c>
      <c r="D102" s="16" t="s">
        <v>281</v>
      </c>
      <c r="E102" s="16" t="s">
        <v>286</v>
      </c>
      <c r="F102" s="16" t="s">
        <v>926</v>
      </c>
      <c r="G102" s="264" t="s">
        <v>9</v>
      </c>
      <c r="H102" s="265">
        <v>0.94983333333333331</v>
      </c>
      <c r="I102" s="265">
        <v>0.66655833333333359</v>
      </c>
      <c r="J102" s="265">
        <v>0.28327499999999978</v>
      </c>
      <c r="K102" s="241">
        <v>0.70176346727496075</v>
      </c>
      <c r="L102" s="148" t="s">
        <v>554</v>
      </c>
      <c r="M102" s="148" t="s">
        <v>551</v>
      </c>
      <c r="N102" s="148">
        <v>12</v>
      </c>
      <c r="O102" t="s">
        <v>286</v>
      </c>
    </row>
    <row r="103" spans="1:15" x14ac:dyDescent="0.3">
      <c r="A103" t="s">
        <v>1223</v>
      </c>
      <c r="B103">
        <v>332230</v>
      </c>
      <c r="C103" s="148">
        <v>343</v>
      </c>
      <c r="D103" s="16" t="s">
        <v>281</v>
      </c>
      <c r="E103" s="16" t="s">
        <v>282</v>
      </c>
      <c r="F103" s="16" t="s">
        <v>918</v>
      </c>
      <c r="G103" s="264" t="s">
        <v>9</v>
      </c>
      <c r="H103" s="265">
        <v>0.93409166666666676</v>
      </c>
      <c r="I103" s="265">
        <v>0.6665583333333337</v>
      </c>
      <c r="J103" s="265">
        <v>0.26753333333333307</v>
      </c>
      <c r="K103" s="241">
        <v>0.7135898511031219</v>
      </c>
      <c r="L103" s="148" t="s">
        <v>554</v>
      </c>
      <c r="M103" s="148" t="s">
        <v>551</v>
      </c>
      <c r="N103" s="148">
        <v>12</v>
      </c>
      <c r="O103" t="s">
        <v>282</v>
      </c>
    </row>
    <row r="104" spans="1:15" x14ac:dyDescent="0.3">
      <c r="A104" t="s">
        <v>1224</v>
      </c>
      <c r="B104">
        <v>332240</v>
      </c>
      <c r="C104" s="148">
        <v>343</v>
      </c>
      <c r="D104" s="16" t="s">
        <v>281</v>
      </c>
      <c r="E104" s="16" t="s">
        <v>283</v>
      </c>
      <c r="F104" s="16" t="s">
        <v>920</v>
      </c>
      <c r="G104" s="264" t="s">
        <v>9</v>
      </c>
      <c r="H104" s="265">
        <v>0.93407499999999999</v>
      </c>
      <c r="I104" s="265">
        <v>0.66655833333333359</v>
      </c>
      <c r="J104" s="265">
        <v>0.2675166666666664</v>
      </c>
      <c r="K104" s="241">
        <v>0.71360258366119811</v>
      </c>
      <c r="L104" s="148" t="s">
        <v>554</v>
      </c>
      <c r="M104" s="148" t="s">
        <v>551</v>
      </c>
      <c r="N104" s="148">
        <v>12</v>
      </c>
      <c r="O104" t="s">
        <v>283</v>
      </c>
    </row>
    <row r="105" spans="1:15" x14ac:dyDescent="0.3">
      <c r="A105" t="s">
        <v>1110</v>
      </c>
      <c r="B105">
        <v>331800</v>
      </c>
      <c r="C105" s="148">
        <v>43</v>
      </c>
      <c r="D105" s="16" t="s">
        <v>1294</v>
      </c>
      <c r="E105" s="16" t="s">
        <v>173</v>
      </c>
      <c r="F105" s="16" t="s">
        <v>646</v>
      </c>
      <c r="G105" s="264" t="s">
        <v>9</v>
      </c>
      <c r="H105" s="265">
        <v>0.42786666666666667</v>
      </c>
      <c r="I105" s="265">
        <v>0.27383333333333337</v>
      </c>
      <c r="J105" s="265">
        <v>0.15403333333333327</v>
      </c>
      <c r="K105" s="241">
        <v>0.63999688376441266</v>
      </c>
      <c r="L105" s="148" t="s">
        <v>554</v>
      </c>
      <c r="M105" s="148" t="s">
        <v>551</v>
      </c>
      <c r="N105" s="148">
        <v>12</v>
      </c>
      <c r="O105" t="s">
        <v>1111</v>
      </c>
    </row>
    <row r="106" spans="1:15" x14ac:dyDescent="0.3">
      <c r="A106" t="s">
        <v>1243</v>
      </c>
      <c r="B106">
        <v>332420</v>
      </c>
      <c r="C106" s="148">
        <v>408</v>
      </c>
      <c r="D106" s="16" t="s">
        <v>311</v>
      </c>
      <c r="E106" s="16" t="s">
        <v>312</v>
      </c>
      <c r="F106" s="16" t="s">
        <v>957</v>
      </c>
      <c r="G106" s="264" t="s">
        <v>9</v>
      </c>
      <c r="H106" s="265">
        <v>0.53000000000000014</v>
      </c>
      <c r="I106" s="265">
        <v>0.33253333333333346</v>
      </c>
      <c r="J106" s="265">
        <v>0.19746666666666665</v>
      </c>
      <c r="K106" s="241">
        <v>0.62742138364779887</v>
      </c>
      <c r="L106" s="148" t="s">
        <v>554</v>
      </c>
      <c r="M106" s="148" t="s">
        <v>551</v>
      </c>
      <c r="N106" s="148">
        <v>12</v>
      </c>
      <c r="O106" t="s">
        <v>312</v>
      </c>
    </row>
    <row r="107" spans="1:15" x14ac:dyDescent="0.3">
      <c r="A107" t="s">
        <v>1229</v>
      </c>
      <c r="B107">
        <v>332290</v>
      </c>
      <c r="C107" s="148">
        <v>319</v>
      </c>
      <c r="D107" s="16" t="s">
        <v>289</v>
      </c>
      <c r="E107" s="16" t="s">
        <v>290</v>
      </c>
      <c r="F107" s="16" t="s">
        <v>646</v>
      </c>
      <c r="G107" s="264" t="s">
        <v>9</v>
      </c>
      <c r="H107" s="265">
        <v>0.84833333333333316</v>
      </c>
      <c r="I107" s="265">
        <v>0.52754999999999996</v>
      </c>
      <c r="J107" s="265">
        <v>0.32078333333333314</v>
      </c>
      <c r="K107" s="241">
        <v>0.62186640471512777</v>
      </c>
      <c r="L107" s="148" t="s">
        <v>554</v>
      </c>
      <c r="M107" s="148" t="s">
        <v>551</v>
      </c>
      <c r="N107" s="148">
        <v>12</v>
      </c>
      <c r="O107" t="s">
        <v>290</v>
      </c>
    </row>
    <row r="108" spans="1:15" x14ac:dyDescent="0.3">
      <c r="A108" t="s">
        <v>1074</v>
      </c>
      <c r="B108">
        <v>331030</v>
      </c>
      <c r="C108" s="148">
        <v>635</v>
      </c>
      <c r="D108" s="16" t="s">
        <v>65</v>
      </c>
      <c r="E108" s="16" t="s">
        <v>66</v>
      </c>
      <c r="F108" s="16" t="s">
        <v>582</v>
      </c>
      <c r="G108" s="264" t="s">
        <v>9</v>
      </c>
      <c r="H108" s="265">
        <v>0.65499999999999992</v>
      </c>
      <c r="I108" s="265">
        <v>0.30229166666666668</v>
      </c>
      <c r="J108" s="265">
        <v>0.35270833333333323</v>
      </c>
      <c r="K108" s="241">
        <v>0.46151399491094158</v>
      </c>
      <c r="L108" s="148" t="s">
        <v>554</v>
      </c>
      <c r="M108" s="148" t="s">
        <v>551</v>
      </c>
      <c r="N108" s="148">
        <v>12</v>
      </c>
      <c r="O108" t="s">
        <v>66</v>
      </c>
    </row>
    <row r="109" spans="1:15" x14ac:dyDescent="0.3">
      <c r="A109" t="s">
        <v>1231</v>
      </c>
      <c r="B109">
        <v>332310</v>
      </c>
      <c r="C109" s="148">
        <v>365</v>
      </c>
      <c r="D109" s="16" t="s">
        <v>291</v>
      </c>
      <c r="E109" s="16" t="s">
        <v>292</v>
      </c>
      <c r="F109" s="16" t="s">
        <v>933</v>
      </c>
      <c r="G109" s="264" t="s">
        <v>9</v>
      </c>
      <c r="H109" s="265">
        <v>0.50833333333333341</v>
      </c>
      <c r="I109" s="265">
        <v>0.27860000000000007</v>
      </c>
      <c r="J109" s="265">
        <v>0.22973333333333337</v>
      </c>
      <c r="K109" s="241">
        <v>0.54806557377049181</v>
      </c>
      <c r="L109" s="148" t="s">
        <v>554</v>
      </c>
      <c r="M109" s="148" t="s">
        <v>551</v>
      </c>
      <c r="N109" s="148">
        <v>3</v>
      </c>
      <c r="O109" t="s">
        <v>292</v>
      </c>
    </row>
    <row r="110" spans="1:15" x14ac:dyDescent="0.3">
      <c r="A110" t="s">
        <v>1215</v>
      </c>
      <c r="B110">
        <v>332150</v>
      </c>
      <c r="C110" s="148">
        <v>281</v>
      </c>
      <c r="D110" s="16" t="s">
        <v>264</v>
      </c>
      <c r="E110" s="16" t="s">
        <v>265</v>
      </c>
      <c r="F110" s="16" t="s">
        <v>897</v>
      </c>
      <c r="G110" s="264" t="s">
        <v>9</v>
      </c>
      <c r="H110" s="265">
        <v>0.51999999999999991</v>
      </c>
      <c r="I110" s="265">
        <v>0.30349999999999988</v>
      </c>
      <c r="J110" s="265">
        <v>0.21650000000000003</v>
      </c>
      <c r="K110" s="241">
        <v>0.58365384615384608</v>
      </c>
      <c r="L110" s="148" t="s">
        <v>554</v>
      </c>
      <c r="M110" s="148" t="s">
        <v>551</v>
      </c>
      <c r="N110" s="148">
        <v>12</v>
      </c>
      <c r="O110" t="s">
        <v>265</v>
      </c>
    </row>
    <row r="111" spans="1:15" x14ac:dyDescent="0.3">
      <c r="A111" t="s">
        <v>1073</v>
      </c>
      <c r="B111">
        <v>331020</v>
      </c>
      <c r="C111" s="148">
        <v>412</v>
      </c>
      <c r="D111" s="16" t="s">
        <v>63</v>
      </c>
      <c r="E111" s="16" t="s">
        <v>64</v>
      </c>
      <c r="F111" s="16" t="s">
        <v>580</v>
      </c>
      <c r="G111" s="264" t="s">
        <v>9</v>
      </c>
      <c r="H111" s="265">
        <v>0.60764166666666652</v>
      </c>
      <c r="I111" s="265">
        <v>0.34945000000000032</v>
      </c>
      <c r="J111" s="265">
        <v>0.25819166666666621</v>
      </c>
      <c r="K111" s="241">
        <v>0.57509222814981487</v>
      </c>
      <c r="L111" s="148" t="s">
        <v>554</v>
      </c>
      <c r="M111" s="148" t="s">
        <v>551</v>
      </c>
      <c r="N111" s="148">
        <v>12</v>
      </c>
      <c r="O111" t="s">
        <v>64</v>
      </c>
    </row>
    <row r="112" spans="1:15" x14ac:dyDescent="0.3">
      <c r="A112" t="s">
        <v>1267</v>
      </c>
      <c r="B112">
        <v>332710</v>
      </c>
      <c r="C112" s="148">
        <v>664</v>
      </c>
      <c r="D112" s="16" t="s">
        <v>365</v>
      </c>
      <c r="E112" s="16" t="s">
        <v>366</v>
      </c>
      <c r="F112" s="16" t="s">
        <v>1021</v>
      </c>
      <c r="G112" s="264" t="s">
        <v>9</v>
      </c>
      <c r="H112" s="265">
        <v>0.9600000000000003</v>
      </c>
      <c r="I112" s="265">
        <v>0.34478333333333455</v>
      </c>
      <c r="J112" s="265">
        <v>0.61521666666666575</v>
      </c>
      <c r="K112" s="241">
        <v>0.35914930555555669</v>
      </c>
      <c r="L112" s="148" t="s">
        <v>554</v>
      </c>
      <c r="M112" s="148" t="s">
        <v>551</v>
      </c>
      <c r="N112" s="148">
        <v>12</v>
      </c>
      <c r="O112" t="s">
        <v>366</v>
      </c>
    </row>
    <row r="113" spans="1:16" x14ac:dyDescent="0.3">
      <c r="A113" t="s">
        <v>1239</v>
      </c>
      <c r="B113">
        <v>332380</v>
      </c>
      <c r="C113" s="148">
        <v>254</v>
      </c>
      <c r="D113" s="16" t="s">
        <v>303</v>
      </c>
      <c r="E113" s="16" t="s">
        <v>307</v>
      </c>
      <c r="F113" s="16" t="s">
        <v>949</v>
      </c>
      <c r="G113" s="264" t="s">
        <v>10</v>
      </c>
      <c r="H113" s="265">
        <v>7.9999999999999988E-2</v>
      </c>
      <c r="I113" s="265">
        <v>5.0000000000008371E-5</v>
      </c>
      <c r="J113" s="265">
        <v>7.9949999999999979E-2</v>
      </c>
      <c r="K113" s="241">
        <v>6.2500000000010475E-4</v>
      </c>
      <c r="L113" s="148" t="s">
        <v>554</v>
      </c>
      <c r="M113" s="148" t="s">
        <v>551</v>
      </c>
      <c r="N113" s="148">
        <v>12</v>
      </c>
      <c r="O113" t="s">
        <v>307</v>
      </c>
    </row>
    <row r="114" spans="1:16" x14ac:dyDescent="0.3">
      <c r="A114" t="s">
        <v>1240</v>
      </c>
      <c r="B114">
        <v>332390</v>
      </c>
      <c r="C114" s="148">
        <v>254</v>
      </c>
      <c r="D114" s="16" t="s">
        <v>303</v>
      </c>
      <c r="E114" s="16" t="s">
        <v>308</v>
      </c>
      <c r="F114" s="16" t="s">
        <v>951</v>
      </c>
      <c r="G114" s="264" t="s">
        <v>10</v>
      </c>
      <c r="H114" s="265">
        <v>0.16669166666666665</v>
      </c>
      <c r="I114" s="265">
        <v>9.000000000000119E-4</v>
      </c>
      <c r="J114" s="265">
        <v>0.16579166666666664</v>
      </c>
      <c r="K114" s="241">
        <v>5.3991901214818496E-3</v>
      </c>
      <c r="L114" s="148" t="s">
        <v>554</v>
      </c>
      <c r="M114" s="148" t="s">
        <v>551</v>
      </c>
      <c r="N114" s="148">
        <v>12</v>
      </c>
      <c r="O114" t="s">
        <v>308</v>
      </c>
    </row>
    <row r="115" spans="1:16" x14ac:dyDescent="0.3">
      <c r="A115" t="s">
        <v>1241</v>
      </c>
      <c r="B115">
        <v>332400</v>
      </c>
      <c r="C115" s="148">
        <v>254</v>
      </c>
      <c r="D115" s="16" t="s">
        <v>303</v>
      </c>
      <c r="E115" s="16" t="s">
        <v>309</v>
      </c>
      <c r="F115" s="16" t="s">
        <v>953</v>
      </c>
      <c r="G115" s="264" t="s">
        <v>10</v>
      </c>
      <c r="H115" s="265">
        <v>0.15154166666666663</v>
      </c>
      <c r="I115" s="265">
        <v>9.000000000000119E-4</v>
      </c>
      <c r="J115" s="265">
        <v>0.15064166666666662</v>
      </c>
      <c r="K115" s="241">
        <v>5.9389606818807507E-3</v>
      </c>
      <c r="L115" s="148" t="s">
        <v>554</v>
      </c>
      <c r="M115" s="148" t="s">
        <v>551</v>
      </c>
      <c r="N115" s="148">
        <v>12</v>
      </c>
      <c r="O115" t="s">
        <v>309</v>
      </c>
      <c r="P115" s="25"/>
    </row>
    <row r="116" spans="1:16" x14ac:dyDescent="0.3">
      <c r="A116" t="s">
        <v>1242</v>
      </c>
      <c r="B116">
        <v>332410</v>
      </c>
      <c r="C116" s="148">
        <v>254</v>
      </c>
      <c r="D116" s="16" t="s">
        <v>303</v>
      </c>
      <c r="E116" s="16" t="s">
        <v>310</v>
      </c>
      <c r="F116" s="16" t="s">
        <v>955</v>
      </c>
      <c r="G116" s="264" t="s">
        <v>10</v>
      </c>
      <c r="H116" s="265">
        <v>0.15317499999999998</v>
      </c>
      <c r="I116" s="265">
        <v>9.000000000000119E-4</v>
      </c>
      <c r="J116" s="265">
        <v>0.15227499999999997</v>
      </c>
      <c r="K116" s="241">
        <v>5.8756324465481444E-3</v>
      </c>
      <c r="L116" s="148" t="s">
        <v>554</v>
      </c>
      <c r="M116" s="148" t="s">
        <v>551</v>
      </c>
      <c r="N116" s="148">
        <v>6</v>
      </c>
      <c r="O116" t="s">
        <v>310</v>
      </c>
    </row>
    <row r="117" spans="1:16" x14ac:dyDescent="0.3">
      <c r="A117" t="s">
        <v>1236</v>
      </c>
      <c r="B117">
        <v>332350</v>
      </c>
      <c r="C117" s="148">
        <v>254</v>
      </c>
      <c r="D117" s="16" t="s">
        <v>303</v>
      </c>
      <c r="E117" s="16" t="s">
        <v>304</v>
      </c>
      <c r="F117" s="16" t="s">
        <v>943</v>
      </c>
      <c r="G117" s="264" t="s">
        <v>10</v>
      </c>
      <c r="H117" s="265">
        <v>0.14999999999999997</v>
      </c>
      <c r="I117" s="265">
        <v>9.000000000000119E-4</v>
      </c>
      <c r="J117" s="265">
        <v>0.14909999999999995</v>
      </c>
      <c r="K117" s="241">
        <v>6.0000000000000808E-3</v>
      </c>
      <c r="L117" s="148" t="s">
        <v>554</v>
      </c>
      <c r="M117" s="148" t="s">
        <v>551</v>
      </c>
      <c r="N117" s="148">
        <v>6</v>
      </c>
      <c r="O117" t="s">
        <v>304</v>
      </c>
    </row>
    <row r="118" spans="1:16" x14ac:dyDescent="0.3">
      <c r="A118" t="s">
        <v>1237</v>
      </c>
      <c r="B118">
        <v>332360</v>
      </c>
      <c r="C118" s="148">
        <v>254</v>
      </c>
      <c r="D118" s="16" t="s">
        <v>303</v>
      </c>
      <c r="E118" s="16" t="s">
        <v>305</v>
      </c>
      <c r="F118" s="16" t="s">
        <v>945</v>
      </c>
      <c r="G118" s="264" t="s">
        <v>10</v>
      </c>
      <c r="H118" s="265">
        <v>0.16107499999999997</v>
      </c>
      <c r="I118" s="265">
        <v>8.9999999999998415E-4</v>
      </c>
      <c r="J118" s="265">
        <v>0.16017499999999998</v>
      </c>
      <c r="K118" s="241">
        <v>5.5874592581094786E-3</v>
      </c>
      <c r="L118" s="148" t="s">
        <v>554</v>
      </c>
      <c r="M118" s="148" t="s">
        <v>551</v>
      </c>
      <c r="N118" s="148">
        <v>12</v>
      </c>
      <c r="O118" t="s">
        <v>305</v>
      </c>
    </row>
    <row r="119" spans="1:16" x14ac:dyDescent="0.3">
      <c r="A119" t="s">
        <v>1238</v>
      </c>
      <c r="B119">
        <v>332370</v>
      </c>
      <c r="C119" s="148">
        <v>254</v>
      </c>
      <c r="D119" s="16" t="s">
        <v>303</v>
      </c>
      <c r="E119" s="16" t="s">
        <v>306</v>
      </c>
      <c r="F119" s="16" t="s">
        <v>947</v>
      </c>
      <c r="G119" s="264" t="s">
        <v>10</v>
      </c>
      <c r="H119" s="265">
        <v>0.15864999999999996</v>
      </c>
      <c r="I119" s="265">
        <v>8.9999999999998415E-4</v>
      </c>
      <c r="J119" s="265">
        <v>0.15774999999999997</v>
      </c>
      <c r="K119" s="241">
        <v>5.672864796722246E-3</v>
      </c>
      <c r="L119" s="148" t="s">
        <v>554</v>
      </c>
      <c r="M119" s="148" t="s">
        <v>551</v>
      </c>
      <c r="N119" s="148">
        <v>12</v>
      </c>
      <c r="O119" t="s">
        <v>306</v>
      </c>
    </row>
    <row r="120" spans="1:16" x14ac:dyDescent="0.3">
      <c r="A120" t="s">
        <v>1172</v>
      </c>
      <c r="B120">
        <v>0</v>
      </c>
      <c r="C120" s="148">
        <v>214</v>
      </c>
      <c r="D120" s="16" t="s">
        <v>169</v>
      </c>
      <c r="E120" s="16" t="s">
        <v>756</v>
      </c>
      <c r="F120" s="16" t="s">
        <v>757</v>
      </c>
      <c r="G120" s="264" t="s">
        <v>10</v>
      </c>
      <c r="H120" s="265">
        <v>0.13033315890458749</v>
      </c>
      <c r="I120" s="265">
        <v>0</v>
      </c>
      <c r="J120" s="265">
        <v>0.13033315890458749</v>
      </c>
      <c r="K120" s="241">
        <v>0</v>
      </c>
      <c r="L120" s="148" t="s">
        <v>553</v>
      </c>
      <c r="M120" s="148" t="s">
        <v>1077</v>
      </c>
      <c r="N120" s="148">
        <v>12</v>
      </c>
      <c r="O120" t="s">
        <v>756</v>
      </c>
    </row>
    <row r="121" spans="1:16" x14ac:dyDescent="0.3">
      <c r="A121" t="s">
        <v>1265</v>
      </c>
      <c r="B121">
        <v>0</v>
      </c>
      <c r="C121" s="148">
        <v>227</v>
      </c>
      <c r="D121" s="16" t="s">
        <v>1009</v>
      </c>
      <c r="E121" s="16" t="s">
        <v>1011</v>
      </c>
      <c r="F121" s="16" t="s">
        <v>1012</v>
      </c>
      <c r="G121" s="264" t="s">
        <v>10</v>
      </c>
      <c r="H121" s="265">
        <v>0</v>
      </c>
      <c r="I121" s="265">
        <v>0</v>
      </c>
      <c r="J121" s="265">
        <v>0</v>
      </c>
      <c r="K121" s="241">
        <v>0</v>
      </c>
      <c r="L121" s="148" t="s">
        <v>553</v>
      </c>
      <c r="M121" s="148" t="s">
        <v>1077</v>
      </c>
      <c r="N121" s="148">
        <v>12</v>
      </c>
      <c r="O121" t="s">
        <v>1011</v>
      </c>
      <c r="P121" s="25"/>
    </row>
    <row r="122" spans="1:16" x14ac:dyDescent="0.3">
      <c r="A122" t="s">
        <v>1140</v>
      </c>
      <c r="B122">
        <v>331500</v>
      </c>
      <c r="C122" s="148">
        <v>169</v>
      </c>
      <c r="D122" s="16" t="s">
        <v>103</v>
      </c>
      <c r="E122" s="16" t="s">
        <v>131</v>
      </c>
      <c r="F122" s="16" t="s">
        <v>676</v>
      </c>
      <c r="G122" s="264" t="s">
        <v>11</v>
      </c>
      <c r="H122" s="265">
        <v>0.87020000000000008</v>
      </c>
      <c r="I122" s="265">
        <v>0.63981666666666714</v>
      </c>
      <c r="J122" s="265">
        <v>0.23038333333333297</v>
      </c>
      <c r="K122" s="241">
        <v>0.73525243239102167</v>
      </c>
      <c r="L122" s="148" t="s">
        <v>554</v>
      </c>
      <c r="M122" s="148" t="s">
        <v>551</v>
      </c>
      <c r="N122" s="148">
        <v>12</v>
      </c>
      <c r="O122" t="s">
        <v>131</v>
      </c>
    </row>
    <row r="123" spans="1:16" x14ac:dyDescent="0.3">
      <c r="A123" t="s">
        <v>1141</v>
      </c>
      <c r="B123">
        <v>331510</v>
      </c>
      <c r="C123" s="148">
        <v>169</v>
      </c>
      <c r="D123" s="16" t="s">
        <v>103</v>
      </c>
      <c r="E123" s="16" t="s">
        <v>132</v>
      </c>
      <c r="F123" s="16" t="s">
        <v>678</v>
      </c>
      <c r="G123" s="264" t="s">
        <v>11</v>
      </c>
      <c r="H123" s="265">
        <v>0.67758333333333332</v>
      </c>
      <c r="I123" s="265">
        <v>0.45680833333333326</v>
      </c>
      <c r="J123" s="265">
        <v>0.22077500000000003</v>
      </c>
      <c r="K123" s="241">
        <v>0.67417291846021388</v>
      </c>
      <c r="L123" s="148" t="s">
        <v>554</v>
      </c>
      <c r="M123" s="148" t="s">
        <v>551</v>
      </c>
      <c r="N123" s="148">
        <v>12</v>
      </c>
      <c r="O123" t="s">
        <v>132</v>
      </c>
    </row>
    <row r="124" spans="1:16" x14ac:dyDescent="0.3">
      <c r="A124" t="s">
        <v>1154</v>
      </c>
      <c r="B124">
        <v>331610</v>
      </c>
      <c r="C124" s="148">
        <v>169</v>
      </c>
      <c r="D124" s="16" t="s">
        <v>103</v>
      </c>
      <c r="E124" s="16" t="s">
        <v>143</v>
      </c>
      <c r="F124" s="16" t="s">
        <v>691</v>
      </c>
      <c r="G124" s="264" t="s">
        <v>11</v>
      </c>
      <c r="H124" s="265">
        <v>0.62769999999999981</v>
      </c>
      <c r="I124" s="265">
        <v>0.40834166666666716</v>
      </c>
      <c r="J124" s="265">
        <v>0.21935833333333268</v>
      </c>
      <c r="K124" s="241">
        <v>0.65053634963623908</v>
      </c>
      <c r="L124" s="148" t="s">
        <v>554</v>
      </c>
      <c r="M124" s="148" t="s">
        <v>551</v>
      </c>
      <c r="N124" s="148">
        <v>12</v>
      </c>
      <c r="O124" t="s">
        <v>143</v>
      </c>
    </row>
    <row r="125" spans="1:16" x14ac:dyDescent="0.3">
      <c r="A125" t="s">
        <v>1158</v>
      </c>
      <c r="B125">
        <v>331650</v>
      </c>
      <c r="C125" s="148">
        <v>169</v>
      </c>
      <c r="D125" s="16" t="s">
        <v>103</v>
      </c>
      <c r="E125" s="16" t="s">
        <v>147</v>
      </c>
      <c r="F125" s="16" t="s">
        <v>695</v>
      </c>
      <c r="G125" s="264" t="s">
        <v>11</v>
      </c>
      <c r="H125" s="265">
        <v>0.75794166666666662</v>
      </c>
      <c r="I125" s="265">
        <v>0.53316666666666657</v>
      </c>
      <c r="J125" s="265">
        <v>0.22477500000000003</v>
      </c>
      <c r="K125" s="241">
        <v>0.70344023836486969</v>
      </c>
      <c r="L125" s="148" t="s">
        <v>554</v>
      </c>
      <c r="M125" s="148" t="s">
        <v>551</v>
      </c>
      <c r="N125" s="148">
        <v>12</v>
      </c>
      <c r="O125" t="s">
        <v>147</v>
      </c>
    </row>
    <row r="126" spans="1:16" x14ac:dyDescent="0.3">
      <c r="A126" t="s">
        <v>1108</v>
      </c>
      <c r="B126">
        <v>331250</v>
      </c>
      <c r="C126" s="148">
        <v>169</v>
      </c>
      <c r="D126" s="16" t="s">
        <v>103</v>
      </c>
      <c r="E126" s="16" t="s">
        <v>105</v>
      </c>
      <c r="F126" s="16" t="s">
        <v>644</v>
      </c>
      <c r="G126" s="264" t="s">
        <v>11</v>
      </c>
      <c r="H126" s="265">
        <v>0.68299230769230757</v>
      </c>
      <c r="I126" s="265">
        <v>0.46239999999999981</v>
      </c>
      <c r="J126" s="265">
        <v>0.22059230769230773</v>
      </c>
      <c r="K126" s="241">
        <v>0.67702080212638938</v>
      </c>
      <c r="L126" s="148" t="s">
        <v>554</v>
      </c>
      <c r="M126" s="148" t="s">
        <v>551</v>
      </c>
      <c r="N126" s="148">
        <v>12</v>
      </c>
      <c r="O126" t="s">
        <v>105</v>
      </c>
    </row>
    <row r="127" spans="1:16" x14ac:dyDescent="0.3">
      <c r="A127" t="s">
        <v>1128</v>
      </c>
      <c r="B127">
        <v>331400</v>
      </c>
      <c r="C127" s="148">
        <v>169</v>
      </c>
      <c r="D127" s="16" t="s">
        <v>103</v>
      </c>
      <c r="E127" s="16" t="s">
        <v>121</v>
      </c>
      <c r="F127" s="16" t="s">
        <v>662</v>
      </c>
      <c r="G127" s="264" t="s">
        <v>11</v>
      </c>
      <c r="H127" s="265">
        <v>0.64752500000000002</v>
      </c>
      <c r="I127" s="265">
        <v>0.42828333333333368</v>
      </c>
      <c r="J127" s="265">
        <v>0.21924166666666633</v>
      </c>
      <c r="K127" s="241">
        <v>0.66141590414784557</v>
      </c>
      <c r="L127" s="148" t="s">
        <v>554</v>
      </c>
      <c r="M127" s="148" t="s">
        <v>551</v>
      </c>
      <c r="N127" s="148">
        <v>3</v>
      </c>
      <c r="O127" t="s">
        <v>121</v>
      </c>
    </row>
    <row r="128" spans="1:16" x14ac:dyDescent="0.3">
      <c r="A128" t="s">
        <v>1129</v>
      </c>
      <c r="B128">
        <v>331410</v>
      </c>
      <c r="C128" s="148">
        <v>169</v>
      </c>
      <c r="D128" s="16" t="s">
        <v>103</v>
      </c>
      <c r="E128" s="16" t="s">
        <v>122</v>
      </c>
      <c r="F128" s="16" t="s">
        <v>664</v>
      </c>
      <c r="G128" s="264" t="s">
        <v>11</v>
      </c>
      <c r="H128" s="265">
        <v>0.66918333333333324</v>
      </c>
      <c r="I128" s="265">
        <v>0.44880833333333325</v>
      </c>
      <c r="J128" s="265">
        <v>0.22037499999999999</v>
      </c>
      <c r="K128" s="241">
        <v>0.67068068043137152</v>
      </c>
      <c r="L128" s="148" t="s">
        <v>554</v>
      </c>
      <c r="M128" s="148" t="s">
        <v>551</v>
      </c>
      <c r="N128" s="148">
        <v>4</v>
      </c>
      <c r="O128" t="s">
        <v>122</v>
      </c>
    </row>
    <row r="129" spans="1:15" x14ac:dyDescent="0.3">
      <c r="A129" t="s">
        <v>1213</v>
      </c>
      <c r="B129">
        <v>332130</v>
      </c>
      <c r="C129" s="148">
        <v>17</v>
      </c>
      <c r="D129" s="16" t="s">
        <v>260</v>
      </c>
      <c r="E129" s="16" t="s">
        <v>261</v>
      </c>
      <c r="F129" s="16" t="s">
        <v>893</v>
      </c>
      <c r="G129" s="264" t="s">
        <v>11</v>
      </c>
      <c r="H129" s="265">
        <v>0.41444166666666654</v>
      </c>
      <c r="I129" s="265">
        <v>0.23538333333333344</v>
      </c>
      <c r="J129" s="265">
        <v>0.1790583333333331</v>
      </c>
      <c r="K129" s="241">
        <v>0.56795286831681224</v>
      </c>
      <c r="L129" s="148" t="s">
        <v>554</v>
      </c>
      <c r="M129" s="148" t="s">
        <v>551</v>
      </c>
      <c r="N129" s="148">
        <v>12</v>
      </c>
      <c r="O129" t="s">
        <v>261</v>
      </c>
    </row>
    <row r="130" spans="1:15" x14ac:dyDescent="0.3">
      <c r="A130" t="s">
        <v>1207</v>
      </c>
      <c r="B130">
        <v>332060</v>
      </c>
      <c r="C130" s="148">
        <v>369</v>
      </c>
      <c r="D130" s="16" t="s">
        <v>245</v>
      </c>
      <c r="E130" s="16" t="s">
        <v>246</v>
      </c>
      <c r="F130" s="16" t="s">
        <v>862</v>
      </c>
      <c r="G130" s="264" t="s">
        <v>11</v>
      </c>
      <c r="H130" s="265">
        <v>0.70469999999999999</v>
      </c>
      <c r="I130" s="265">
        <v>0.36707499999999993</v>
      </c>
      <c r="J130" s="265">
        <v>0.33762500000000006</v>
      </c>
      <c r="K130" s="241">
        <v>0.52089541648928617</v>
      </c>
      <c r="L130" s="148" t="s">
        <v>554</v>
      </c>
      <c r="M130" s="148" t="s">
        <v>551</v>
      </c>
      <c r="N130" s="148">
        <v>3</v>
      </c>
      <c r="O130" t="s">
        <v>246</v>
      </c>
    </row>
    <row r="131" spans="1:15" x14ac:dyDescent="0.3">
      <c r="A131" t="s">
        <v>1130</v>
      </c>
      <c r="B131">
        <v>332090</v>
      </c>
      <c r="C131" s="148">
        <v>407</v>
      </c>
      <c r="D131" s="16" t="s">
        <v>255</v>
      </c>
      <c r="E131" s="16" t="s">
        <v>256</v>
      </c>
      <c r="F131" s="16" t="s">
        <v>695</v>
      </c>
      <c r="G131" s="264" t="s">
        <v>11</v>
      </c>
      <c r="H131" s="265">
        <v>0.75794166666666662</v>
      </c>
      <c r="I131" s="265">
        <v>0.53316666666666657</v>
      </c>
      <c r="J131" s="265">
        <v>0.22477500000000003</v>
      </c>
      <c r="K131" s="241">
        <v>0.70344023836486969</v>
      </c>
      <c r="L131" s="148" t="s">
        <v>554</v>
      </c>
      <c r="M131" s="148" t="s">
        <v>551</v>
      </c>
      <c r="N131" s="148">
        <v>12</v>
      </c>
      <c r="O131" t="s">
        <v>256</v>
      </c>
    </row>
    <row r="132" spans="1:15" x14ac:dyDescent="0.3">
      <c r="A132" t="s">
        <v>1175</v>
      </c>
      <c r="B132">
        <v>331820</v>
      </c>
      <c r="C132" s="148">
        <v>432</v>
      </c>
      <c r="D132" s="16" t="s">
        <v>175</v>
      </c>
      <c r="E132" s="16" t="s">
        <v>176</v>
      </c>
      <c r="F132" s="16" t="s">
        <v>764</v>
      </c>
      <c r="G132" s="264" t="s">
        <v>11</v>
      </c>
      <c r="H132" s="265">
        <v>0.47410000000000002</v>
      </c>
      <c r="I132" s="265">
        <v>0.2244833333333334</v>
      </c>
      <c r="J132" s="265">
        <v>0.24961666666666663</v>
      </c>
      <c r="K132" s="241">
        <v>0.47349363706672304</v>
      </c>
      <c r="L132" s="148" t="s">
        <v>554</v>
      </c>
      <c r="M132" s="148" t="s">
        <v>551</v>
      </c>
      <c r="N132" s="148">
        <v>12</v>
      </c>
      <c r="O132" t="s">
        <v>176</v>
      </c>
    </row>
    <row r="133" spans="1:15" x14ac:dyDescent="0.3">
      <c r="A133" t="s">
        <v>1221</v>
      </c>
      <c r="B133">
        <v>0</v>
      </c>
      <c r="C133" s="148">
        <v>18</v>
      </c>
      <c r="D133" s="16" t="s">
        <v>909</v>
      </c>
      <c r="E133" s="16" t="s">
        <v>544</v>
      </c>
      <c r="F133" s="16" t="s">
        <v>600</v>
      </c>
      <c r="G133" s="264" t="s">
        <v>12</v>
      </c>
      <c r="H133" s="265">
        <v>0.19634809206127121</v>
      </c>
      <c r="I133" s="265">
        <v>0</v>
      </c>
      <c r="J133" s="265">
        <v>0.19634809206127121</v>
      </c>
      <c r="K133" s="241">
        <v>0</v>
      </c>
      <c r="L133" s="148" t="s">
        <v>553</v>
      </c>
      <c r="M133" s="148" t="s">
        <v>1077</v>
      </c>
      <c r="N133" s="148">
        <v>12</v>
      </c>
      <c r="O133" t="s">
        <v>545</v>
      </c>
    </row>
    <row r="134" spans="1:15" x14ac:dyDescent="0.3">
      <c r="A134" t="s">
        <v>1167</v>
      </c>
      <c r="B134">
        <v>0</v>
      </c>
      <c r="C134" s="148">
        <v>121</v>
      </c>
      <c r="D134" s="16" t="s">
        <v>1292</v>
      </c>
      <c r="E134" s="16" t="s">
        <v>157</v>
      </c>
      <c r="F134" s="16" t="s">
        <v>600</v>
      </c>
      <c r="G134" s="264" t="s">
        <v>12</v>
      </c>
      <c r="H134" s="265">
        <v>0.1679739461492592</v>
      </c>
      <c r="I134" s="265">
        <v>0</v>
      </c>
      <c r="J134" s="265">
        <v>0.1679739461492592</v>
      </c>
      <c r="K134" s="241">
        <v>0</v>
      </c>
      <c r="L134" s="148" t="s">
        <v>553</v>
      </c>
      <c r="M134" s="148" t="s">
        <v>1077</v>
      </c>
      <c r="N134" s="148">
        <v>12</v>
      </c>
      <c r="O134" t="s">
        <v>157</v>
      </c>
    </row>
    <row r="135" spans="1:15" x14ac:dyDescent="0.3">
      <c r="A135" t="s">
        <v>1194</v>
      </c>
      <c r="B135">
        <v>0</v>
      </c>
      <c r="C135" s="148">
        <v>13</v>
      </c>
      <c r="D135" s="16" t="s">
        <v>220</v>
      </c>
      <c r="E135" s="16" t="s">
        <v>79</v>
      </c>
      <c r="F135" s="16" t="s">
        <v>600</v>
      </c>
      <c r="G135" s="264" t="s">
        <v>12</v>
      </c>
      <c r="H135" s="265">
        <v>0.2114620678360741</v>
      </c>
      <c r="I135" s="265">
        <v>0</v>
      </c>
      <c r="J135" s="265">
        <v>0.2114620678360741</v>
      </c>
      <c r="K135" s="241">
        <v>0</v>
      </c>
      <c r="L135" s="148" t="s">
        <v>553</v>
      </c>
      <c r="M135" s="148" t="s">
        <v>1077</v>
      </c>
      <c r="N135" s="148">
        <v>12</v>
      </c>
      <c r="O135" t="s">
        <v>539</v>
      </c>
    </row>
    <row r="136" spans="1:15" x14ac:dyDescent="0.3">
      <c r="A136" t="s">
        <v>1182</v>
      </c>
      <c r="B136">
        <v>0</v>
      </c>
      <c r="C136" s="148">
        <v>8</v>
      </c>
      <c r="D136" s="16" t="s">
        <v>189</v>
      </c>
      <c r="E136" s="16" t="s">
        <v>157</v>
      </c>
      <c r="F136" s="16" t="s">
        <v>600</v>
      </c>
      <c r="G136" s="264" t="s">
        <v>12</v>
      </c>
      <c r="H136" s="265">
        <v>0.16838948342957569</v>
      </c>
      <c r="I136" s="265">
        <v>0</v>
      </c>
      <c r="J136" s="265">
        <v>0.16838948342957569</v>
      </c>
      <c r="K136" s="241">
        <v>0</v>
      </c>
      <c r="L136" s="148" t="s">
        <v>553</v>
      </c>
      <c r="M136" s="148" t="s">
        <v>1077</v>
      </c>
      <c r="N136" s="148">
        <v>12</v>
      </c>
      <c r="O136" t="s">
        <v>540</v>
      </c>
    </row>
    <row r="137" spans="1:15" x14ac:dyDescent="0.3">
      <c r="A137" t="s">
        <v>1197</v>
      </c>
      <c r="B137">
        <v>0</v>
      </c>
      <c r="C137" s="148">
        <v>32</v>
      </c>
      <c r="D137" s="16" t="s">
        <v>229</v>
      </c>
      <c r="E137" s="16" t="s">
        <v>841</v>
      </c>
      <c r="F137" s="16" t="s">
        <v>600</v>
      </c>
      <c r="G137" s="264" t="s">
        <v>12</v>
      </c>
      <c r="H137" s="265">
        <v>0.25256785795398295</v>
      </c>
      <c r="I137" s="265">
        <v>0</v>
      </c>
      <c r="J137" s="265">
        <v>0.25256785795398295</v>
      </c>
      <c r="K137" s="241">
        <v>0</v>
      </c>
      <c r="L137" s="148" t="s">
        <v>553</v>
      </c>
      <c r="M137" s="148" t="s">
        <v>1077</v>
      </c>
      <c r="N137" s="148">
        <v>12</v>
      </c>
      <c r="O137" t="s">
        <v>1198</v>
      </c>
    </row>
    <row r="138" spans="1:15" x14ac:dyDescent="0.3">
      <c r="A138" t="s">
        <v>1079</v>
      </c>
      <c r="B138">
        <v>0</v>
      </c>
      <c r="C138" s="148">
        <v>1</v>
      </c>
      <c r="D138" s="16" t="s">
        <v>1288</v>
      </c>
      <c r="E138" s="16" t="s">
        <v>71</v>
      </c>
      <c r="F138" s="16" t="s">
        <v>587</v>
      </c>
      <c r="G138" s="264" t="s">
        <v>13</v>
      </c>
      <c r="H138" s="265">
        <v>0.11851586305789567</v>
      </c>
      <c r="I138" s="265">
        <v>0</v>
      </c>
      <c r="J138" s="265">
        <v>0.11851586305789567</v>
      </c>
      <c r="K138" s="241">
        <v>0</v>
      </c>
      <c r="L138" s="148" t="s">
        <v>553</v>
      </c>
      <c r="M138" s="148" t="s">
        <v>1077</v>
      </c>
      <c r="N138" s="148">
        <v>12</v>
      </c>
      <c r="O138" t="s">
        <v>1080</v>
      </c>
    </row>
    <row r="139" spans="1:15" x14ac:dyDescent="0.3">
      <c r="A139" t="s">
        <v>1276</v>
      </c>
      <c r="B139">
        <v>0</v>
      </c>
      <c r="C139" s="148">
        <v>111</v>
      </c>
      <c r="D139" s="16" t="s">
        <v>1293</v>
      </c>
      <c r="E139" s="16" t="s">
        <v>383</v>
      </c>
      <c r="F139" s="16" t="s">
        <v>864</v>
      </c>
      <c r="G139" s="264" t="s">
        <v>13</v>
      </c>
      <c r="H139" s="265">
        <v>0.11428571428571428</v>
      </c>
      <c r="I139" s="265">
        <v>0</v>
      </c>
      <c r="J139" s="265">
        <v>0.11428571428571428</v>
      </c>
      <c r="K139" s="241">
        <v>0</v>
      </c>
      <c r="L139" s="148" t="s">
        <v>553</v>
      </c>
      <c r="M139" s="148" t="s">
        <v>1077</v>
      </c>
      <c r="N139" s="148">
        <v>12</v>
      </c>
      <c r="O139" t="s">
        <v>383</v>
      </c>
    </row>
    <row r="140" spans="1:15" x14ac:dyDescent="0.3">
      <c r="A140" t="s">
        <v>1208</v>
      </c>
      <c r="B140">
        <v>0</v>
      </c>
      <c r="C140" s="148">
        <v>103</v>
      </c>
      <c r="D140" t="s">
        <v>247</v>
      </c>
      <c r="E140" t="s">
        <v>249</v>
      </c>
      <c r="F140" t="s">
        <v>864</v>
      </c>
      <c r="G140" s="264" t="s">
        <v>13</v>
      </c>
      <c r="H140" s="265">
        <v>0.1025222335617437</v>
      </c>
      <c r="I140" s="265">
        <v>0</v>
      </c>
      <c r="J140" s="265">
        <v>0.1025222335617437</v>
      </c>
      <c r="K140" s="241">
        <v>0</v>
      </c>
      <c r="L140" s="148" t="s">
        <v>553</v>
      </c>
      <c r="M140" s="148" t="s">
        <v>1077</v>
      </c>
      <c r="N140" s="148">
        <v>12</v>
      </c>
      <c r="O140" t="s">
        <v>1209</v>
      </c>
    </row>
    <row r="141" spans="1:15" x14ac:dyDescent="0.3">
      <c r="A141" t="s">
        <v>1247</v>
      </c>
      <c r="B141">
        <v>0</v>
      </c>
      <c r="C141" s="148">
        <v>212</v>
      </c>
      <c r="D141" s="16" t="s">
        <v>1291</v>
      </c>
      <c r="E141" s="16" t="s">
        <v>323</v>
      </c>
      <c r="F141" s="16" t="s">
        <v>864</v>
      </c>
      <c r="G141" s="264" t="s">
        <v>13</v>
      </c>
      <c r="H141" s="265">
        <v>0.1012004553451309</v>
      </c>
      <c r="I141" s="265">
        <v>0</v>
      </c>
      <c r="J141" s="265">
        <v>0.1012004553451309</v>
      </c>
      <c r="K141" s="241">
        <v>0</v>
      </c>
      <c r="L141" s="148" t="s">
        <v>553</v>
      </c>
      <c r="M141" s="148" t="s">
        <v>1077</v>
      </c>
      <c r="N141" s="148">
        <v>12</v>
      </c>
      <c r="O141" t="s">
        <v>323</v>
      </c>
    </row>
    <row r="142" spans="1:15" x14ac:dyDescent="0.3">
      <c r="A142" t="s">
        <v>1165</v>
      </c>
      <c r="B142">
        <v>332900</v>
      </c>
      <c r="C142" s="148">
        <v>53</v>
      </c>
      <c r="D142" s="16" t="s">
        <v>103</v>
      </c>
      <c r="E142" s="16" t="s">
        <v>384</v>
      </c>
      <c r="F142" s="16" t="s">
        <v>706</v>
      </c>
      <c r="G142" s="264" t="s">
        <v>13</v>
      </c>
      <c r="H142" s="265">
        <v>0.44983333333333336</v>
      </c>
      <c r="I142" s="265">
        <v>0.26405000000000017</v>
      </c>
      <c r="J142" s="265">
        <v>0.18578333333333319</v>
      </c>
      <c r="K142" s="241">
        <v>0.58699518340126011</v>
      </c>
      <c r="L142" s="148" t="s">
        <v>554</v>
      </c>
      <c r="M142" s="148" t="s">
        <v>551</v>
      </c>
      <c r="N142" s="148">
        <v>12</v>
      </c>
      <c r="O142" t="s">
        <v>384</v>
      </c>
    </row>
    <row r="143" spans="1:15" x14ac:dyDescent="0.3">
      <c r="A143" t="s">
        <v>1279</v>
      </c>
      <c r="B143">
        <v>332460</v>
      </c>
      <c r="C143" s="148">
        <v>24</v>
      </c>
      <c r="D143" s="16" t="s">
        <v>319</v>
      </c>
      <c r="E143" s="16" t="s">
        <v>320</v>
      </c>
      <c r="F143" s="16" t="s">
        <v>966</v>
      </c>
      <c r="G143" s="264" t="s">
        <v>13</v>
      </c>
      <c r="H143" s="265">
        <v>0.46999999999999981</v>
      </c>
      <c r="I143" s="265">
        <v>0.23929166666666696</v>
      </c>
      <c r="J143" s="265">
        <v>0.23070833333333285</v>
      </c>
      <c r="K143" s="241">
        <v>0.50913120567375969</v>
      </c>
      <c r="L143" s="148" t="s">
        <v>554</v>
      </c>
      <c r="M143" s="148" t="s">
        <v>551</v>
      </c>
      <c r="N143" s="148">
        <v>12</v>
      </c>
      <c r="O143" t="s">
        <v>320</v>
      </c>
    </row>
    <row r="144" spans="1:15" x14ac:dyDescent="0.3">
      <c r="A144" t="s">
        <v>1256</v>
      </c>
      <c r="B144">
        <v>0</v>
      </c>
      <c r="C144" s="148">
        <v>100</v>
      </c>
      <c r="D144" s="16" t="s">
        <v>342</v>
      </c>
      <c r="E144" s="16" t="s">
        <v>343</v>
      </c>
      <c r="F144" s="16" t="s">
        <v>986</v>
      </c>
      <c r="G144" s="264" t="s">
        <v>13</v>
      </c>
      <c r="H144" s="265">
        <v>0.13141697978377631</v>
      </c>
      <c r="I144" s="265">
        <v>0</v>
      </c>
      <c r="J144" s="265">
        <v>0.13141697978377631</v>
      </c>
      <c r="K144" s="241">
        <v>0</v>
      </c>
      <c r="L144" s="148" t="s">
        <v>553</v>
      </c>
      <c r="M144" s="148" t="s">
        <v>1077</v>
      </c>
      <c r="N144" s="148">
        <v>12</v>
      </c>
      <c r="O144" t="s">
        <v>343</v>
      </c>
    </row>
    <row r="145" spans="1:15" x14ac:dyDescent="0.3">
      <c r="A145" t="s">
        <v>1097</v>
      </c>
      <c r="B145">
        <v>331170</v>
      </c>
      <c r="C145" s="148">
        <v>2</v>
      </c>
      <c r="D145" s="16" t="s">
        <v>80</v>
      </c>
      <c r="E145" s="16" t="s">
        <v>93</v>
      </c>
      <c r="F145" s="16" t="s">
        <v>602</v>
      </c>
      <c r="G145" s="264" t="s">
        <v>13</v>
      </c>
      <c r="H145" s="265">
        <v>0.40184166666666665</v>
      </c>
      <c r="I145" s="265">
        <v>0.17650833333333346</v>
      </c>
      <c r="J145" s="265">
        <v>0.22533333333333319</v>
      </c>
      <c r="K145" s="241">
        <v>0.43924846021442976</v>
      </c>
      <c r="L145" s="148" t="s">
        <v>554</v>
      </c>
      <c r="M145" s="148" t="s">
        <v>551</v>
      </c>
      <c r="N145" s="148">
        <v>12</v>
      </c>
      <c r="O145" t="s">
        <v>93</v>
      </c>
    </row>
    <row r="146" spans="1:15" x14ac:dyDescent="0.3">
      <c r="A146" t="s">
        <v>1099</v>
      </c>
      <c r="B146">
        <v>331190</v>
      </c>
      <c r="C146" s="148">
        <v>2</v>
      </c>
      <c r="D146" s="16" t="s">
        <v>80</v>
      </c>
      <c r="E146" s="16" t="s">
        <v>95</v>
      </c>
      <c r="F146" s="16" t="s">
        <v>1283</v>
      </c>
      <c r="G146" s="264" t="s">
        <v>13</v>
      </c>
      <c r="H146" s="265">
        <v>0.26339166666666669</v>
      </c>
      <c r="I146" s="265">
        <v>3.7966666666666843E-2</v>
      </c>
      <c r="J146" s="265">
        <v>0.22542499999999985</v>
      </c>
      <c r="K146" s="241">
        <v>0.14414528427247195</v>
      </c>
      <c r="L146" s="148" t="s">
        <v>554</v>
      </c>
      <c r="M146" s="148" t="s">
        <v>551</v>
      </c>
      <c r="N146" s="148">
        <v>12</v>
      </c>
      <c r="O146" t="s">
        <v>95</v>
      </c>
    </row>
    <row r="147" spans="1:15" x14ac:dyDescent="0.3">
      <c r="A147" t="s">
        <v>1102</v>
      </c>
      <c r="B147">
        <v>331210</v>
      </c>
      <c r="C147" s="148">
        <v>2</v>
      </c>
      <c r="D147" s="16" t="s">
        <v>80</v>
      </c>
      <c r="E147" s="16" t="s">
        <v>414</v>
      </c>
      <c r="F147" s="16" t="s">
        <v>602</v>
      </c>
      <c r="G147" s="264" t="s">
        <v>13</v>
      </c>
      <c r="H147" s="265">
        <v>0.25473333333333326</v>
      </c>
      <c r="I147" s="265">
        <v>2.9191666666666949E-2</v>
      </c>
      <c r="J147" s="265">
        <v>0.22554166666666631</v>
      </c>
      <c r="K147" s="241">
        <v>0.11459696414551279</v>
      </c>
      <c r="L147" s="148" t="s">
        <v>554</v>
      </c>
      <c r="M147" s="148" t="s">
        <v>551</v>
      </c>
      <c r="N147" s="148">
        <v>12</v>
      </c>
      <c r="O147" t="s">
        <v>1103</v>
      </c>
    </row>
    <row r="148" spans="1:15" x14ac:dyDescent="0.3">
      <c r="A148" t="s">
        <v>1106</v>
      </c>
      <c r="B148">
        <v>331230</v>
      </c>
      <c r="C148" s="148">
        <v>2</v>
      </c>
      <c r="D148" s="16" t="s">
        <v>80</v>
      </c>
      <c r="E148" s="16" t="s">
        <v>102</v>
      </c>
      <c r="F148" s="16" t="s">
        <v>640</v>
      </c>
      <c r="G148" s="264" t="s">
        <v>13</v>
      </c>
      <c r="H148" s="265">
        <v>0.56459999999999988</v>
      </c>
      <c r="I148" s="265">
        <v>0.33333333333333348</v>
      </c>
      <c r="J148" s="265">
        <v>0.2312666666666664</v>
      </c>
      <c r="K148" s="241">
        <v>0.5903884756169564</v>
      </c>
      <c r="L148" s="148" t="s">
        <v>554</v>
      </c>
      <c r="M148" s="148" t="s">
        <v>551</v>
      </c>
      <c r="N148" s="148">
        <v>12</v>
      </c>
      <c r="O148" t="s">
        <v>102</v>
      </c>
    </row>
    <row r="149" spans="1:15" x14ac:dyDescent="0.3">
      <c r="A149" t="s">
        <v>1084</v>
      </c>
      <c r="B149">
        <v>331080</v>
      </c>
      <c r="C149" s="148">
        <v>2</v>
      </c>
      <c r="D149" s="16" t="s">
        <v>80</v>
      </c>
      <c r="E149" s="16" t="s">
        <v>86</v>
      </c>
      <c r="F149" s="16" t="s">
        <v>602</v>
      </c>
      <c r="G149" s="264" t="s">
        <v>13</v>
      </c>
      <c r="H149" s="265">
        <v>0.25640000000000002</v>
      </c>
      <c r="I149" s="265">
        <v>3.5400000000000015E-2</v>
      </c>
      <c r="J149" s="265">
        <v>0.221</v>
      </c>
      <c r="K149" s="241">
        <v>0.13806552262090488</v>
      </c>
      <c r="L149" s="148" t="s">
        <v>554</v>
      </c>
      <c r="M149" s="148" t="s">
        <v>551</v>
      </c>
      <c r="N149" s="148">
        <v>12</v>
      </c>
      <c r="O149" t="s">
        <v>86</v>
      </c>
    </row>
    <row r="150" spans="1:15" x14ac:dyDescent="0.3">
      <c r="A150" t="s">
        <v>1085</v>
      </c>
      <c r="B150">
        <v>331090</v>
      </c>
      <c r="C150" s="148">
        <v>2</v>
      </c>
      <c r="D150" s="16" t="s">
        <v>80</v>
      </c>
      <c r="E150" s="16" t="s">
        <v>84</v>
      </c>
      <c r="F150" s="16" t="s">
        <v>602</v>
      </c>
      <c r="G150" s="264" t="s">
        <v>13</v>
      </c>
      <c r="H150" s="265">
        <v>0.25484999999999997</v>
      </c>
      <c r="I150" s="265">
        <v>2.9191666666666755E-2</v>
      </c>
      <c r="J150" s="265">
        <v>0.22565833333333321</v>
      </c>
      <c r="K150" s="241">
        <v>0.11454450330259666</v>
      </c>
      <c r="L150" s="148" t="s">
        <v>554</v>
      </c>
      <c r="M150" s="148" t="s">
        <v>551</v>
      </c>
      <c r="N150" s="148">
        <v>12</v>
      </c>
      <c r="O150" t="s">
        <v>84</v>
      </c>
    </row>
    <row r="151" spans="1:15" x14ac:dyDescent="0.3">
      <c r="A151" t="s">
        <v>1089</v>
      </c>
      <c r="B151">
        <v>332010</v>
      </c>
      <c r="C151" s="148">
        <v>417</v>
      </c>
      <c r="D151" s="16" t="s">
        <v>80</v>
      </c>
      <c r="E151" s="16" t="s">
        <v>226</v>
      </c>
      <c r="F151" s="16" t="s">
        <v>836</v>
      </c>
      <c r="G151" s="264" t="s">
        <v>13</v>
      </c>
      <c r="H151" s="265">
        <v>0.41969166666666674</v>
      </c>
      <c r="I151" s="265">
        <v>0.13150000000000023</v>
      </c>
      <c r="J151" s="265">
        <v>0.28819166666666651</v>
      </c>
      <c r="K151" s="241">
        <v>0.31332525862240185</v>
      </c>
      <c r="L151" s="148" t="s">
        <v>554</v>
      </c>
      <c r="M151" s="148" t="s">
        <v>551</v>
      </c>
      <c r="N151" s="148">
        <v>12</v>
      </c>
      <c r="O151" t="s">
        <v>226</v>
      </c>
    </row>
    <row r="152" spans="1:15" x14ac:dyDescent="0.3">
      <c r="A152" t="s">
        <v>1090</v>
      </c>
      <c r="B152">
        <v>331120</v>
      </c>
      <c r="C152" s="148">
        <v>2</v>
      </c>
      <c r="D152" t="s">
        <v>80</v>
      </c>
      <c r="E152" t="s">
        <v>89</v>
      </c>
      <c r="F152" t="s">
        <v>1283</v>
      </c>
      <c r="G152" s="264" t="s">
        <v>13</v>
      </c>
      <c r="H152" s="265">
        <v>0.26109166666666667</v>
      </c>
      <c r="I152" s="265">
        <v>3.7966666666666898E-2</v>
      </c>
      <c r="J152" s="265">
        <v>0.22312499999999977</v>
      </c>
      <c r="K152" s="241">
        <v>0.14541508410200849</v>
      </c>
      <c r="L152" s="148" t="s">
        <v>554</v>
      </c>
      <c r="M152" s="148" t="s">
        <v>551</v>
      </c>
      <c r="N152" s="148">
        <v>12</v>
      </c>
      <c r="O152" t="s">
        <v>1091</v>
      </c>
    </row>
    <row r="153" spans="1:15" x14ac:dyDescent="0.3">
      <c r="A153" t="s">
        <v>1093</v>
      </c>
      <c r="B153">
        <v>331140</v>
      </c>
      <c r="C153" s="148">
        <v>2</v>
      </c>
      <c r="D153" s="16" t="s">
        <v>80</v>
      </c>
      <c r="E153" s="16" t="s">
        <v>91</v>
      </c>
      <c r="F153" s="16" t="s">
        <v>602</v>
      </c>
      <c r="G153" s="264" t="s">
        <v>13</v>
      </c>
      <c r="H153" s="265">
        <v>0.25491666666666662</v>
      </c>
      <c r="I153" s="265">
        <v>2.9191666666666644E-2</v>
      </c>
      <c r="J153" s="265">
        <v>0.22572499999999998</v>
      </c>
      <c r="K153" s="241">
        <v>0.11451454723765929</v>
      </c>
      <c r="L153" s="148" t="s">
        <v>554</v>
      </c>
      <c r="M153" s="148" t="s">
        <v>551</v>
      </c>
      <c r="N153" s="148">
        <v>12</v>
      </c>
      <c r="O153" t="s">
        <v>91</v>
      </c>
    </row>
    <row r="154" spans="1:15" x14ac:dyDescent="0.3">
      <c r="A154" t="s">
        <v>1094</v>
      </c>
      <c r="B154">
        <v>331150</v>
      </c>
      <c r="C154" s="148">
        <v>2</v>
      </c>
      <c r="D154" s="16" t="s">
        <v>80</v>
      </c>
      <c r="E154" s="16" t="s">
        <v>92</v>
      </c>
      <c r="F154" s="16" t="s">
        <v>602</v>
      </c>
      <c r="G154" s="264" t="s">
        <v>13</v>
      </c>
      <c r="H154" s="265">
        <v>0.25474166666666664</v>
      </c>
      <c r="I154" s="265">
        <v>2.9191666666666727E-2</v>
      </c>
      <c r="J154" s="265">
        <v>0.22554999999999992</v>
      </c>
      <c r="K154" s="241">
        <v>0.1145932153488831</v>
      </c>
      <c r="L154" s="148" t="s">
        <v>554</v>
      </c>
      <c r="M154" s="148" t="s">
        <v>551</v>
      </c>
      <c r="N154" s="148">
        <v>12</v>
      </c>
      <c r="O154" t="s">
        <v>92</v>
      </c>
    </row>
    <row r="155" spans="1:15" x14ac:dyDescent="0.3">
      <c r="A155" t="s">
        <v>1095</v>
      </c>
      <c r="B155">
        <v>331155</v>
      </c>
      <c r="C155" s="148">
        <v>2</v>
      </c>
      <c r="D155" s="16" t="s">
        <v>80</v>
      </c>
      <c r="E155" s="16" t="s">
        <v>98</v>
      </c>
      <c r="F155" s="16" t="s">
        <v>602</v>
      </c>
      <c r="G155" s="264" t="s">
        <v>13</v>
      </c>
      <c r="H155" s="265">
        <v>0.25475833333333325</v>
      </c>
      <c r="I155" s="265">
        <v>2.9191666666666782E-2</v>
      </c>
      <c r="J155" s="265">
        <v>0.22556666666666647</v>
      </c>
      <c r="K155" s="241">
        <v>0.11458571849138122</v>
      </c>
      <c r="L155" s="148" t="s">
        <v>554</v>
      </c>
      <c r="M155" s="148" t="s">
        <v>551</v>
      </c>
      <c r="N155" s="148">
        <v>12</v>
      </c>
      <c r="O155" t="s">
        <v>98</v>
      </c>
    </row>
    <row r="156" spans="1:15" x14ac:dyDescent="0.3">
      <c r="A156" t="s">
        <v>1266</v>
      </c>
      <c r="B156">
        <v>332630</v>
      </c>
      <c r="C156" s="148">
        <v>363</v>
      </c>
      <c r="D156" s="16" t="s">
        <v>363</v>
      </c>
      <c r="E156" s="16" t="s">
        <v>364</v>
      </c>
      <c r="F156" s="16" t="s">
        <v>1016</v>
      </c>
      <c r="G156" s="264" t="s">
        <v>13</v>
      </c>
      <c r="H156" s="265">
        <v>0.68833333333333346</v>
      </c>
      <c r="I156" s="265">
        <v>0.37265833333333404</v>
      </c>
      <c r="J156" s="265">
        <v>0.31567499999999943</v>
      </c>
      <c r="K156" s="241">
        <v>0.5413922518159815</v>
      </c>
      <c r="L156" s="148" t="s">
        <v>554</v>
      </c>
      <c r="M156" s="148" t="s">
        <v>551</v>
      </c>
      <c r="N156" s="148">
        <v>12</v>
      </c>
      <c r="O156" t="s">
        <v>364</v>
      </c>
    </row>
    <row r="157" spans="1:15" x14ac:dyDescent="0.3">
      <c r="A157" t="s">
        <v>1202</v>
      </c>
      <c r="B157">
        <v>332650</v>
      </c>
      <c r="C157" s="148">
        <v>240</v>
      </c>
      <c r="D157" s="16" t="s">
        <v>240</v>
      </c>
      <c r="E157" s="16" t="s">
        <v>241</v>
      </c>
      <c r="F157" s="16" t="s">
        <v>855</v>
      </c>
      <c r="G157" s="264" t="s">
        <v>13</v>
      </c>
      <c r="H157" s="265">
        <v>0.57053333333333345</v>
      </c>
      <c r="I157" s="265">
        <v>0.34179166666666694</v>
      </c>
      <c r="J157" s="265">
        <v>0.22874166666666654</v>
      </c>
      <c r="K157" s="241">
        <v>0.59907396587987882</v>
      </c>
      <c r="L157" s="148" t="s">
        <v>554</v>
      </c>
      <c r="M157" s="148" t="s">
        <v>551</v>
      </c>
      <c r="N157" s="148">
        <v>12</v>
      </c>
      <c r="O157" t="s">
        <v>241</v>
      </c>
    </row>
    <row r="158" spans="1:15" x14ac:dyDescent="0.3">
      <c r="A158" t="s">
        <v>1203</v>
      </c>
      <c r="B158">
        <v>332660</v>
      </c>
      <c r="C158" s="148">
        <v>240</v>
      </c>
      <c r="D158" s="16" t="s">
        <v>240</v>
      </c>
      <c r="E158" s="16" t="s">
        <v>242</v>
      </c>
      <c r="F158" s="16" t="s">
        <v>1283</v>
      </c>
      <c r="G158" s="264" t="s">
        <v>13</v>
      </c>
      <c r="H158" s="265">
        <v>0.57052500000000006</v>
      </c>
      <c r="I158" s="265">
        <v>0.34179166666666683</v>
      </c>
      <c r="J158" s="265">
        <v>0.22873333333333323</v>
      </c>
      <c r="K158" s="241">
        <v>0.59908271621167664</v>
      </c>
      <c r="L158" s="148" t="s">
        <v>554</v>
      </c>
      <c r="M158" s="148" t="s">
        <v>551</v>
      </c>
      <c r="N158" s="148">
        <v>12</v>
      </c>
      <c r="O158" t="s">
        <v>242</v>
      </c>
    </row>
    <row r="159" spans="1:15" x14ac:dyDescent="0.3">
      <c r="A159" t="s">
        <v>1204</v>
      </c>
      <c r="B159">
        <v>332670</v>
      </c>
      <c r="C159" s="148">
        <v>240</v>
      </c>
      <c r="D159" s="16" t="s">
        <v>240</v>
      </c>
      <c r="E159" s="16" t="s">
        <v>243</v>
      </c>
      <c r="F159" s="16" t="s">
        <v>857</v>
      </c>
      <c r="G159" s="264" t="s">
        <v>13</v>
      </c>
      <c r="H159" s="265">
        <v>0.57052500000000006</v>
      </c>
      <c r="I159" s="265">
        <v>0.34179166666666683</v>
      </c>
      <c r="J159" s="265">
        <v>0.22873333333333323</v>
      </c>
      <c r="K159" s="241">
        <v>0.59908271621167664</v>
      </c>
      <c r="L159" s="148" t="s">
        <v>554</v>
      </c>
      <c r="M159" s="148" t="s">
        <v>551</v>
      </c>
      <c r="N159" s="148">
        <v>12</v>
      </c>
      <c r="O159" t="s">
        <v>243</v>
      </c>
    </row>
    <row r="160" spans="1:15" x14ac:dyDescent="0.3">
      <c r="A160" t="s">
        <v>1205</v>
      </c>
      <c r="B160">
        <v>332680</v>
      </c>
      <c r="C160" s="148">
        <v>240</v>
      </c>
      <c r="D160" s="16" t="s">
        <v>240</v>
      </c>
      <c r="E160" s="16" t="s">
        <v>244</v>
      </c>
      <c r="F160" s="16" t="s">
        <v>859</v>
      </c>
      <c r="G160" s="264" t="s">
        <v>13</v>
      </c>
      <c r="H160" s="265">
        <v>0.57052500000000006</v>
      </c>
      <c r="I160" s="265">
        <v>0.34179166666666683</v>
      </c>
      <c r="J160" s="265">
        <v>0.22873333333333323</v>
      </c>
      <c r="K160" s="241">
        <v>0.59908271621167664</v>
      </c>
      <c r="L160" s="148" t="s">
        <v>554</v>
      </c>
      <c r="M160" s="148" t="s">
        <v>551</v>
      </c>
      <c r="N160" s="148">
        <v>12</v>
      </c>
      <c r="O160" t="s">
        <v>244</v>
      </c>
    </row>
    <row r="161" spans="1:16" x14ac:dyDescent="0.3">
      <c r="A161" t="s">
        <v>1206</v>
      </c>
      <c r="B161">
        <v>332700</v>
      </c>
      <c r="C161" s="148">
        <v>240</v>
      </c>
      <c r="D161" s="16" t="s">
        <v>240</v>
      </c>
      <c r="E161" s="16" t="s">
        <v>401</v>
      </c>
      <c r="F161" s="16" t="s">
        <v>1283</v>
      </c>
      <c r="G161" s="264" t="s">
        <v>13</v>
      </c>
      <c r="H161" s="265">
        <v>0.57052500000000006</v>
      </c>
      <c r="I161" s="265">
        <v>0.34179166666666683</v>
      </c>
      <c r="J161" s="265">
        <v>0.22873333333333323</v>
      </c>
      <c r="K161" s="241">
        <v>0.59908271621167664</v>
      </c>
      <c r="L161" s="148" t="s">
        <v>554</v>
      </c>
      <c r="M161" s="148" t="s">
        <v>551</v>
      </c>
      <c r="N161" s="148">
        <v>12</v>
      </c>
      <c r="O161" t="s">
        <v>401</v>
      </c>
    </row>
    <row r="162" spans="1:16" x14ac:dyDescent="0.3">
      <c r="A162" t="s">
        <v>1189</v>
      </c>
      <c r="B162">
        <v>331960</v>
      </c>
      <c r="C162" s="148">
        <v>701</v>
      </c>
      <c r="D162" s="16" t="s">
        <v>208</v>
      </c>
      <c r="E162" s="16" t="s">
        <v>209</v>
      </c>
      <c r="F162" s="16" t="s">
        <v>814</v>
      </c>
      <c r="G162" s="264" t="s">
        <v>13</v>
      </c>
      <c r="H162" s="265">
        <v>0.72268333333333334</v>
      </c>
      <c r="I162" s="265">
        <v>0.424366666666667</v>
      </c>
      <c r="J162" s="265">
        <v>0.29831666666666634</v>
      </c>
      <c r="K162" s="241">
        <v>0.58720970457323451</v>
      </c>
      <c r="L162" s="148" t="s">
        <v>554</v>
      </c>
      <c r="M162" s="148" t="s">
        <v>551</v>
      </c>
      <c r="N162" s="148">
        <v>12</v>
      </c>
      <c r="O162" t="s">
        <v>209</v>
      </c>
    </row>
    <row r="163" spans="1:16" x14ac:dyDescent="0.3">
      <c r="A163" t="s">
        <v>1199</v>
      </c>
      <c r="B163">
        <v>332030</v>
      </c>
      <c r="C163" s="148">
        <v>332</v>
      </c>
      <c r="D163" s="16" t="s">
        <v>234</v>
      </c>
      <c r="E163" s="16" t="s">
        <v>235</v>
      </c>
      <c r="F163" s="16" t="s">
        <v>848</v>
      </c>
      <c r="G163" s="264" t="s">
        <v>14</v>
      </c>
      <c r="H163" s="265">
        <v>0.71</v>
      </c>
      <c r="I163" s="265">
        <v>0.55597500000000033</v>
      </c>
      <c r="J163" s="265">
        <v>0.15402499999999963</v>
      </c>
      <c r="K163" s="241">
        <v>0.78306338028169065</v>
      </c>
      <c r="L163" s="148" t="s">
        <v>554</v>
      </c>
      <c r="M163" s="148" t="s">
        <v>551</v>
      </c>
      <c r="N163" s="148">
        <v>12</v>
      </c>
      <c r="O163" t="s">
        <v>235</v>
      </c>
    </row>
    <row r="164" spans="1:16" x14ac:dyDescent="0.3">
      <c r="A164" t="s">
        <v>1252</v>
      </c>
      <c r="B164">
        <v>332530</v>
      </c>
      <c r="C164" s="148">
        <v>364</v>
      </c>
      <c r="D164" s="16" t="s">
        <v>334</v>
      </c>
      <c r="E164" s="16" t="s">
        <v>335</v>
      </c>
      <c r="F164" s="16" t="s">
        <v>979</v>
      </c>
      <c r="G164" s="264" t="s">
        <v>14</v>
      </c>
      <c r="H164" s="265">
        <v>0.84</v>
      </c>
      <c r="I164" s="265">
        <v>0.38085000000000063</v>
      </c>
      <c r="J164" s="265">
        <v>0.45914999999999934</v>
      </c>
      <c r="K164" s="241">
        <v>0.45339285714285793</v>
      </c>
      <c r="L164" s="148" t="s">
        <v>554</v>
      </c>
      <c r="M164" s="148" t="s">
        <v>551</v>
      </c>
      <c r="N164" s="148">
        <v>8</v>
      </c>
      <c r="O164" t="s">
        <v>335</v>
      </c>
    </row>
    <row r="165" spans="1:16" x14ac:dyDescent="0.3">
      <c r="A165" t="s">
        <v>1222</v>
      </c>
      <c r="B165">
        <v>332220</v>
      </c>
      <c r="C165" s="148">
        <v>44</v>
      </c>
      <c r="D165" s="16" t="s">
        <v>274</v>
      </c>
      <c r="E165" s="16" t="s">
        <v>275</v>
      </c>
      <c r="F165" s="16" t="s">
        <v>912</v>
      </c>
      <c r="G165" s="264" t="s">
        <v>14</v>
      </c>
      <c r="H165" s="265">
        <v>0.84908333333333352</v>
      </c>
      <c r="I165" s="265">
        <v>0.48606666666666737</v>
      </c>
      <c r="J165" s="265">
        <v>0.36301666666666615</v>
      </c>
      <c r="K165" s="241">
        <v>0.57246049661399623</v>
      </c>
      <c r="L165" s="148" t="s">
        <v>554</v>
      </c>
      <c r="M165" s="148" t="s">
        <v>551</v>
      </c>
      <c r="N165" s="148">
        <v>12</v>
      </c>
      <c r="O165" t="s">
        <v>275</v>
      </c>
    </row>
    <row r="166" spans="1:16" x14ac:dyDescent="0.3">
      <c r="A166" t="s">
        <v>1173</v>
      </c>
      <c r="B166">
        <v>331790</v>
      </c>
      <c r="C166" s="148">
        <v>420</v>
      </c>
      <c r="D166" s="16" t="s">
        <v>171</v>
      </c>
      <c r="E166" s="16" t="s">
        <v>172</v>
      </c>
      <c r="F166" s="16" t="s">
        <v>759</v>
      </c>
      <c r="G166" s="264" t="s">
        <v>14</v>
      </c>
      <c r="H166" s="265">
        <v>0.90000000000000024</v>
      </c>
      <c r="I166" s="265">
        <v>0.47990833333333349</v>
      </c>
      <c r="J166" s="265">
        <v>0.42009166666666675</v>
      </c>
      <c r="K166" s="241">
        <v>0.53323148148148147</v>
      </c>
      <c r="L166" s="148" t="s">
        <v>554</v>
      </c>
      <c r="M166" s="148" t="s">
        <v>551</v>
      </c>
      <c r="N166" s="148">
        <v>12</v>
      </c>
      <c r="O166" t="s">
        <v>172</v>
      </c>
    </row>
    <row r="167" spans="1:16" x14ac:dyDescent="0.3">
      <c r="A167" t="s">
        <v>1169</v>
      </c>
      <c r="B167">
        <v>331770</v>
      </c>
      <c r="C167" s="148">
        <v>747</v>
      </c>
      <c r="D167" s="16" t="s">
        <v>161</v>
      </c>
      <c r="E167" s="16" t="s">
        <v>162</v>
      </c>
      <c r="F167" s="16" t="s">
        <v>748</v>
      </c>
      <c r="G167" s="264" t="s">
        <v>14</v>
      </c>
      <c r="H167" s="265">
        <v>1</v>
      </c>
      <c r="I167" s="265">
        <v>0.45781666666666709</v>
      </c>
      <c r="J167" s="265">
        <v>0.54218333333333291</v>
      </c>
      <c r="K167" s="241">
        <v>0.45781666666666709</v>
      </c>
      <c r="L167" s="148" t="s">
        <v>554</v>
      </c>
      <c r="M167" s="148" t="s">
        <v>551</v>
      </c>
      <c r="N167" s="148">
        <v>12</v>
      </c>
      <c r="O167" t="s">
        <v>162</v>
      </c>
    </row>
    <row r="168" spans="1:16" x14ac:dyDescent="0.3">
      <c r="A168" t="s">
        <v>1176</v>
      </c>
      <c r="B168">
        <v>331840</v>
      </c>
      <c r="C168" s="148">
        <v>682</v>
      </c>
      <c r="D168" s="16" t="s">
        <v>177</v>
      </c>
      <c r="E168" s="16" t="s">
        <v>178</v>
      </c>
      <c r="F168" s="16" t="s">
        <v>766</v>
      </c>
      <c r="G168" s="264" t="s">
        <v>14</v>
      </c>
      <c r="H168" s="265">
        <v>0.95</v>
      </c>
      <c r="I168" s="265">
        <v>0.52666000000000013</v>
      </c>
      <c r="J168" s="265">
        <v>0.42333999999999988</v>
      </c>
      <c r="K168" s="241">
        <v>0.55437894736842119</v>
      </c>
      <c r="L168" s="148" t="s">
        <v>554</v>
      </c>
      <c r="M168" s="148" t="s">
        <v>551</v>
      </c>
      <c r="N168" s="148">
        <v>12</v>
      </c>
      <c r="O168" t="s">
        <v>178</v>
      </c>
    </row>
    <row r="169" spans="1:16" x14ac:dyDescent="0.3">
      <c r="A169" t="s">
        <v>1234</v>
      </c>
      <c r="B169">
        <v>332330</v>
      </c>
      <c r="C169" s="148">
        <v>416</v>
      </c>
      <c r="D169" s="16" t="s">
        <v>299</v>
      </c>
      <c r="E169" s="16" t="s">
        <v>300</v>
      </c>
      <c r="F169" s="16" t="s">
        <v>939</v>
      </c>
      <c r="G169" s="264" t="s">
        <v>14</v>
      </c>
      <c r="H169" s="265">
        <v>0.90000000000000024</v>
      </c>
      <c r="I169" s="265">
        <v>0.53376666666666694</v>
      </c>
      <c r="J169" s="265">
        <v>0.36623333333333336</v>
      </c>
      <c r="K169" s="241">
        <v>0.5930740740740742</v>
      </c>
      <c r="L169" s="148" t="s">
        <v>554</v>
      </c>
      <c r="M169" s="148" t="s">
        <v>551</v>
      </c>
      <c r="N169" s="148">
        <v>12</v>
      </c>
      <c r="O169" t="s">
        <v>300</v>
      </c>
    </row>
    <row r="170" spans="1:16" x14ac:dyDescent="0.3">
      <c r="A170" t="s">
        <v>1261</v>
      </c>
      <c r="B170">
        <v>332600</v>
      </c>
      <c r="C170" s="148">
        <v>92</v>
      </c>
      <c r="D170" s="16" t="s">
        <v>353</v>
      </c>
      <c r="E170" s="16" t="s">
        <v>354</v>
      </c>
      <c r="F170" s="16" t="s">
        <v>999</v>
      </c>
      <c r="G170" s="264" t="s">
        <v>14</v>
      </c>
      <c r="H170" s="265">
        <v>0.79084999999999994</v>
      </c>
      <c r="I170" s="265">
        <v>0.42366666666666697</v>
      </c>
      <c r="J170" s="265">
        <v>0.36718333333333297</v>
      </c>
      <c r="K170" s="241">
        <v>0.53571052243366879</v>
      </c>
      <c r="L170" s="148" t="s">
        <v>554</v>
      </c>
      <c r="M170" s="148" t="s">
        <v>551</v>
      </c>
      <c r="N170" s="148">
        <v>11</v>
      </c>
      <c r="O170" t="s">
        <v>354</v>
      </c>
      <c r="P170" s="25"/>
    </row>
    <row r="171" spans="1:16" x14ac:dyDescent="0.3">
      <c r="A171" t="s">
        <v>1136</v>
      </c>
      <c r="B171">
        <v>331460</v>
      </c>
      <c r="C171" s="148">
        <v>169</v>
      </c>
      <c r="D171" s="16" t="s">
        <v>103</v>
      </c>
      <c r="E171" s="16" t="s">
        <v>127</v>
      </c>
      <c r="F171" s="16" t="s">
        <v>724</v>
      </c>
      <c r="G171" s="264" t="s">
        <v>14</v>
      </c>
      <c r="H171" s="265">
        <v>0.57922499999999999</v>
      </c>
      <c r="I171" s="265">
        <v>0.36334166666666767</v>
      </c>
      <c r="J171" s="265">
        <v>0.21588333333333232</v>
      </c>
      <c r="K171" s="241">
        <v>0.62728933776454343</v>
      </c>
      <c r="L171" s="148" t="s">
        <v>554</v>
      </c>
      <c r="M171" s="148" t="s">
        <v>551</v>
      </c>
      <c r="N171" s="148">
        <v>12</v>
      </c>
      <c r="O171" t="s">
        <v>127</v>
      </c>
    </row>
    <row r="172" spans="1:16" x14ac:dyDescent="0.3">
      <c r="A172" t="s">
        <v>1142</v>
      </c>
      <c r="B172">
        <v>331520</v>
      </c>
      <c r="C172" s="148">
        <v>169</v>
      </c>
      <c r="D172" s="16" t="s">
        <v>103</v>
      </c>
      <c r="E172" s="16" t="s">
        <v>133</v>
      </c>
      <c r="F172" s="16" t="s">
        <v>726</v>
      </c>
      <c r="G172" s="264" t="s">
        <v>14</v>
      </c>
      <c r="H172" s="265">
        <v>0.62879166666666653</v>
      </c>
      <c r="I172" s="265">
        <v>0.41048333333333409</v>
      </c>
      <c r="J172" s="265">
        <v>0.21830833333333244</v>
      </c>
      <c r="K172" s="241">
        <v>0.65281293486183956</v>
      </c>
      <c r="L172" s="148" t="s">
        <v>554</v>
      </c>
      <c r="M172" s="148" t="s">
        <v>551</v>
      </c>
      <c r="N172" s="148">
        <v>12</v>
      </c>
      <c r="O172" t="s">
        <v>133</v>
      </c>
    </row>
    <row r="173" spans="1:16" x14ac:dyDescent="0.3">
      <c r="A173" t="s">
        <v>1155</v>
      </c>
      <c r="B173">
        <v>331620</v>
      </c>
      <c r="C173" s="148">
        <v>169</v>
      </c>
      <c r="D173" s="16" t="s">
        <v>103</v>
      </c>
      <c r="E173" s="16" t="s">
        <v>144</v>
      </c>
      <c r="F173" s="16" t="s">
        <v>732</v>
      </c>
      <c r="G173" s="264" t="s">
        <v>14</v>
      </c>
      <c r="H173" s="265">
        <v>0.65045833333333336</v>
      </c>
      <c r="I173" s="265">
        <v>0.43105833333333343</v>
      </c>
      <c r="J173" s="265">
        <v>0.21939999999999996</v>
      </c>
      <c r="K173" s="241">
        <v>0.66269937864326445</v>
      </c>
      <c r="L173" s="148" t="s">
        <v>554</v>
      </c>
      <c r="M173" s="148" t="s">
        <v>551</v>
      </c>
      <c r="N173" s="148">
        <v>12</v>
      </c>
      <c r="O173" t="s">
        <v>144</v>
      </c>
      <c r="P173" s="25"/>
    </row>
    <row r="174" spans="1:16" x14ac:dyDescent="0.3">
      <c r="A174" t="s">
        <v>1109</v>
      </c>
      <c r="B174">
        <v>331260</v>
      </c>
      <c r="C174" s="148">
        <v>169</v>
      </c>
      <c r="D174" s="16" t="s">
        <v>103</v>
      </c>
      <c r="E174" s="16" t="s">
        <v>106</v>
      </c>
      <c r="F174" s="16" t="s">
        <v>708</v>
      </c>
      <c r="G174" s="264" t="s">
        <v>14</v>
      </c>
      <c r="H174" s="265">
        <v>0.65947500000000014</v>
      </c>
      <c r="I174" s="265">
        <v>0.43960000000000055</v>
      </c>
      <c r="J174" s="265">
        <v>0.2198749999999996</v>
      </c>
      <c r="K174" s="241">
        <v>0.66659084878122821</v>
      </c>
      <c r="L174" s="148" t="s">
        <v>554</v>
      </c>
      <c r="M174" s="148" t="s">
        <v>551</v>
      </c>
      <c r="N174" s="148">
        <v>12</v>
      </c>
      <c r="O174" t="s">
        <v>106</v>
      </c>
    </row>
    <row r="175" spans="1:16" x14ac:dyDescent="0.3">
      <c r="A175" t="s">
        <v>1121</v>
      </c>
      <c r="B175">
        <v>331340</v>
      </c>
      <c r="C175" s="148">
        <v>169</v>
      </c>
      <c r="D175" s="16" t="s">
        <v>103</v>
      </c>
      <c r="E175" s="16" t="s">
        <v>115</v>
      </c>
      <c r="F175" s="16" t="s">
        <v>714</v>
      </c>
      <c r="G175" s="264" t="s">
        <v>14</v>
      </c>
      <c r="H175" s="265">
        <v>0.61535833333333334</v>
      </c>
      <c r="I175" s="265">
        <v>0.39765833333333422</v>
      </c>
      <c r="J175" s="265">
        <v>0.21769999999999909</v>
      </c>
      <c r="K175" s="241">
        <v>0.64622239074793963</v>
      </c>
      <c r="L175" s="148" t="s">
        <v>554</v>
      </c>
      <c r="M175" s="148" t="s">
        <v>551</v>
      </c>
      <c r="N175" s="148">
        <v>3</v>
      </c>
      <c r="O175" t="s">
        <v>115</v>
      </c>
    </row>
    <row r="176" spans="1:16" x14ac:dyDescent="0.3">
      <c r="A176" t="s">
        <v>1122</v>
      </c>
      <c r="B176">
        <v>331350</v>
      </c>
      <c r="C176" s="148">
        <v>169</v>
      </c>
      <c r="D176" t="s">
        <v>103</v>
      </c>
      <c r="E176" t="s">
        <v>116</v>
      </c>
      <c r="F176" t="s">
        <v>716</v>
      </c>
      <c r="G176" s="264" t="s">
        <v>14</v>
      </c>
      <c r="H176" s="265">
        <v>0.58429166666666654</v>
      </c>
      <c r="I176" s="265">
        <v>0.36819166666666681</v>
      </c>
      <c r="J176" s="265">
        <v>0.21609999999999971</v>
      </c>
      <c r="K176" s="241">
        <v>0.6301504670897814</v>
      </c>
      <c r="L176" s="148" t="s">
        <v>554</v>
      </c>
      <c r="M176" s="148" t="s">
        <v>551</v>
      </c>
      <c r="N176" s="148">
        <v>3</v>
      </c>
      <c r="O176" t="s">
        <v>116</v>
      </c>
    </row>
    <row r="177" spans="1:16" x14ac:dyDescent="0.3">
      <c r="A177" t="s">
        <v>1124</v>
      </c>
      <c r="B177">
        <v>331370</v>
      </c>
      <c r="C177" s="148">
        <v>169</v>
      </c>
      <c r="D177" s="16" t="s">
        <v>103</v>
      </c>
      <c r="E177" s="16" t="s">
        <v>118</v>
      </c>
      <c r="F177" s="16" t="s">
        <v>718</v>
      </c>
      <c r="G177" s="264" t="s">
        <v>14</v>
      </c>
      <c r="H177" s="265">
        <v>0.60418333333333341</v>
      </c>
      <c r="I177" s="265">
        <v>0.38705833333333439</v>
      </c>
      <c r="J177" s="265">
        <v>0.21712499999999904</v>
      </c>
      <c r="K177" s="241">
        <v>0.64063060329370392</v>
      </c>
      <c r="L177" s="148" t="s">
        <v>554</v>
      </c>
      <c r="M177" s="148" t="s">
        <v>551</v>
      </c>
      <c r="N177" s="148">
        <v>12</v>
      </c>
      <c r="O177" t="s">
        <v>118</v>
      </c>
    </row>
    <row r="178" spans="1:16" x14ac:dyDescent="0.3">
      <c r="A178" t="s">
        <v>1126</v>
      </c>
      <c r="B178">
        <v>331380</v>
      </c>
      <c r="C178" s="148">
        <v>169</v>
      </c>
      <c r="D178" s="16" t="s">
        <v>103</v>
      </c>
      <c r="E178" s="16" t="s">
        <v>119</v>
      </c>
      <c r="F178" s="16" t="s">
        <v>720</v>
      </c>
      <c r="G178" s="264" t="s">
        <v>14</v>
      </c>
      <c r="H178" s="265">
        <v>0.62105833333333338</v>
      </c>
      <c r="I178" s="265">
        <v>0.4031083333333334</v>
      </c>
      <c r="J178" s="265">
        <v>0.21795</v>
      </c>
      <c r="K178" s="241">
        <v>0.64906678116655714</v>
      </c>
      <c r="L178" s="148" t="s">
        <v>554</v>
      </c>
      <c r="M178" s="148" t="s">
        <v>551</v>
      </c>
      <c r="N178" s="148">
        <v>12</v>
      </c>
      <c r="O178" t="s">
        <v>119</v>
      </c>
    </row>
    <row r="179" spans="1:16" x14ac:dyDescent="0.3">
      <c r="A179" t="s">
        <v>1264</v>
      </c>
      <c r="B179">
        <v>332200</v>
      </c>
      <c r="C179" s="148">
        <v>264</v>
      </c>
      <c r="D179" s="16" t="s">
        <v>1289</v>
      </c>
      <c r="E179" s="16" t="s">
        <v>362</v>
      </c>
      <c r="F179" s="16" t="s">
        <v>1007</v>
      </c>
      <c r="G179" s="264" t="s">
        <v>14</v>
      </c>
      <c r="H179" s="265">
        <v>0.79859999999999998</v>
      </c>
      <c r="I179" s="265">
        <v>0.54486666666666728</v>
      </c>
      <c r="J179" s="265">
        <v>0.25373333333333276</v>
      </c>
      <c r="K179" s="241">
        <v>0.68227731864095575</v>
      </c>
      <c r="L179" s="148" t="s">
        <v>554</v>
      </c>
      <c r="M179" s="148" t="s">
        <v>551</v>
      </c>
      <c r="N179" s="148">
        <v>12</v>
      </c>
      <c r="O179" t="s">
        <v>362</v>
      </c>
    </row>
    <row r="180" spans="1:16" x14ac:dyDescent="0.3">
      <c r="A180" t="s">
        <v>1251</v>
      </c>
      <c r="B180">
        <v>332520</v>
      </c>
      <c r="C180" s="148">
        <v>759</v>
      </c>
      <c r="D180" s="16" t="s">
        <v>332</v>
      </c>
      <c r="E180" s="16" t="s">
        <v>333</v>
      </c>
      <c r="F180" s="16" t="s">
        <v>977</v>
      </c>
      <c r="G180" s="264" t="s">
        <v>14</v>
      </c>
      <c r="H180" s="265">
        <v>0.81490000000000007</v>
      </c>
      <c r="I180" s="265">
        <v>0.51210000000000111</v>
      </c>
      <c r="J180" s="265">
        <v>0.30279999999999901</v>
      </c>
      <c r="K180" s="241">
        <v>0.628420665112285</v>
      </c>
      <c r="L180" s="148" t="s">
        <v>554</v>
      </c>
      <c r="M180" s="148" t="s">
        <v>551</v>
      </c>
      <c r="N180" s="148">
        <v>12</v>
      </c>
      <c r="O180" t="s">
        <v>333</v>
      </c>
    </row>
    <row r="181" spans="1:16" x14ac:dyDescent="0.3">
      <c r="A181" t="s">
        <v>1193</v>
      </c>
      <c r="B181">
        <v>331830</v>
      </c>
      <c r="C181" s="148">
        <v>341</v>
      </c>
      <c r="D181" s="16" t="s">
        <v>1710</v>
      </c>
      <c r="E181" s="16" t="s">
        <v>219</v>
      </c>
      <c r="F181" s="16" t="s">
        <v>825</v>
      </c>
      <c r="G181" s="264" t="s">
        <v>14</v>
      </c>
      <c r="H181" s="265">
        <v>0.64534166666666681</v>
      </c>
      <c r="I181" s="265">
        <v>0.36624166666666697</v>
      </c>
      <c r="J181" s="265">
        <v>0.27909999999999985</v>
      </c>
      <c r="K181" s="241">
        <v>0.56751591534200263</v>
      </c>
      <c r="L181" s="148" t="s">
        <v>554</v>
      </c>
      <c r="M181" s="148" t="s">
        <v>551</v>
      </c>
      <c r="N181" s="148">
        <v>12</v>
      </c>
      <c r="O181" t="s">
        <v>219</v>
      </c>
    </row>
    <row r="182" spans="1:16" x14ac:dyDescent="0.3">
      <c r="A182" t="s">
        <v>1183</v>
      </c>
      <c r="B182">
        <v>331900</v>
      </c>
      <c r="C182" s="148">
        <v>256</v>
      </c>
      <c r="D182" s="16" t="s">
        <v>193</v>
      </c>
      <c r="E182" s="16" t="s">
        <v>194</v>
      </c>
      <c r="F182" s="16" t="s">
        <v>782</v>
      </c>
      <c r="G182" s="264" t="s">
        <v>14</v>
      </c>
      <c r="H182" s="265">
        <v>0.71</v>
      </c>
      <c r="I182" s="265">
        <v>0.47010000000000074</v>
      </c>
      <c r="J182" s="265">
        <v>0.2398999999999992</v>
      </c>
      <c r="K182" s="241">
        <v>0.66211267605633906</v>
      </c>
      <c r="L182" s="148" t="s">
        <v>554</v>
      </c>
      <c r="M182" s="148" t="s">
        <v>551</v>
      </c>
      <c r="N182" s="148">
        <v>6</v>
      </c>
      <c r="O182" t="s">
        <v>194</v>
      </c>
    </row>
    <row r="183" spans="1:16" x14ac:dyDescent="0.3">
      <c r="A183" t="s">
        <v>1192</v>
      </c>
      <c r="B183">
        <v>331990</v>
      </c>
      <c r="C183" s="148">
        <v>274</v>
      </c>
      <c r="D183" s="16" t="s">
        <v>214</v>
      </c>
      <c r="E183" s="16" t="s">
        <v>215</v>
      </c>
      <c r="F183" s="16" t="s">
        <v>823</v>
      </c>
      <c r="G183" s="264" t="s">
        <v>14</v>
      </c>
      <c r="H183" s="265">
        <v>0.67</v>
      </c>
      <c r="I183" s="265">
        <v>0.30366666666666664</v>
      </c>
      <c r="J183" s="265">
        <v>0.3663333333333334</v>
      </c>
      <c r="K183" s="241">
        <v>0.45323383084577107</v>
      </c>
      <c r="L183" s="148" t="s">
        <v>554</v>
      </c>
      <c r="M183" s="148" t="s">
        <v>551</v>
      </c>
      <c r="N183" s="148">
        <v>12</v>
      </c>
      <c r="O183" t="s">
        <v>215</v>
      </c>
    </row>
    <row r="184" spans="1:16" x14ac:dyDescent="0.3">
      <c r="A184" t="s">
        <v>1174</v>
      </c>
      <c r="B184">
        <v>331810</v>
      </c>
      <c r="C184" s="148">
        <v>767</v>
      </c>
      <c r="D184" s="16" t="s">
        <v>761</v>
      </c>
      <c r="E184" s="16" t="s">
        <v>174</v>
      </c>
      <c r="F184" s="16" t="s">
        <v>762</v>
      </c>
      <c r="G184" s="264" t="s">
        <v>14</v>
      </c>
      <c r="H184" s="265">
        <v>0</v>
      </c>
      <c r="I184" s="265">
        <v>0</v>
      </c>
      <c r="J184" s="265">
        <v>0</v>
      </c>
      <c r="K184" s="241">
        <v>0</v>
      </c>
      <c r="L184" s="148" t="s">
        <v>554</v>
      </c>
      <c r="M184" s="148">
        <v>0</v>
      </c>
      <c r="N184" s="148">
        <v>0</v>
      </c>
      <c r="O184" t="s">
        <v>174</v>
      </c>
    </row>
    <row r="185" spans="1:16" x14ac:dyDescent="0.3">
      <c r="A185" t="s">
        <v>1098</v>
      </c>
      <c r="B185">
        <v>331180</v>
      </c>
      <c r="C185" s="148">
        <v>2</v>
      </c>
      <c r="D185" s="16" t="s">
        <v>80</v>
      </c>
      <c r="E185" s="16" t="s">
        <v>94</v>
      </c>
      <c r="F185" s="16" t="s">
        <v>619</v>
      </c>
      <c r="G185" s="264" t="s">
        <v>14</v>
      </c>
      <c r="H185" s="265">
        <v>0.64753333333333341</v>
      </c>
      <c r="I185" s="265">
        <v>0.34568333333333345</v>
      </c>
      <c r="J185" s="265">
        <v>0.30184999999999995</v>
      </c>
      <c r="K185" s="241">
        <v>0.53384639143416057</v>
      </c>
      <c r="L185" s="148" t="s">
        <v>554</v>
      </c>
      <c r="M185" s="148" t="s">
        <v>551</v>
      </c>
      <c r="N185" s="148">
        <v>12</v>
      </c>
      <c r="O185" t="s">
        <v>620</v>
      </c>
    </row>
    <row r="186" spans="1:16" x14ac:dyDescent="0.3">
      <c r="A186" t="s">
        <v>1081</v>
      </c>
      <c r="B186">
        <v>331050</v>
      </c>
      <c r="C186" s="148">
        <v>2</v>
      </c>
      <c r="D186" s="16" t="s">
        <v>80</v>
      </c>
      <c r="E186" s="16" t="s">
        <v>81</v>
      </c>
      <c r="F186" s="16" t="s">
        <v>629</v>
      </c>
      <c r="G186" s="264" t="s">
        <v>14</v>
      </c>
      <c r="H186" s="265">
        <v>0.89250833333333335</v>
      </c>
      <c r="I186" s="265">
        <v>0.58022500000000043</v>
      </c>
      <c r="J186" s="265">
        <v>0.31228333333333297</v>
      </c>
      <c r="K186" s="241">
        <v>0.6501059747341299</v>
      </c>
      <c r="L186" s="148" t="s">
        <v>554</v>
      </c>
      <c r="M186" s="148" t="s">
        <v>551</v>
      </c>
      <c r="N186" s="148">
        <v>12</v>
      </c>
      <c r="O186" t="s">
        <v>630</v>
      </c>
      <c r="P186" s="25"/>
    </row>
    <row r="187" spans="1:16" x14ac:dyDescent="0.3">
      <c r="A187" t="s">
        <v>1101</v>
      </c>
      <c r="B187">
        <v>331200</v>
      </c>
      <c r="C187" s="148">
        <v>2</v>
      </c>
      <c r="D187" s="16" t="s">
        <v>80</v>
      </c>
      <c r="E187" s="16" t="s">
        <v>395</v>
      </c>
      <c r="F187" s="16" t="s">
        <v>626</v>
      </c>
      <c r="G187" s="264" t="s">
        <v>14</v>
      </c>
      <c r="H187" s="265">
        <v>0.44263333333333327</v>
      </c>
      <c r="I187" s="265">
        <v>0.18746666666666667</v>
      </c>
      <c r="J187" s="265">
        <v>0.2551666666666666</v>
      </c>
      <c r="K187" s="241">
        <v>0.42352586791174041</v>
      </c>
      <c r="L187" s="148" t="s">
        <v>554</v>
      </c>
      <c r="M187" s="148" t="s">
        <v>551</v>
      </c>
      <c r="N187" s="148">
        <v>12</v>
      </c>
      <c r="O187" t="s">
        <v>395</v>
      </c>
    </row>
    <row r="188" spans="1:16" x14ac:dyDescent="0.3">
      <c r="A188" t="s">
        <v>1104</v>
      </c>
      <c r="B188">
        <v>331220</v>
      </c>
      <c r="C188" s="148">
        <v>2</v>
      </c>
      <c r="D188" s="16" t="s">
        <v>80</v>
      </c>
      <c r="E188" s="16" t="s">
        <v>100</v>
      </c>
      <c r="F188" s="16" t="s">
        <v>626</v>
      </c>
      <c r="G188" s="264" t="s">
        <v>14</v>
      </c>
      <c r="H188" s="265">
        <v>0.41895833333333332</v>
      </c>
      <c r="I188" s="265">
        <v>0.18746666666666686</v>
      </c>
      <c r="J188" s="265">
        <v>0.23149166666666646</v>
      </c>
      <c r="K188" s="241">
        <v>0.44745897563401343</v>
      </c>
      <c r="L188" s="148" t="s">
        <v>554</v>
      </c>
      <c r="M188" s="148" t="s">
        <v>551</v>
      </c>
      <c r="N188" s="148">
        <v>12</v>
      </c>
      <c r="O188" t="s">
        <v>1105</v>
      </c>
    </row>
    <row r="189" spans="1:16" x14ac:dyDescent="0.3">
      <c r="A189" t="s">
        <v>1082</v>
      </c>
      <c r="B189">
        <v>331060</v>
      </c>
      <c r="C189" s="148">
        <v>2</v>
      </c>
      <c r="D189" s="16" t="s">
        <v>80</v>
      </c>
      <c r="E189" s="16" t="s">
        <v>82</v>
      </c>
      <c r="F189" s="16" t="s">
        <v>632</v>
      </c>
      <c r="G189" s="264" t="s">
        <v>14</v>
      </c>
      <c r="H189" s="265">
        <v>0.8259249999999998</v>
      </c>
      <c r="I189" s="265">
        <v>0.51583333333333337</v>
      </c>
      <c r="J189" s="265">
        <v>0.31009166666666643</v>
      </c>
      <c r="K189" s="241">
        <v>0.6245522696774326</v>
      </c>
      <c r="L189" s="148" t="s">
        <v>554</v>
      </c>
      <c r="M189" s="148" t="s">
        <v>551</v>
      </c>
      <c r="N189" s="148">
        <v>12</v>
      </c>
      <c r="O189" t="s">
        <v>633</v>
      </c>
    </row>
    <row r="190" spans="1:16" x14ac:dyDescent="0.3">
      <c r="A190" t="s">
        <v>1086</v>
      </c>
      <c r="B190">
        <v>331100</v>
      </c>
      <c r="C190" s="148">
        <v>2</v>
      </c>
      <c r="D190" s="16" t="s">
        <v>80</v>
      </c>
      <c r="E190" s="16" t="s">
        <v>549</v>
      </c>
      <c r="F190" s="16" t="s">
        <v>626</v>
      </c>
      <c r="G190" s="264" t="s">
        <v>14</v>
      </c>
      <c r="H190" s="265">
        <v>0.41897500000000004</v>
      </c>
      <c r="I190" s="265">
        <v>0.18746666666666684</v>
      </c>
      <c r="J190" s="265">
        <v>0.2315083333333332</v>
      </c>
      <c r="K190" s="241">
        <v>0.44744117588559418</v>
      </c>
      <c r="L190" s="148" t="s">
        <v>554</v>
      </c>
      <c r="M190" s="148" t="s">
        <v>551</v>
      </c>
      <c r="N190" s="148">
        <v>12</v>
      </c>
      <c r="O190" t="s">
        <v>1087</v>
      </c>
      <c r="P190" s="25"/>
    </row>
    <row r="191" spans="1:16" x14ac:dyDescent="0.3">
      <c r="A191" t="s">
        <v>1088</v>
      </c>
      <c r="B191">
        <v>331110</v>
      </c>
      <c r="C191" s="148">
        <v>2</v>
      </c>
      <c r="D191" s="16" t="s">
        <v>80</v>
      </c>
      <c r="E191" s="16" t="s">
        <v>87</v>
      </c>
      <c r="F191" s="16" t="s">
        <v>635</v>
      </c>
      <c r="G191" s="264" t="s">
        <v>14</v>
      </c>
      <c r="H191" s="265">
        <v>0.7088333333333332</v>
      </c>
      <c r="I191" s="265">
        <v>0.40253333333333341</v>
      </c>
      <c r="J191" s="265">
        <v>0.30629999999999979</v>
      </c>
      <c r="K191" s="241">
        <v>0.56788149541500144</v>
      </c>
      <c r="L191" s="148" t="s">
        <v>554</v>
      </c>
      <c r="M191" s="148" t="s">
        <v>551</v>
      </c>
      <c r="N191" s="148">
        <v>12</v>
      </c>
      <c r="O191" t="s">
        <v>636</v>
      </c>
    </row>
    <row r="192" spans="1:16" x14ac:dyDescent="0.3">
      <c r="A192" t="s">
        <v>1092</v>
      </c>
      <c r="B192">
        <v>331130</v>
      </c>
      <c r="C192" s="148">
        <v>2</v>
      </c>
      <c r="D192" s="16" t="s">
        <v>80</v>
      </c>
      <c r="E192" s="16" t="s">
        <v>90</v>
      </c>
      <c r="F192" s="16" t="s">
        <v>638</v>
      </c>
      <c r="G192" s="264" t="s">
        <v>14</v>
      </c>
      <c r="H192" s="265">
        <v>2.2570000000000001</v>
      </c>
      <c r="I192" s="265">
        <v>0.80920000000000702</v>
      </c>
      <c r="J192" s="265">
        <v>1.4477999999999931</v>
      </c>
      <c r="K192" s="241">
        <v>0.35852902082410587</v>
      </c>
      <c r="L192" s="148" t="s">
        <v>554</v>
      </c>
      <c r="M192" s="148" t="s">
        <v>551</v>
      </c>
      <c r="N192" s="148">
        <v>12</v>
      </c>
      <c r="O192" t="s">
        <v>90</v>
      </c>
    </row>
    <row r="193" spans="1:15" x14ac:dyDescent="0.3">
      <c r="A193" t="s">
        <v>1274</v>
      </c>
      <c r="B193">
        <v>332880</v>
      </c>
      <c r="C193" s="148">
        <v>663</v>
      </c>
      <c r="D193" s="16" t="s">
        <v>378</v>
      </c>
      <c r="E193" s="16" t="s">
        <v>379</v>
      </c>
      <c r="F193" s="16" t="s">
        <v>1045</v>
      </c>
      <c r="G193" s="264" t="s">
        <v>14</v>
      </c>
      <c r="H193" s="265">
        <v>0.92666666666666675</v>
      </c>
      <c r="I193" s="265">
        <v>0.45013333333333333</v>
      </c>
      <c r="J193" s="265">
        <v>0.47653333333333342</v>
      </c>
      <c r="K193" s="241">
        <v>0.48575539568345322</v>
      </c>
      <c r="L193" s="148" t="s">
        <v>554</v>
      </c>
      <c r="M193" s="148" t="s">
        <v>551</v>
      </c>
      <c r="N193" s="148">
        <v>12</v>
      </c>
      <c r="O193" t="s">
        <v>379</v>
      </c>
    </row>
    <row r="194" spans="1:15" x14ac:dyDescent="0.3">
      <c r="A194" t="s">
        <v>1196</v>
      </c>
      <c r="B194">
        <v>332020</v>
      </c>
      <c r="C194" s="148">
        <v>63</v>
      </c>
      <c r="D194" s="16" t="s">
        <v>227</v>
      </c>
      <c r="E194" s="16" t="s">
        <v>228</v>
      </c>
      <c r="F194" s="16" t="s">
        <v>839</v>
      </c>
      <c r="G194" s="264" t="s">
        <v>14</v>
      </c>
      <c r="H194" s="265">
        <v>0.65941666666666654</v>
      </c>
      <c r="I194" s="265">
        <v>0.41075000000000017</v>
      </c>
      <c r="J194" s="265">
        <v>0.24866666666666634</v>
      </c>
      <c r="K194" s="241">
        <v>0.62289902691773069</v>
      </c>
      <c r="L194" s="148" t="s">
        <v>554</v>
      </c>
      <c r="M194" s="148" t="s">
        <v>551</v>
      </c>
      <c r="N194" s="148">
        <v>11</v>
      </c>
      <c r="O194" t="s">
        <v>228</v>
      </c>
    </row>
    <row r="195" spans="1:15" x14ac:dyDescent="0.3">
      <c r="A195" t="s">
        <v>1258</v>
      </c>
      <c r="B195">
        <v>332570</v>
      </c>
      <c r="C195" s="148">
        <v>709</v>
      </c>
      <c r="D195" s="16" t="s">
        <v>347</v>
      </c>
      <c r="E195" s="16" t="s">
        <v>348</v>
      </c>
      <c r="F195" s="16" t="s">
        <v>993</v>
      </c>
      <c r="G195" s="264" t="s">
        <v>14</v>
      </c>
      <c r="H195" s="265">
        <v>1.07</v>
      </c>
      <c r="I195" s="265">
        <v>0.62949999999999995</v>
      </c>
      <c r="J195" s="265">
        <v>0.44050000000000006</v>
      </c>
      <c r="K195" s="241">
        <v>0.58831775700934574</v>
      </c>
      <c r="L195" s="148" t="s">
        <v>554</v>
      </c>
      <c r="M195" s="148" t="s">
        <v>551</v>
      </c>
      <c r="N195" s="148">
        <v>12</v>
      </c>
      <c r="O195" t="s">
        <v>348</v>
      </c>
    </row>
    <row r="196" spans="1:15" x14ac:dyDescent="0.3">
      <c r="A196" t="s">
        <v>1259</v>
      </c>
      <c r="B196">
        <v>332580</v>
      </c>
      <c r="C196" s="148">
        <v>394</v>
      </c>
      <c r="D196" s="16" t="s">
        <v>349</v>
      </c>
      <c r="E196" s="16" t="s">
        <v>350</v>
      </c>
      <c r="F196" s="16" t="s">
        <v>995</v>
      </c>
      <c r="G196" s="264" t="s">
        <v>14</v>
      </c>
      <c r="H196" s="265">
        <v>1.022</v>
      </c>
      <c r="I196" s="265">
        <v>0.58307500000000001</v>
      </c>
      <c r="J196" s="265">
        <v>0.43892500000000001</v>
      </c>
      <c r="K196" s="241">
        <v>0.57052348336594916</v>
      </c>
      <c r="L196" s="148" t="s">
        <v>554</v>
      </c>
      <c r="M196" s="148" t="s">
        <v>551</v>
      </c>
      <c r="N196" s="148">
        <v>12</v>
      </c>
      <c r="O196" t="s">
        <v>350</v>
      </c>
    </row>
    <row r="197" spans="1:15" x14ac:dyDescent="0.3">
      <c r="A197" t="s">
        <v>1214</v>
      </c>
      <c r="B197">
        <v>332140</v>
      </c>
      <c r="C197" s="148">
        <v>687</v>
      </c>
      <c r="D197" s="16" t="s">
        <v>262</v>
      </c>
      <c r="E197" s="16" t="s">
        <v>263</v>
      </c>
      <c r="F197" s="16" t="s">
        <v>895</v>
      </c>
      <c r="G197" s="264" t="s">
        <v>14</v>
      </c>
      <c r="H197" s="265">
        <v>0.95</v>
      </c>
      <c r="I197" s="265">
        <v>0.47001818181818261</v>
      </c>
      <c r="J197" s="265">
        <v>0.47998181818181734</v>
      </c>
      <c r="K197" s="241">
        <v>0.49475598086124489</v>
      </c>
      <c r="L197" s="148" t="s">
        <v>554</v>
      </c>
      <c r="M197" s="148" t="s">
        <v>551</v>
      </c>
      <c r="N197" s="148">
        <v>4</v>
      </c>
      <c r="O197" t="s">
        <v>263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1"/>
  <sheetViews>
    <sheetView showGridLines="0" zoomScaleNormal="100" workbookViewId="0">
      <pane ySplit="4" topLeftCell="A5" activePane="bottomLeft" state="frozen"/>
      <selection activeCell="E2" sqref="E2"/>
      <selection pane="bottomLeft"/>
    </sheetView>
  </sheetViews>
  <sheetFormatPr defaultColWidth="9.109375" defaultRowHeight="14.4" x14ac:dyDescent="0.3"/>
  <cols>
    <col min="1" max="1" width="12" customWidth="1"/>
    <col min="2" max="2" width="12.33203125" customWidth="1"/>
    <col min="3" max="9" width="10" customWidth="1"/>
    <col min="10" max="10" width="10" style="49" customWidth="1"/>
    <col min="13" max="13" width="28.33203125" customWidth="1"/>
    <col min="14" max="14" width="18.44140625" customWidth="1"/>
    <col min="15" max="15" width="20.6640625" customWidth="1"/>
    <col min="16" max="16" width="39.109375" customWidth="1"/>
    <col min="17" max="17" width="22.33203125" customWidth="1"/>
    <col min="18" max="18" width="19.6640625" customWidth="1"/>
    <col min="19" max="19" width="20" customWidth="1"/>
  </cols>
  <sheetData>
    <row r="1" spans="1:19" ht="15.6" x14ac:dyDescent="0.3">
      <c r="A1" s="379" t="s">
        <v>2212</v>
      </c>
      <c r="B1" s="380"/>
      <c r="C1" s="380"/>
      <c r="D1" s="380"/>
    </row>
    <row r="2" spans="1:19" x14ac:dyDescent="0.3">
      <c r="A2" s="91" t="s">
        <v>2177</v>
      </c>
      <c r="B2" s="91"/>
      <c r="C2" s="91"/>
      <c r="D2" s="91"/>
      <c r="E2" s="91"/>
      <c r="F2" s="91"/>
      <c r="G2" s="91"/>
      <c r="H2" s="91"/>
      <c r="I2" s="91"/>
      <c r="J2" s="91"/>
    </row>
    <row r="3" spans="1:19" ht="30" customHeight="1" x14ac:dyDescent="0.3">
      <c r="A3" s="365" t="s">
        <v>471</v>
      </c>
      <c r="B3" s="365" t="s">
        <v>385</v>
      </c>
      <c r="C3" s="366" t="s">
        <v>32</v>
      </c>
      <c r="D3" s="367"/>
      <c r="E3" s="368" t="s">
        <v>472</v>
      </c>
      <c r="F3" s="369"/>
      <c r="G3" s="368" t="s">
        <v>41</v>
      </c>
      <c r="H3" s="369"/>
      <c r="I3" s="363" t="s">
        <v>58</v>
      </c>
      <c r="J3" s="363"/>
    </row>
    <row r="4" spans="1:19" ht="43.2" x14ac:dyDescent="0.3">
      <c r="A4" s="365"/>
      <c r="B4" s="365"/>
      <c r="C4" s="92" t="s">
        <v>473</v>
      </c>
      <c r="D4" s="93" t="s">
        <v>474</v>
      </c>
      <c r="E4" s="92" t="s">
        <v>473</v>
      </c>
      <c r="F4" s="93" t="s">
        <v>474</v>
      </c>
      <c r="G4" s="92" t="s">
        <v>473</v>
      </c>
      <c r="H4" s="93" t="s">
        <v>474</v>
      </c>
      <c r="I4" s="94" t="s">
        <v>473</v>
      </c>
      <c r="J4" s="95" t="s">
        <v>474</v>
      </c>
      <c r="K4" s="24"/>
      <c r="M4" s="25"/>
      <c r="N4" s="15"/>
      <c r="O4" s="15"/>
      <c r="P4" s="15"/>
      <c r="Q4" s="15"/>
      <c r="R4" s="15"/>
      <c r="S4" s="15"/>
    </row>
    <row r="5" spans="1:19" x14ac:dyDescent="0.3">
      <c r="A5" s="96">
        <v>1963</v>
      </c>
      <c r="B5" s="97">
        <v>202243</v>
      </c>
      <c r="C5" s="97">
        <v>72575</v>
      </c>
      <c r="D5" s="98">
        <v>0.35885049173518985</v>
      </c>
      <c r="E5" s="97">
        <v>47368</v>
      </c>
      <c r="F5" s="98">
        <v>0.23421329786445019</v>
      </c>
      <c r="G5" s="97">
        <v>82300</v>
      </c>
      <c r="H5" s="98">
        <v>0.40693621040035999</v>
      </c>
      <c r="I5" s="99"/>
      <c r="J5" s="100"/>
      <c r="M5" s="25"/>
      <c r="N5" s="15"/>
      <c r="O5" s="15"/>
      <c r="P5" s="15"/>
      <c r="Q5" s="15"/>
      <c r="R5" s="15"/>
      <c r="S5" s="15"/>
    </row>
    <row r="6" spans="1:19" x14ac:dyDescent="0.3">
      <c r="A6" s="96">
        <v>1964</v>
      </c>
      <c r="B6" s="97">
        <v>218582</v>
      </c>
      <c r="C6" s="97">
        <v>86800</v>
      </c>
      <c r="D6" s="98">
        <v>0.39710497662204575</v>
      </c>
      <c r="E6" s="97">
        <v>49482</v>
      </c>
      <c r="F6" s="98">
        <v>0.22637728632732795</v>
      </c>
      <c r="G6" s="97">
        <v>82300</v>
      </c>
      <c r="H6" s="98">
        <v>0.3765177370506263</v>
      </c>
      <c r="I6" s="99"/>
      <c r="J6" s="100"/>
      <c r="M6" s="25"/>
      <c r="N6" s="15"/>
      <c r="O6" s="15"/>
      <c r="P6" s="15"/>
      <c r="Q6" s="15"/>
      <c r="R6" s="15"/>
      <c r="S6" s="15"/>
    </row>
    <row r="7" spans="1:19" x14ac:dyDescent="0.3">
      <c r="A7" s="96">
        <v>1965</v>
      </c>
      <c r="B7" s="97">
        <v>242812</v>
      </c>
      <c r="C7" s="97">
        <v>101150</v>
      </c>
      <c r="D7" s="98">
        <v>0.41657743439368727</v>
      </c>
      <c r="E7" s="97">
        <v>59437</v>
      </c>
      <c r="F7" s="98">
        <v>0.24478608964960547</v>
      </c>
      <c r="G7" s="97">
        <v>82225</v>
      </c>
      <c r="H7" s="98">
        <v>0.33863647595670726</v>
      </c>
      <c r="I7" s="99"/>
      <c r="J7" s="100"/>
      <c r="M7" s="25"/>
      <c r="N7" s="15"/>
      <c r="O7" s="15"/>
      <c r="P7" s="15"/>
      <c r="Q7" s="15"/>
      <c r="R7" s="15"/>
      <c r="S7" s="15"/>
    </row>
    <row r="8" spans="1:19" x14ac:dyDescent="0.3">
      <c r="A8" s="96">
        <v>1966</v>
      </c>
      <c r="B8" s="97">
        <v>254148</v>
      </c>
      <c r="C8" s="97">
        <v>102650</v>
      </c>
      <c r="D8" s="98">
        <v>0.40389851582542458</v>
      </c>
      <c r="E8" s="97">
        <v>69273</v>
      </c>
      <c r="F8" s="98">
        <v>0.2725695264176779</v>
      </c>
      <c r="G8" s="97">
        <v>82225</v>
      </c>
      <c r="H8" s="98">
        <v>0.32353195775689758</v>
      </c>
      <c r="I8" s="99"/>
      <c r="J8" s="100"/>
      <c r="M8" s="25"/>
      <c r="N8" s="15"/>
      <c r="O8" s="15"/>
      <c r="P8" s="15"/>
      <c r="Q8" s="15"/>
      <c r="R8" s="15"/>
      <c r="S8" s="15"/>
    </row>
    <row r="9" spans="1:19" x14ac:dyDescent="0.3">
      <c r="A9" s="96">
        <v>1967</v>
      </c>
      <c r="B9" s="97">
        <v>260273</v>
      </c>
      <c r="C9" s="97">
        <v>102650</v>
      </c>
      <c r="D9" s="98">
        <v>0.39439357904969014</v>
      </c>
      <c r="E9" s="97">
        <v>81023</v>
      </c>
      <c r="F9" s="98">
        <v>0.3113000580160063</v>
      </c>
      <c r="G9" s="97">
        <v>76600</v>
      </c>
      <c r="H9" s="98">
        <v>0.29430636293430362</v>
      </c>
      <c r="I9" s="99"/>
      <c r="J9" s="100"/>
      <c r="M9" s="25"/>
      <c r="N9" s="15"/>
      <c r="O9" s="15"/>
      <c r="P9" s="15"/>
      <c r="Q9" s="15"/>
      <c r="R9" s="15"/>
      <c r="S9" s="15"/>
    </row>
    <row r="10" spans="1:19" x14ac:dyDescent="0.3">
      <c r="A10" s="96">
        <v>1968</v>
      </c>
      <c r="B10" s="97">
        <v>339688</v>
      </c>
      <c r="C10" s="97">
        <v>171450</v>
      </c>
      <c r="D10" s="98">
        <v>0.50472786792586133</v>
      </c>
      <c r="E10" s="97">
        <v>89538</v>
      </c>
      <c r="F10" s="98">
        <v>0.26358894043946207</v>
      </c>
      <c r="G10" s="97">
        <v>78700</v>
      </c>
      <c r="H10" s="98">
        <v>0.23168319163467652</v>
      </c>
      <c r="I10" s="99"/>
      <c r="J10" s="100"/>
      <c r="M10" s="25"/>
      <c r="N10" s="15"/>
      <c r="O10" s="15"/>
      <c r="P10" s="15"/>
      <c r="Q10" s="15"/>
      <c r="R10" s="15"/>
      <c r="S10" s="15"/>
    </row>
    <row r="11" spans="1:19" x14ac:dyDescent="0.3">
      <c r="A11" s="96">
        <v>1969</v>
      </c>
      <c r="B11" s="97">
        <v>347013</v>
      </c>
      <c r="C11" s="97">
        <v>171450</v>
      </c>
      <c r="D11" s="98">
        <v>0.49407370905412767</v>
      </c>
      <c r="E11" s="97">
        <v>98963</v>
      </c>
      <c r="F11" s="98">
        <v>0.2851852812430658</v>
      </c>
      <c r="G11" s="97">
        <v>76600</v>
      </c>
      <c r="H11" s="98">
        <v>0.22074100970280652</v>
      </c>
      <c r="I11" s="99"/>
      <c r="J11" s="100"/>
      <c r="M11" s="25"/>
      <c r="N11" s="15"/>
      <c r="O11" s="15"/>
      <c r="P11" s="15"/>
      <c r="Q11" s="15"/>
      <c r="R11" s="15"/>
      <c r="S11" s="15"/>
    </row>
    <row r="12" spans="1:19" x14ac:dyDescent="0.3">
      <c r="A12" s="96">
        <v>1970</v>
      </c>
      <c r="B12" s="97">
        <v>406596</v>
      </c>
      <c r="C12" s="97">
        <v>206740</v>
      </c>
      <c r="D12" s="98">
        <v>0.50846540546390029</v>
      </c>
      <c r="E12" s="97">
        <v>123256</v>
      </c>
      <c r="F12" s="98">
        <v>0.30314120158584934</v>
      </c>
      <c r="G12" s="97">
        <v>76600</v>
      </c>
      <c r="H12" s="98">
        <v>0.18839339295025037</v>
      </c>
      <c r="I12" s="99"/>
      <c r="J12" s="100"/>
      <c r="M12" s="25"/>
      <c r="N12" s="15"/>
      <c r="O12" s="15"/>
      <c r="P12" s="15"/>
      <c r="Q12" s="15"/>
      <c r="R12" s="15"/>
      <c r="S12" s="15"/>
    </row>
    <row r="13" spans="1:19" x14ac:dyDescent="0.3">
      <c r="A13" s="96">
        <v>1971</v>
      </c>
      <c r="B13" s="97">
        <v>472955</v>
      </c>
      <c r="C13" s="97">
        <v>257053</v>
      </c>
      <c r="D13" s="98">
        <v>0.54350413887156279</v>
      </c>
      <c r="E13" s="97">
        <v>140627</v>
      </c>
      <c r="F13" s="98">
        <v>0.29733695594718312</v>
      </c>
      <c r="G13" s="97">
        <v>75275</v>
      </c>
      <c r="H13" s="98">
        <v>0.15915890518125403</v>
      </c>
      <c r="I13" s="99"/>
      <c r="J13" s="100"/>
      <c r="M13" s="25"/>
      <c r="N13" s="15"/>
      <c r="O13" s="15"/>
      <c r="P13" s="15"/>
      <c r="Q13" s="15"/>
      <c r="R13" s="15"/>
      <c r="S13" s="15"/>
    </row>
    <row r="14" spans="1:19" x14ac:dyDescent="0.3">
      <c r="A14" s="96">
        <v>1972</v>
      </c>
      <c r="B14" s="97">
        <v>533639</v>
      </c>
      <c r="C14" s="97">
        <v>314389</v>
      </c>
      <c r="D14" s="98">
        <v>0.58914172314991975</v>
      </c>
      <c r="E14" s="97">
        <v>144975</v>
      </c>
      <c r="F14" s="98">
        <v>0.27167242274271558</v>
      </c>
      <c r="G14" s="97">
        <v>74275</v>
      </c>
      <c r="H14" s="98">
        <v>0.13918585410736473</v>
      </c>
      <c r="I14" s="99"/>
      <c r="J14" s="100"/>
      <c r="M14" s="25"/>
      <c r="N14" s="15"/>
      <c r="O14" s="15"/>
      <c r="P14" s="15"/>
      <c r="Q14" s="15"/>
      <c r="R14" s="15"/>
      <c r="S14" s="15"/>
    </row>
    <row r="15" spans="1:19" x14ac:dyDescent="0.3">
      <c r="A15" s="96">
        <v>1973</v>
      </c>
      <c r="B15" s="97">
        <v>650050</v>
      </c>
      <c r="C15" s="97">
        <v>381350</v>
      </c>
      <c r="D15" s="98">
        <v>0.58664718098607804</v>
      </c>
      <c r="E15" s="97">
        <v>147700</v>
      </c>
      <c r="F15" s="98">
        <v>0.22721329128528575</v>
      </c>
      <c r="G15" s="97">
        <v>121000</v>
      </c>
      <c r="H15" s="98">
        <v>0.18613952772863626</v>
      </c>
      <c r="I15" s="99"/>
      <c r="J15" s="100"/>
    </row>
    <row r="16" spans="1:19" x14ac:dyDescent="0.3">
      <c r="A16" s="96">
        <v>1974</v>
      </c>
      <c r="B16" s="97">
        <v>723638</v>
      </c>
      <c r="C16" s="97">
        <v>453324</v>
      </c>
      <c r="D16" s="98">
        <v>0.62645134722057161</v>
      </c>
      <c r="E16" s="97">
        <v>148054</v>
      </c>
      <c r="F16" s="98">
        <v>0.20459677352488398</v>
      </c>
      <c r="G16" s="97">
        <v>122260</v>
      </c>
      <c r="H16" s="98">
        <v>0.16895187925454441</v>
      </c>
      <c r="I16" s="99"/>
      <c r="J16" s="100"/>
    </row>
    <row r="17" spans="1:11" x14ac:dyDescent="0.3">
      <c r="A17" s="96">
        <v>1975</v>
      </c>
      <c r="B17" s="97">
        <v>763498</v>
      </c>
      <c r="C17" s="97">
        <v>464257</v>
      </c>
      <c r="D17" s="98">
        <v>0.6080657709646915</v>
      </c>
      <c r="E17" s="97">
        <v>176706</v>
      </c>
      <c r="F17" s="98">
        <v>0.23144264948958609</v>
      </c>
      <c r="G17" s="97">
        <v>122535</v>
      </c>
      <c r="H17" s="98">
        <v>0.16049157954572246</v>
      </c>
      <c r="I17" s="99"/>
      <c r="J17" s="100"/>
    </row>
    <row r="18" spans="1:11" x14ac:dyDescent="0.3">
      <c r="A18" s="96">
        <v>1976</v>
      </c>
      <c r="B18" s="97">
        <v>971799</v>
      </c>
      <c r="C18" s="97">
        <v>643454</v>
      </c>
      <c r="D18" s="98">
        <v>0.66212663318237619</v>
      </c>
      <c r="E18" s="97">
        <v>205110</v>
      </c>
      <c r="F18" s="98">
        <v>0.21106216408948764</v>
      </c>
      <c r="G18" s="97">
        <v>123235</v>
      </c>
      <c r="H18" s="98">
        <v>0.12681120272813617</v>
      </c>
      <c r="I18" s="99"/>
      <c r="J18" s="100"/>
    </row>
    <row r="19" spans="1:11" x14ac:dyDescent="0.3">
      <c r="A19" s="96">
        <v>1977</v>
      </c>
      <c r="B19" s="97">
        <v>1038270</v>
      </c>
      <c r="C19" s="97">
        <v>692074</v>
      </c>
      <c r="D19" s="98">
        <v>0.66656457376212352</v>
      </c>
      <c r="E19" s="97">
        <v>223736</v>
      </c>
      <c r="F19" s="98">
        <v>0.21548922727228947</v>
      </c>
      <c r="G19" s="97">
        <v>122460</v>
      </c>
      <c r="H19" s="98">
        <v>0.11794619896558699</v>
      </c>
      <c r="I19" s="99"/>
      <c r="J19" s="100"/>
    </row>
    <row r="20" spans="1:11" x14ac:dyDescent="0.3">
      <c r="A20" s="96">
        <v>1978</v>
      </c>
      <c r="B20" s="97">
        <v>1132590</v>
      </c>
      <c r="C20" s="97">
        <v>788614</v>
      </c>
      <c r="D20" s="98">
        <v>0.69629256836101328</v>
      </c>
      <c r="E20" s="97">
        <v>221516</v>
      </c>
      <c r="F20" s="98">
        <v>0.19558357393231443</v>
      </c>
      <c r="G20" s="97">
        <v>122460</v>
      </c>
      <c r="H20" s="98">
        <v>0.10812385770667232</v>
      </c>
      <c r="I20" s="99"/>
      <c r="J20" s="100"/>
    </row>
    <row r="21" spans="1:11" x14ac:dyDescent="0.3">
      <c r="A21" s="96">
        <v>1979</v>
      </c>
      <c r="B21" s="97">
        <v>1257835</v>
      </c>
      <c r="C21" s="97">
        <v>900914</v>
      </c>
      <c r="D21" s="98">
        <v>0.71624179642003916</v>
      </c>
      <c r="E21" s="97">
        <v>233611</v>
      </c>
      <c r="F21" s="98">
        <v>0.18572467772005072</v>
      </c>
      <c r="G21" s="97">
        <v>123310</v>
      </c>
      <c r="H21" s="98">
        <v>9.8033525859910084E-2</v>
      </c>
      <c r="I21" s="99"/>
      <c r="J21" s="100"/>
    </row>
    <row r="22" spans="1:11" x14ac:dyDescent="0.3">
      <c r="A22" s="96">
        <v>1980</v>
      </c>
      <c r="B22" s="97">
        <v>1285237</v>
      </c>
      <c r="C22" s="97">
        <v>924174</v>
      </c>
      <c r="D22" s="98">
        <v>0.71906893436774699</v>
      </c>
      <c r="E22" s="97">
        <v>237703</v>
      </c>
      <c r="F22" s="98">
        <v>0.18494876820384101</v>
      </c>
      <c r="G22" s="97">
        <v>123360</v>
      </c>
      <c r="H22" s="98">
        <v>9.5982297428412036E-2</v>
      </c>
      <c r="I22" s="99"/>
      <c r="J22" s="100"/>
    </row>
    <row r="23" spans="1:11" x14ac:dyDescent="0.3">
      <c r="A23" s="96">
        <v>1981</v>
      </c>
      <c r="B23" s="97">
        <v>1383809</v>
      </c>
      <c r="C23" s="97">
        <v>1008374</v>
      </c>
      <c r="D23" s="98">
        <v>0.72869449468821201</v>
      </c>
      <c r="E23" s="97">
        <v>251745</v>
      </c>
      <c r="F23" s="98">
        <v>0.18192178255814206</v>
      </c>
      <c r="G23" s="97">
        <v>123690</v>
      </c>
      <c r="H23" s="98">
        <v>8.9383722753645908E-2</v>
      </c>
      <c r="I23" s="99"/>
      <c r="J23" s="100"/>
    </row>
    <row r="24" spans="1:11" x14ac:dyDescent="0.3">
      <c r="A24" s="96">
        <v>1982</v>
      </c>
      <c r="B24" s="97">
        <v>1418344</v>
      </c>
      <c r="C24" s="97">
        <v>1008274</v>
      </c>
      <c r="D24" s="98">
        <v>0.71088114025934468</v>
      </c>
      <c r="E24" s="97">
        <v>255790</v>
      </c>
      <c r="F24" s="98">
        <v>0.18034411962119204</v>
      </c>
      <c r="G24" s="97">
        <v>154280</v>
      </c>
      <c r="H24" s="98">
        <v>0.10877474011946327</v>
      </c>
      <c r="I24" s="99"/>
      <c r="J24" s="100"/>
    </row>
    <row r="25" spans="1:11" x14ac:dyDescent="0.3">
      <c r="A25" s="96">
        <v>1983</v>
      </c>
      <c r="B25" s="97">
        <v>1452037</v>
      </c>
      <c r="C25" s="97">
        <v>1028574</v>
      </c>
      <c r="D25" s="98">
        <v>0.70836624686561023</v>
      </c>
      <c r="E25" s="97">
        <v>269683</v>
      </c>
      <c r="F25" s="98">
        <v>0.18572736094190437</v>
      </c>
      <c r="G25" s="97">
        <v>153780</v>
      </c>
      <c r="H25" s="98">
        <v>0.10590639219248546</v>
      </c>
      <c r="I25" s="99"/>
      <c r="J25" s="100"/>
    </row>
    <row r="26" spans="1:11" x14ac:dyDescent="0.3">
      <c r="A26" s="96">
        <v>1984</v>
      </c>
      <c r="B26" s="97">
        <v>1605485</v>
      </c>
      <c r="C26" s="97">
        <v>1105654</v>
      </c>
      <c r="D26" s="98">
        <v>0.68867289323786895</v>
      </c>
      <c r="E26" s="97">
        <v>276841</v>
      </c>
      <c r="F26" s="98">
        <v>0.17243449798658972</v>
      </c>
      <c r="G26" s="97">
        <v>222990</v>
      </c>
      <c r="H26" s="98">
        <v>0.13889260877554135</v>
      </c>
      <c r="I26" s="99"/>
      <c r="J26" s="100"/>
    </row>
    <row r="27" spans="1:11" x14ac:dyDescent="0.3">
      <c r="A27" s="96">
        <v>1985</v>
      </c>
      <c r="B27" s="97">
        <v>1601714</v>
      </c>
      <c r="C27" s="97">
        <v>1078100</v>
      </c>
      <c r="D27" s="98">
        <v>0.67309145078334831</v>
      </c>
      <c r="E27" s="97">
        <v>299614</v>
      </c>
      <c r="F27" s="98">
        <v>0.18705836372785653</v>
      </c>
      <c r="G27" s="97">
        <v>224000</v>
      </c>
      <c r="H27" s="98">
        <v>0.13985018548879513</v>
      </c>
      <c r="I27" s="99"/>
      <c r="J27" s="100"/>
    </row>
    <row r="28" spans="1:11" x14ac:dyDescent="0.3">
      <c r="A28" s="96">
        <v>1986</v>
      </c>
      <c r="B28" s="97">
        <v>1669200</v>
      </c>
      <c r="C28" s="97">
        <v>1126100</v>
      </c>
      <c r="D28" s="98">
        <v>0.67463455547567697</v>
      </c>
      <c r="E28" s="97">
        <v>317500</v>
      </c>
      <c r="F28" s="98">
        <v>0.19021087946321591</v>
      </c>
      <c r="G28" s="97">
        <v>225600</v>
      </c>
      <c r="H28" s="98">
        <v>0.13515456506110712</v>
      </c>
      <c r="I28" s="99"/>
      <c r="J28" s="100"/>
    </row>
    <row r="29" spans="1:11" x14ac:dyDescent="0.3">
      <c r="A29" s="96">
        <v>1987</v>
      </c>
      <c r="B29" s="97">
        <v>1655373</v>
      </c>
      <c r="C29" s="97">
        <v>1111600</v>
      </c>
      <c r="D29" s="98">
        <v>0.67151028801363799</v>
      </c>
      <c r="E29" s="97">
        <v>316148</v>
      </c>
      <c r="F29" s="98">
        <v>0.19098293858846313</v>
      </c>
      <c r="G29" s="97">
        <v>227625</v>
      </c>
      <c r="H29" s="98">
        <v>0.13750677339789885</v>
      </c>
      <c r="I29" s="99"/>
      <c r="J29" s="100"/>
    </row>
    <row r="30" spans="1:11" x14ac:dyDescent="0.3">
      <c r="A30" s="96">
        <v>1988</v>
      </c>
      <c r="B30" s="97">
        <v>1603684</v>
      </c>
      <c r="C30" s="97">
        <v>1049400</v>
      </c>
      <c r="D30" s="98">
        <v>0.65436831695022213</v>
      </c>
      <c r="E30" s="97">
        <v>325924</v>
      </c>
      <c r="F30" s="98">
        <v>0.20323455244299998</v>
      </c>
      <c r="G30" s="97">
        <v>228360</v>
      </c>
      <c r="H30" s="98">
        <v>0.14239713060677789</v>
      </c>
      <c r="I30" s="99"/>
      <c r="J30" s="100"/>
      <c r="K30" s="67"/>
    </row>
    <row r="31" spans="1:11" x14ac:dyDescent="0.3">
      <c r="A31" s="96">
        <v>1989</v>
      </c>
      <c r="B31" s="97">
        <v>1610966</v>
      </c>
      <c r="C31" s="97">
        <v>1038700</v>
      </c>
      <c r="D31" s="98">
        <v>0.64476841845203436</v>
      </c>
      <c r="E31" s="97">
        <v>311301</v>
      </c>
      <c r="F31" s="98">
        <v>0.19323871515599958</v>
      </c>
      <c r="G31" s="97">
        <v>260965</v>
      </c>
      <c r="H31" s="98">
        <v>0.16199286639196606</v>
      </c>
      <c r="I31" s="99"/>
      <c r="J31" s="100"/>
      <c r="K31" s="67"/>
    </row>
    <row r="32" spans="1:11" x14ac:dyDescent="0.3">
      <c r="A32" s="96">
        <v>1990</v>
      </c>
      <c r="B32" s="97">
        <v>1604767</v>
      </c>
      <c r="C32" s="97">
        <v>1036100</v>
      </c>
      <c r="D32" s="98">
        <v>0.64563889960349385</v>
      </c>
      <c r="E32" s="97">
        <v>312760</v>
      </c>
      <c r="F32" s="98">
        <v>0.19489433668563724</v>
      </c>
      <c r="G32" s="97">
        <v>255907</v>
      </c>
      <c r="H32" s="98">
        <v>0.15946676371086893</v>
      </c>
      <c r="I32" s="99"/>
      <c r="J32" s="100"/>
      <c r="K32" s="67"/>
    </row>
    <row r="33" spans="1:12" x14ac:dyDescent="0.3">
      <c r="A33" s="96">
        <v>1991</v>
      </c>
      <c r="B33" s="97">
        <v>1733158</v>
      </c>
      <c r="C33" s="97">
        <v>1042700</v>
      </c>
      <c r="D33" s="98">
        <v>0.60161854833777417</v>
      </c>
      <c r="E33" s="97">
        <v>324851</v>
      </c>
      <c r="F33" s="98">
        <v>0.18743299803018537</v>
      </c>
      <c r="G33" s="97">
        <v>365607</v>
      </c>
      <c r="H33" s="98">
        <v>0.21094845363204048</v>
      </c>
      <c r="I33" s="99"/>
      <c r="J33" s="100"/>
      <c r="K33" s="67"/>
    </row>
    <row r="34" spans="1:12" x14ac:dyDescent="0.3">
      <c r="A34" s="96">
        <v>1992</v>
      </c>
      <c r="B34" s="97">
        <v>1739890</v>
      </c>
      <c r="C34" s="97">
        <v>1045500</v>
      </c>
      <c r="D34" s="98">
        <v>0.6009000569001488</v>
      </c>
      <c r="E34" s="97">
        <v>328758</v>
      </c>
      <c r="F34" s="98">
        <v>0.18895332463546546</v>
      </c>
      <c r="G34" s="97">
        <v>365632</v>
      </c>
      <c r="H34" s="98">
        <v>0.21014661846438568</v>
      </c>
      <c r="I34" s="99"/>
      <c r="J34" s="100"/>
      <c r="K34" s="67"/>
    </row>
    <row r="35" spans="1:12" x14ac:dyDescent="0.3">
      <c r="A35" s="96">
        <v>1993</v>
      </c>
      <c r="B35" s="97">
        <v>1741487</v>
      </c>
      <c r="C35" s="97">
        <v>1040700</v>
      </c>
      <c r="D35" s="98">
        <v>0.5975927468881479</v>
      </c>
      <c r="E35" s="97">
        <v>336430</v>
      </c>
      <c r="F35" s="98">
        <v>0.19318547884652598</v>
      </c>
      <c r="G35" s="97">
        <v>364357</v>
      </c>
      <c r="H35" s="98">
        <v>0.20922177426532612</v>
      </c>
      <c r="I35" s="97"/>
      <c r="J35" s="100"/>
      <c r="K35" s="67"/>
    </row>
    <row r="36" spans="1:12" x14ac:dyDescent="0.3">
      <c r="A36" s="96">
        <v>1994</v>
      </c>
      <c r="B36" s="97">
        <v>1771065</v>
      </c>
      <c r="C36" s="97">
        <v>1060200</v>
      </c>
      <c r="D36" s="98">
        <v>0.59862286251492747</v>
      </c>
      <c r="E36" s="97">
        <v>345383</v>
      </c>
      <c r="F36" s="98">
        <v>0.19501429930578493</v>
      </c>
      <c r="G36" s="97">
        <v>365482</v>
      </c>
      <c r="H36" s="98">
        <v>0.20636283817928761</v>
      </c>
      <c r="I36" s="97"/>
      <c r="J36" s="100"/>
      <c r="K36" s="67"/>
    </row>
    <row r="37" spans="1:12" x14ac:dyDescent="0.3">
      <c r="A37" s="96">
        <v>1995</v>
      </c>
      <c r="B37" s="97">
        <v>1777575</v>
      </c>
      <c r="C37" s="97">
        <v>1060200</v>
      </c>
      <c r="D37" s="98">
        <v>0.59643053035736893</v>
      </c>
      <c r="E37" s="97">
        <v>347393</v>
      </c>
      <c r="F37" s="98">
        <v>0.19543085383176517</v>
      </c>
      <c r="G37" s="97">
        <v>369982</v>
      </c>
      <c r="H37" s="98">
        <v>0.20813861581086593</v>
      </c>
      <c r="I37" s="97"/>
      <c r="J37" s="100"/>
      <c r="K37" s="67"/>
    </row>
    <row r="38" spans="1:12" x14ac:dyDescent="0.3">
      <c r="A38" s="96">
        <v>1996</v>
      </c>
      <c r="B38" s="97">
        <v>2078835</v>
      </c>
      <c r="C38" s="97">
        <v>1295925</v>
      </c>
      <c r="D38" s="98">
        <v>0.62339002373925778</v>
      </c>
      <c r="E38" s="97">
        <v>418449</v>
      </c>
      <c r="F38" s="98">
        <v>0.20129014568255779</v>
      </c>
      <c r="G38" s="97">
        <v>364461</v>
      </c>
      <c r="H38" s="98">
        <v>0.17531983057818443</v>
      </c>
      <c r="I38" s="97"/>
      <c r="J38" s="100"/>
      <c r="K38" s="67"/>
    </row>
    <row r="39" spans="1:12" x14ac:dyDescent="0.3">
      <c r="A39" s="96">
        <v>1997</v>
      </c>
      <c r="B39" s="97">
        <v>1960531</v>
      </c>
      <c r="C39" s="97">
        <v>1247850</v>
      </c>
      <c r="D39" s="98">
        <v>0.63648572759114752</v>
      </c>
      <c r="E39" s="97">
        <v>335392</v>
      </c>
      <c r="F39" s="98">
        <v>0.17107202079436643</v>
      </c>
      <c r="G39" s="97">
        <v>377094</v>
      </c>
      <c r="H39" s="98">
        <v>0.19234278876488053</v>
      </c>
      <c r="I39" s="97">
        <v>195</v>
      </c>
      <c r="J39" s="100">
        <v>9.9462849605540534E-5</v>
      </c>
    </row>
    <row r="40" spans="1:12" x14ac:dyDescent="0.3">
      <c r="A40" s="96">
        <v>1998</v>
      </c>
      <c r="B40" s="97">
        <v>2125108</v>
      </c>
      <c r="C40" s="97">
        <v>1292925</v>
      </c>
      <c r="D40" s="98">
        <v>0.60840437286010873</v>
      </c>
      <c r="E40" s="97">
        <v>458173</v>
      </c>
      <c r="F40" s="98">
        <v>0.21559986598328179</v>
      </c>
      <c r="G40" s="97">
        <v>373685</v>
      </c>
      <c r="H40" s="98">
        <v>0.1758428277527542</v>
      </c>
      <c r="I40" s="97">
        <v>325</v>
      </c>
      <c r="J40" s="100">
        <v>1.5293340385523935E-4</v>
      </c>
    </row>
    <row r="41" spans="1:12" x14ac:dyDescent="0.3">
      <c r="A41" s="96">
        <v>1999</v>
      </c>
      <c r="B41" s="97">
        <v>2157493</v>
      </c>
      <c r="C41" s="97">
        <v>1295725</v>
      </c>
      <c r="D41" s="98">
        <v>0.60056973533633717</v>
      </c>
      <c r="E41" s="97">
        <v>472903</v>
      </c>
      <c r="F41" s="98">
        <v>0.21919097767640497</v>
      </c>
      <c r="G41" s="97">
        <v>388085</v>
      </c>
      <c r="H41" s="98">
        <v>0.17987775626618488</v>
      </c>
      <c r="I41" s="97">
        <v>780</v>
      </c>
      <c r="J41" s="100">
        <v>3.6153072107302317E-4</v>
      </c>
    </row>
    <row r="42" spans="1:12" x14ac:dyDescent="0.3">
      <c r="A42" s="96">
        <v>2000</v>
      </c>
      <c r="B42" s="97">
        <v>2195227</v>
      </c>
      <c r="C42" s="97">
        <v>1300925</v>
      </c>
      <c r="D42" s="98">
        <v>0.59261525117903524</v>
      </c>
      <c r="E42" s="97">
        <v>493437</v>
      </c>
      <c r="F42" s="98">
        <v>0.22477720982841409</v>
      </c>
      <c r="G42" s="97">
        <v>400085</v>
      </c>
      <c r="H42" s="98">
        <v>0.18225222266307767</v>
      </c>
      <c r="I42" s="97">
        <v>780</v>
      </c>
      <c r="J42" s="100">
        <v>3.5531632947298844E-4</v>
      </c>
    </row>
    <row r="43" spans="1:12" x14ac:dyDescent="0.3">
      <c r="A43" s="96">
        <v>2001</v>
      </c>
      <c r="B43" s="97">
        <v>2259108</v>
      </c>
      <c r="C43" s="97">
        <v>1339150</v>
      </c>
      <c r="D43" s="98">
        <v>0.59277821157731281</v>
      </c>
      <c r="E43" s="97">
        <v>475736</v>
      </c>
      <c r="F43" s="98">
        <v>0.21058577102112869</v>
      </c>
      <c r="G43" s="97">
        <v>443442</v>
      </c>
      <c r="H43" s="98">
        <v>0.19629074838387542</v>
      </c>
      <c r="I43" s="97">
        <v>780</v>
      </c>
      <c r="J43" s="100">
        <v>3.4526901768308556E-4</v>
      </c>
    </row>
    <row r="44" spans="1:12" x14ac:dyDescent="0.3">
      <c r="A44" s="96">
        <v>2002</v>
      </c>
      <c r="B44" s="97">
        <v>2078380</v>
      </c>
      <c r="C44" s="97">
        <v>1360100</v>
      </c>
      <c r="D44" s="98">
        <v>0.65440391073817106</v>
      </c>
      <c r="E44" s="101">
        <v>317300</v>
      </c>
      <c r="F44" s="98">
        <v>0.15266698101405904</v>
      </c>
      <c r="G44" s="101">
        <v>400100</v>
      </c>
      <c r="H44" s="98">
        <v>0.19250570155601959</v>
      </c>
      <c r="I44" s="101">
        <v>880</v>
      </c>
      <c r="J44" s="100">
        <v>4.2340669175030551E-4</v>
      </c>
      <c r="K44" s="64"/>
    </row>
    <row r="45" spans="1:12" x14ac:dyDescent="0.3">
      <c r="A45" s="96">
        <v>2003</v>
      </c>
      <c r="B45" s="97">
        <v>1971740</v>
      </c>
      <c r="C45" s="97">
        <v>1246900</v>
      </c>
      <c r="D45" s="98">
        <v>0.63238560865022775</v>
      </c>
      <c r="E45" s="101">
        <v>323600.00000000006</v>
      </c>
      <c r="F45" s="98">
        <v>0.16411900149106884</v>
      </c>
      <c r="G45" s="101">
        <v>400100</v>
      </c>
      <c r="H45" s="98">
        <v>0.20291722032316634</v>
      </c>
      <c r="I45" s="101">
        <v>1140</v>
      </c>
      <c r="J45" s="100">
        <v>5.7816953553713982E-4</v>
      </c>
      <c r="K45" s="64"/>
    </row>
    <row r="46" spans="1:12" x14ac:dyDescent="0.3">
      <c r="A46" s="96">
        <v>2004</v>
      </c>
      <c r="B46" s="97">
        <v>1971740</v>
      </c>
      <c r="C46" s="97">
        <v>1246900</v>
      </c>
      <c r="D46" s="98">
        <v>0.63238560865022775</v>
      </c>
      <c r="E46" s="101">
        <v>323600.00000000006</v>
      </c>
      <c r="F46" s="98">
        <v>0.16411900149106884</v>
      </c>
      <c r="G46" s="101">
        <v>400100</v>
      </c>
      <c r="H46" s="98">
        <v>0.20291722032316634</v>
      </c>
      <c r="I46" s="101">
        <v>1140</v>
      </c>
      <c r="J46" s="100">
        <v>5.7816953553713982E-4</v>
      </c>
      <c r="K46" s="64"/>
    </row>
    <row r="47" spans="1:12" x14ac:dyDescent="0.3">
      <c r="A47" s="96">
        <v>2005</v>
      </c>
      <c r="B47" s="97">
        <v>1890470</v>
      </c>
      <c r="C47" s="97">
        <v>1176200</v>
      </c>
      <c r="D47" s="98">
        <v>0.62217332197813247</v>
      </c>
      <c r="E47" s="101">
        <v>317900</v>
      </c>
      <c r="F47" s="98">
        <v>0.1681592408237105</v>
      </c>
      <c r="G47" s="101">
        <v>395100</v>
      </c>
      <c r="H47" s="98">
        <v>0.2089956465852407</v>
      </c>
      <c r="I47" s="101">
        <v>1270</v>
      </c>
      <c r="J47" s="100">
        <v>6.7179061291636471E-4</v>
      </c>
      <c r="K47" s="64"/>
    </row>
    <row r="48" spans="1:12" x14ac:dyDescent="0.3">
      <c r="A48" s="96">
        <v>2006</v>
      </c>
      <c r="B48" s="97">
        <v>1910455</v>
      </c>
      <c r="C48" s="97">
        <v>1186300</v>
      </c>
      <c r="D48" s="98">
        <v>0.62095155342575459</v>
      </c>
      <c r="E48" s="101">
        <v>325500</v>
      </c>
      <c r="F48" s="98">
        <v>0.17037826067612166</v>
      </c>
      <c r="G48" s="101">
        <v>396300</v>
      </c>
      <c r="H48" s="98">
        <v>0.20743749525636562</v>
      </c>
      <c r="I48" s="102">
        <v>2355</v>
      </c>
      <c r="J48" s="100">
        <v>1.2326906417581152E-3</v>
      </c>
      <c r="K48" s="64"/>
      <c r="L48" s="76"/>
    </row>
    <row r="49" spans="1:19" x14ac:dyDescent="0.3">
      <c r="A49" s="96">
        <v>2007</v>
      </c>
      <c r="B49" s="97">
        <v>2028954.9999999998</v>
      </c>
      <c r="C49" s="97">
        <v>1294799.9999999998</v>
      </c>
      <c r="D49" s="98">
        <v>0.63816102377825035</v>
      </c>
      <c r="E49" s="101">
        <v>335500.00000000006</v>
      </c>
      <c r="F49" s="98">
        <v>0.16535605767501008</v>
      </c>
      <c r="G49" s="101">
        <v>396300</v>
      </c>
      <c r="H49" s="98">
        <v>0.19532222252341724</v>
      </c>
      <c r="I49" s="102">
        <v>2355</v>
      </c>
      <c r="J49" s="100">
        <v>1.1606960233223509E-3</v>
      </c>
      <c r="K49" s="64"/>
      <c r="L49" s="76"/>
    </row>
    <row r="50" spans="1:19" x14ac:dyDescent="0.3">
      <c r="A50" s="96">
        <v>2008</v>
      </c>
      <c r="B50" s="97">
        <v>2056729.9999999998</v>
      </c>
      <c r="C50" s="97">
        <v>1294799.9999999998</v>
      </c>
      <c r="D50" s="98">
        <v>0.62954301245180455</v>
      </c>
      <c r="E50" s="101">
        <v>359300.00000000006</v>
      </c>
      <c r="F50" s="98">
        <v>0.17469478249454234</v>
      </c>
      <c r="G50" s="101">
        <v>399300</v>
      </c>
      <c r="H50" s="98">
        <v>0.19414313011430767</v>
      </c>
      <c r="I50" s="102">
        <v>3330</v>
      </c>
      <c r="J50" s="100">
        <v>1.6190749393454661E-3</v>
      </c>
      <c r="K50" s="64"/>
      <c r="L50" s="60"/>
    </row>
    <row r="51" spans="1:19" x14ac:dyDescent="0.3">
      <c r="A51" s="96">
        <v>2009</v>
      </c>
      <c r="B51" s="97">
        <v>2178327</v>
      </c>
      <c r="C51" s="97">
        <v>1294800</v>
      </c>
      <c r="D51" s="98">
        <v>0.59440111608587687</v>
      </c>
      <c r="E51" s="101">
        <v>434464</v>
      </c>
      <c r="F51" s="98">
        <v>0.19944847582571396</v>
      </c>
      <c r="G51" s="101">
        <v>441179</v>
      </c>
      <c r="H51" s="98">
        <v>0.20253111676988808</v>
      </c>
      <c r="I51" s="102">
        <v>7884</v>
      </c>
      <c r="J51" s="100">
        <v>3.6192913185210487E-3</v>
      </c>
      <c r="K51" s="76"/>
      <c r="L51" s="60"/>
    </row>
    <row r="52" spans="1:19" x14ac:dyDescent="0.3">
      <c r="A52" s="96">
        <v>2010</v>
      </c>
      <c r="B52" s="97">
        <v>2202399.6</v>
      </c>
      <c r="C52" s="97">
        <v>1295200</v>
      </c>
      <c r="D52" s="98">
        <v>0.58808583147218152</v>
      </c>
      <c r="E52" s="101">
        <v>453564</v>
      </c>
      <c r="F52" s="98">
        <v>0.20594082926640558</v>
      </c>
      <c r="G52" s="101">
        <v>441929</v>
      </c>
      <c r="H52" s="98">
        <v>0.20065795507772521</v>
      </c>
      <c r="I52" s="102">
        <v>11706.6</v>
      </c>
      <c r="J52" s="100">
        <v>5.3153841836876469E-3</v>
      </c>
      <c r="K52" s="76"/>
      <c r="L52" s="60"/>
    </row>
    <row r="53" spans="1:19" s="54" customFormat="1" x14ac:dyDescent="0.3">
      <c r="A53" s="103">
        <v>2011</v>
      </c>
      <c r="B53" s="104">
        <v>2197043.5</v>
      </c>
      <c r="C53" s="104">
        <v>1295200</v>
      </c>
      <c r="D53" s="105">
        <v>0.58951950655505914</v>
      </c>
      <c r="E53" s="106">
        <v>449838.5</v>
      </c>
      <c r="F53" s="105">
        <v>0.2047471977682736</v>
      </c>
      <c r="G53" s="106">
        <v>432159</v>
      </c>
      <c r="H53" s="105">
        <v>0.19670024740065456</v>
      </c>
      <c r="I53" s="107">
        <v>13846</v>
      </c>
      <c r="J53" s="108">
        <v>6.3021055340961611E-3</v>
      </c>
      <c r="K53" s="59"/>
      <c r="L53"/>
      <c r="M53"/>
      <c r="N53"/>
      <c r="O53"/>
      <c r="P53"/>
      <c r="Q53"/>
      <c r="R53"/>
      <c r="S53"/>
    </row>
    <row r="54" spans="1:19" s="54" customFormat="1" x14ac:dyDescent="0.3">
      <c r="A54" s="103">
        <v>2012</v>
      </c>
      <c r="B54" s="104">
        <v>2257353</v>
      </c>
      <c r="C54" s="104">
        <v>1295200</v>
      </c>
      <c r="D54" s="105">
        <v>0.57376936615584717</v>
      </c>
      <c r="E54" s="106">
        <v>458294</v>
      </c>
      <c r="F54" s="105">
        <v>0.2030227438951728</v>
      </c>
      <c r="G54" s="106">
        <v>438035</v>
      </c>
      <c r="H54" s="105">
        <v>0.19404807311926844</v>
      </c>
      <c r="I54" s="107">
        <v>65824</v>
      </c>
      <c r="J54" s="108">
        <v>2.9159816829711614E-2</v>
      </c>
      <c r="K54" s="59"/>
      <c r="L54"/>
      <c r="M54"/>
      <c r="N54"/>
      <c r="O54"/>
      <c r="P54"/>
      <c r="Q54"/>
      <c r="R54"/>
      <c r="S54"/>
    </row>
    <row r="55" spans="1:19" x14ac:dyDescent="0.3">
      <c r="A55" s="152">
        <v>2013</v>
      </c>
      <c r="B55" s="153">
        <v>2525211</v>
      </c>
      <c r="C55" s="153">
        <v>1539100</v>
      </c>
      <c r="D55" s="154">
        <v>0.60949362251312855</v>
      </c>
      <c r="E55" s="155">
        <v>448794</v>
      </c>
      <c r="F55" s="154">
        <v>0.1777253465155981</v>
      </c>
      <c r="G55" s="155">
        <v>438843</v>
      </c>
      <c r="H55" s="154">
        <v>0.17378468571537189</v>
      </c>
      <c r="I55" s="156">
        <v>68264</v>
      </c>
      <c r="J55" s="157">
        <v>2.7032988530463396E-2</v>
      </c>
      <c r="K55" s="48"/>
    </row>
    <row r="56" spans="1:19" x14ac:dyDescent="0.3">
      <c r="A56" s="152">
        <v>2014</v>
      </c>
      <c r="B56" s="153"/>
      <c r="C56" s="153"/>
      <c r="D56" s="154"/>
      <c r="E56" s="155"/>
      <c r="F56" s="154"/>
      <c r="G56" s="155"/>
      <c r="H56" s="161"/>
      <c r="I56" s="156"/>
      <c r="J56" s="163"/>
      <c r="K56" s="48"/>
    </row>
    <row r="57" spans="1:19" x14ac:dyDescent="0.3">
      <c r="A57" s="158">
        <v>2015</v>
      </c>
      <c r="B57" s="159"/>
      <c r="C57" s="159"/>
      <c r="D57" s="160"/>
      <c r="E57" s="161"/>
      <c r="F57" s="160"/>
      <c r="G57" s="161"/>
      <c r="H57" s="161"/>
      <c r="I57" s="162"/>
      <c r="J57" s="163"/>
      <c r="K57" s="48"/>
      <c r="L57" s="140"/>
      <c r="M57" s="140"/>
    </row>
    <row r="58" spans="1:19" x14ac:dyDescent="0.3">
      <c r="A58" s="152">
        <v>2016</v>
      </c>
      <c r="B58" s="159"/>
      <c r="C58" s="159"/>
      <c r="D58" s="160"/>
      <c r="E58" s="161"/>
      <c r="F58" s="160"/>
      <c r="G58" s="161"/>
      <c r="H58" s="161"/>
      <c r="I58" s="162"/>
      <c r="J58" s="163"/>
      <c r="K58" s="48"/>
      <c r="L58" s="140"/>
      <c r="M58" s="140"/>
    </row>
    <row r="59" spans="1:19" x14ac:dyDescent="0.3">
      <c r="A59" s="158">
        <v>2017</v>
      </c>
      <c r="B59" s="159"/>
      <c r="C59" s="159"/>
      <c r="D59" s="160"/>
      <c r="E59" s="161"/>
      <c r="F59" s="160"/>
      <c r="G59" s="161"/>
      <c r="H59" s="161"/>
      <c r="I59" s="162"/>
      <c r="J59" s="163"/>
      <c r="K59" s="48"/>
      <c r="L59" s="140"/>
      <c r="M59" s="140"/>
    </row>
    <row r="60" spans="1:19" x14ac:dyDescent="0.3">
      <c r="A60" s="152">
        <v>2018</v>
      </c>
      <c r="B60" s="159">
        <v>3014371.6</v>
      </c>
      <c r="C60" s="159">
        <v>1684900</v>
      </c>
      <c r="D60" s="160">
        <v>0.55895563771898593</v>
      </c>
      <c r="E60" s="161">
        <v>723255</v>
      </c>
      <c r="F60" s="160">
        <v>0.23993558060326736</v>
      </c>
      <c r="G60" s="161">
        <v>482249</v>
      </c>
      <c r="H60" s="163">
        <f t="shared" ref="H60:J60" si="0">G60/$B60</f>
        <v>0.15998326151958173</v>
      </c>
      <c r="I60" s="162">
        <v>71544</v>
      </c>
      <c r="J60" s="163">
        <f t="shared" si="0"/>
        <v>2.373430004449352E-2</v>
      </c>
      <c r="K60" s="48"/>
      <c r="L60" s="140"/>
      <c r="M60" s="140"/>
    </row>
    <row r="61" spans="1:19" x14ac:dyDescent="0.3">
      <c r="A61" s="158">
        <v>2019</v>
      </c>
      <c r="B61" s="159"/>
      <c r="C61" s="159"/>
      <c r="D61" s="160"/>
      <c r="E61" s="161"/>
      <c r="F61" s="160"/>
      <c r="G61" s="161"/>
      <c r="H61" s="161"/>
      <c r="I61" s="162"/>
      <c r="J61" s="163"/>
      <c r="K61" s="48"/>
      <c r="L61" s="141"/>
      <c r="M61" s="141"/>
    </row>
    <row r="62" spans="1:19" x14ac:dyDescent="0.3">
      <c r="A62" s="152">
        <v>2020</v>
      </c>
      <c r="B62" s="159"/>
      <c r="C62" s="159"/>
      <c r="D62" s="160"/>
      <c r="E62" s="161"/>
      <c r="F62" s="161"/>
      <c r="G62" s="161"/>
      <c r="H62" s="161"/>
      <c r="I62" s="162"/>
      <c r="J62" s="163"/>
      <c r="K62" s="48"/>
      <c r="L62" s="142"/>
      <c r="M62" s="142"/>
    </row>
    <row r="63" spans="1:19" ht="15" thickBot="1" x14ac:dyDescent="0.35">
      <c r="A63" s="158">
        <v>2021</v>
      </c>
      <c r="B63" s="173">
        <v>3167868.9</v>
      </c>
      <c r="C63" s="174">
        <v>1776699.9999999998</v>
      </c>
      <c r="D63" s="160">
        <v>0.56085022962913644</v>
      </c>
      <c r="E63" s="174">
        <v>731686.79999999981</v>
      </c>
      <c r="F63" s="201">
        <v>0.23097130061158777</v>
      </c>
      <c r="G63" s="174">
        <v>488184</v>
      </c>
      <c r="H63" s="201">
        <v>0.15410486210461552</v>
      </c>
      <c r="I63" s="174">
        <v>68339</v>
      </c>
      <c r="J63" s="163">
        <v>2.1572546767954951E-2</v>
      </c>
      <c r="K63" s="48"/>
      <c r="L63" s="60">
        <f>(I71-I55)/I55</f>
        <v>1.3184108754248212E-2</v>
      </c>
    </row>
    <row r="64" spans="1:19" x14ac:dyDescent="0.3">
      <c r="A64" s="62" t="s">
        <v>466</v>
      </c>
      <c r="B64" s="61"/>
      <c r="C64" s="61"/>
      <c r="D64" s="61"/>
      <c r="E64" s="21"/>
      <c r="F64" s="61"/>
      <c r="G64" s="21"/>
      <c r="H64" s="61"/>
      <c r="I64" s="62"/>
      <c r="J64" s="53"/>
      <c r="L64" s="76"/>
    </row>
    <row r="65" spans="1:11" x14ac:dyDescent="0.3">
      <c r="A65" s="62" t="s">
        <v>534</v>
      </c>
      <c r="B65" s="61"/>
      <c r="C65" s="61"/>
      <c r="D65" s="61"/>
      <c r="E65" s="21"/>
      <c r="F65" s="61"/>
      <c r="G65" s="21"/>
      <c r="H65" s="61"/>
      <c r="I65" s="62"/>
      <c r="J65" s="53"/>
    </row>
    <row r="66" spans="1:11" x14ac:dyDescent="0.3">
      <c r="A66" s="22" t="s">
        <v>467</v>
      </c>
      <c r="B66" s="61"/>
      <c r="C66" s="61"/>
      <c r="D66" s="61"/>
      <c r="E66" s="21"/>
      <c r="F66" s="61"/>
      <c r="G66" s="21"/>
      <c r="H66" s="61"/>
      <c r="I66" s="62"/>
      <c r="J66" s="53"/>
    </row>
    <row r="67" spans="1:11" x14ac:dyDescent="0.3">
      <c r="A67" s="62" t="s">
        <v>468</v>
      </c>
      <c r="B67" s="61"/>
      <c r="C67" s="61"/>
      <c r="D67" s="61"/>
      <c r="E67" s="21"/>
      <c r="F67" s="61"/>
      <c r="G67" s="21"/>
      <c r="H67" s="61"/>
      <c r="I67" s="62"/>
      <c r="J67" s="53"/>
    </row>
    <row r="68" spans="1:11" ht="15" customHeight="1" x14ac:dyDescent="0.3">
      <c r="A68" s="140" t="s">
        <v>469</v>
      </c>
      <c r="B68" s="140"/>
      <c r="C68" s="140"/>
      <c r="D68" s="140"/>
      <c r="E68" s="140"/>
      <c r="F68" s="140"/>
      <c r="G68" s="140"/>
      <c r="H68" s="140"/>
      <c r="I68" s="140"/>
      <c r="J68" s="140"/>
      <c r="K68" s="140"/>
    </row>
    <row r="69" spans="1:11" x14ac:dyDescent="0.3">
      <c r="A69" s="141" t="s">
        <v>535</v>
      </c>
      <c r="B69" s="141"/>
      <c r="C69" s="141"/>
      <c r="D69" s="141"/>
      <c r="E69" s="141"/>
      <c r="F69" s="141"/>
      <c r="G69" s="141"/>
      <c r="H69" s="141"/>
      <c r="I69" s="141"/>
      <c r="J69" s="141"/>
      <c r="K69" s="141"/>
    </row>
    <row r="70" spans="1:11" ht="174" customHeight="1" x14ac:dyDescent="0.3">
      <c r="A70" s="364" t="s">
        <v>470</v>
      </c>
      <c r="B70" s="364"/>
      <c r="C70" s="364"/>
      <c r="D70" s="364"/>
      <c r="E70" s="364"/>
      <c r="F70" s="364"/>
      <c r="G70" s="364"/>
      <c r="H70" s="364"/>
      <c r="I70" s="364"/>
      <c r="J70" s="364"/>
      <c r="K70" s="364"/>
    </row>
    <row r="71" spans="1:11" x14ac:dyDescent="0.3">
      <c r="A71" s="68">
        <v>2013</v>
      </c>
      <c r="B71" s="48"/>
      <c r="C71" s="68"/>
      <c r="D71" s="68"/>
      <c r="E71" s="63"/>
      <c r="F71" s="68"/>
      <c r="G71" s="63"/>
      <c r="H71" s="68"/>
      <c r="I71" s="58">
        <f>I55+K71</f>
        <v>69164</v>
      </c>
      <c r="J71" s="52"/>
      <c r="K71" s="48">
        <v>900</v>
      </c>
    </row>
    <row r="72" spans="1:11" x14ac:dyDescent="0.3">
      <c r="I72" s="76"/>
      <c r="J72" s="51"/>
      <c r="K72" s="76"/>
    </row>
    <row r="74" spans="1:11" ht="15.6" x14ac:dyDescent="0.3">
      <c r="B74" s="57"/>
      <c r="J74" s="50"/>
    </row>
    <row r="80" spans="1:11" x14ac:dyDescent="0.3">
      <c r="A80" s="25"/>
    </row>
    <row r="81" spans="1:1" x14ac:dyDescent="0.3">
      <c r="A81" s="25"/>
    </row>
    <row r="82" spans="1:1" x14ac:dyDescent="0.3">
      <c r="A82" s="25"/>
    </row>
    <row r="83" spans="1:1" x14ac:dyDescent="0.3">
      <c r="A83" s="25"/>
    </row>
    <row r="84" spans="1:1" x14ac:dyDescent="0.3">
      <c r="A84" s="25"/>
    </row>
    <row r="85" spans="1:1" x14ac:dyDescent="0.3">
      <c r="A85" s="25"/>
    </row>
    <row r="86" spans="1:1" x14ac:dyDescent="0.3">
      <c r="A86" s="25"/>
    </row>
    <row r="87" spans="1:1" x14ac:dyDescent="0.3">
      <c r="A87" s="25"/>
    </row>
    <row r="88" spans="1:1" x14ac:dyDescent="0.3">
      <c r="A88" s="25"/>
    </row>
    <row r="89" spans="1:1" x14ac:dyDescent="0.3">
      <c r="A89" s="25"/>
    </row>
    <row r="90" spans="1:1" x14ac:dyDescent="0.3">
      <c r="A90" s="25"/>
    </row>
    <row r="91" spans="1:1" x14ac:dyDescent="0.3">
      <c r="A91" s="25"/>
    </row>
  </sheetData>
  <mergeCells count="7">
    <mergeCell ref="I3:J3"/>
    <mergeCell ref="A70:K70"/>
    <mergeCell ref="A3:A4"/>
    <mergeCell ref="B3:B4"/>
    <mergeCell ref="C3:D3"/>
    <mergeCell ref="E3:F3"/>
    <mergeCell ref="G3:H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8"/>
  <sheetViews>
    <sheetView showGridLines="0" workbookViewId="0">
      <pane ySplit="4" topLeftCell="A5" activePane="bottomLeft" state="frozen"/>
      <selection activeCell="E2" sqref="E2"/>
      <selection pane="bottomLeft"/>
    </sheetView>
  </sheetViews>
  <sheetFormatPr defaultColWidth="9.109375" defaultRowHeight="14.4" x14ac:dyDescent="0.3"/>
  <cols>
    <col min="1" max="3" width="12" customWidth="1"/>
    <col min="4" max="13" width="11.109375" customWidth="1"/>
  </cols>
  <sheetData>
    <row r="1" spans="1:16" ht="15.6" x14ac:dyDescent="0.3">
      <c r="A1" s="379" t="s">
        <v>2212</v>
      </c>
      <c r="B1" s="380"/>
      <c r="C1" s="380"/>
      <c r="D1" s="380"/>
    </row>
    <row r="2" spans="1:16" x14ac:dyDescent="0.3">
      <c r="A2" s="91" t="s">
        <v>2176</v>
      </c>
      <c r="B2" s="91"/>
      <c r="C2" s="91"/>
      <c r="D2" s="91"/>
      <c r="E2" s="91"/>
      <c r="F2" s="91"/>
      <c r="G2" s="91"/>
      <c r="H2" s="91"/>
      <c r="I2" s="91"/>
      <c r="J2" s="91"/>
      <c r="K2" s="91"/>
      <c r="L2" s="91"/>
      <c r="M2" s="91"/>
    </row>
    <row r="3" spans="1:16" x14ac:dyDescent="0.3">
      <c r="A3" s="365" t="s">
        <v>471</v>
      </c>
      <c r="B3" s="365" t="s">
        <v>60</v>
      </c>
      <c r="C3" s="371" t="s">
        <v>385</v>
      </c>
      <c r="D3" s="368" t="s">
        <v>38</v>
      </c>
      <c r="E3" s="369"/>
      <c r="F3" s="368" t="s">
        <v>39</v>
      </c>
      <c r="G3" s="369"/>
      <c r="H3" s="368" t="s">
        <v>40</v>
      </c>
      <c r="I3" s="369"/>
      <c r="J3" s="368" t="s">
        <v>41</v>
      </c>
      <c r="K3" s="369"/>
      <c r="L3" s="366" t="s">
        <v>35</v>
      </c>
      <c r="M3" s="370"/>
    </row>
    <row r="4" spans="1:16" ht="43.2" x14ac:dyDescent="0.3">
      <c r="A4" s="365"/>
      <c r="B4" s="365"/>
      <c r="C4" s="371"/>
      <c r="D4" s="92" t="s">
        <v>386</v>
      </c>
      <c r="E4" s="93" t="s">
        <v>474</v>
      </c>
      <c r="F4" s="92" t="s">
        <v>386</v>
      </c>
      <c r="G4" s="93" t="s">
        <v>474</v>
      </c>
      <c r="H4" s="92" t="s">
        <v>386</v>
      </c>
      <c r="I4" s="292" t="s">
        <v>474</v>
      </c>
      <c r="J4" s="92" t="s">
        <v>386</v>
      </c>
      <c r="K4" s="93" t="s">
        <v>474</v>
      </c>
      <c r="L4" s="92" t="s">
        <v>386</v>
      </c>
      <c r="M4" s="292" t="s">
        <v>474</v>
      </c>
      <c r="N4" s="290"/>
      <c r="O4" s="290"/>
      <c r="P4" s="290"/>
    </row>
    <row r="5" spans="1:16" x14ac:dyDescent="0.3">
      <c r="A5" s="112">
        <v>1963</v>
      </c>
      <c r="B5" s="112" t="s">
        <v>484</v>
      </c>
      <c r="C5" s="113"/>
      <c r="D5" s="114"/>
      <c r="E5" s="115"/>
      <c r="F5" s="114"/>
      <c r="G5" s="115"/>
      <c r="H5" s="114"/>
      <c r="I5" s="115"/>
      <c r="J5" s="114">
        <v>325</v>
      </c>
      <c r="K5" s="115"/>
      <c r="L5" s="112"/>
      <c r="M5" s="112"/>
      <c r="N5" s="290"/>
      <c r="O5" s="290"/>
      <c r="P5" s="290"/>
    </row>
    <row r="6" spans="1:16" x14ac:dyDescent="0.3">
      <c r="A6" s="112">
        <v>1964</v>
      </c>
      <c r="B6" s="112" t="s">
        <v>484</v>
      </c>
      <c r="C6" s="113"/>
      <c r="D6" s="114"/>
      <c r="E6" s="115"/>
      <c r="F6" s="114"/>
      <c r="G6" s="115"/>
      <c r="H6" s="114"/>
      <c r="I6" s="115"/>
      <c r="J6" s="114">
        <v>321</v>
      </c>
      <c r="K6" s="115"/>
      <c r="L6" s="112"/>
      <c r="M6" s="112"/>
      <c r="N6" s="290"/>
      <c r="O6" s="290"/>
      <c r="P6" s="290"/>
    </row>
    <row r="7" spans="1:16" x14ac:dyDescent="0.3">
      <c r="A7" s="112">
        <v>1965</v>
      </c>
      <c r="B7" s="112" t="s">
        <v>484</v>
      </c>
      <c r="C7" s="113"/>
      <c r="D7" s="114"/>
      <c r="E7" s="115"/>
      <c r="F7" s="114"/>
      <c r="G7" s="115"/>
      <c r="H7" s="114"/>
      <c r="I7" s="115"/>
      <c r="J7" s="114">
        <v>350</v>
      </c>
      <c r="K7" s="115"/>
      <c r="L7" s="112"/>
      <c r="M7" s="112"/>
      <c r="N7" s="290"/>
      <c r="O7" s="290"/>
      <c r="P7" s="290"/>
    </row>
    <row r="8" spans="1:16" x14ac:dyDescent="0.3">
      <c r="A8" s="112">
        <v>1966</v>
      </c>
      <c r="B8" s="112" t="s">
        <v>484</v>
      </c>
      <c r="C8" s="113"/>
      <c r="D8" s="114"/>
      <c r="E8" s="115"/>
      <c r="F8" s="114"/>
      <c r="G8" s="115"/>
      <c r="H8" s="114"/>
      <c r="I8" s="115"/>
      <c r="J8" s="114">
        <v>316</v>
      </c>
      <c r="K8" s="115"/>
      <c r="L8" s="112"/>
      <c r="M8" s="112"/>
      <c r="N8" s="290"/>
      <c r="O8" s="290"/>
      <c r="P8" s="290"/>
    </row>
    <row r="9" spans="1:16" x14ac:dyDescent="0.3">
      <c r="A9" s="112">
        <v>1967</v>
      </c>
      <c r="B9" s="112" t="s">
        <v>484</v>
      </c>
      <c r="C9" s="113"/>
      <c r="D9" s="114"/>
      <c r="E9" s="115"/>
      <c r="F9" s="114"/>
      <c r="G9" s="115"/>
      <c r="H9" s="114"/>
      <c r="I9" s="115"/>
      <c r="J9" s="114">
        <v>363</v>
      </c>
      <c r="K9" s="115"/>
      <c r="L9" s="112"/>
      <c r="M9" s="112"/>
      <c r="N9" s="290"/>
      <c r="O9" s="290"/>
      <c r="P9" s="290"/>
    </row>
    <row r="10" spans="1:16" x14ac:dyDescent="0.3">
      <c r="A10" s="112">
        <v>1968</v>
      </c>
      <c r="B10" s="112" t="s">
        <v>484</v>
      </c>
      <c r="C10" s="113"/>
      <c r="D10" s="114"/>
      <c r="E10" s="115"/>
      <c r="F10" s="114"/>
      <c r="G10" s="115"/>
      <c r="H10" s="114"/>
      <c r="I10" s="115"/>
      <c r="J10" s="114">
        <v>363</v>
      </c>
      <c r="K10" s="115"/>
      <c r="L10" s="112"/>
      <c r="M10" s="112"/>
      <c r="N10" s="290"/>
      <c r="O10" s="290"/>
      <c r="P10" s="290"/>
    </row>
    <row r="11" spans="1:16" x14ac:dyDescent="0.3">
      <c r="A11" s="112">
        <v>1969</v>
      </c>
      <c r="B11" s="112" t="s">
        <v>484</v>
      </c>
      <c r="C11" s="113"/>
      <c r="D11" s="114"/>
      <c r="E11" s="115"/>
      <c r="F11" s="114"/>
      <c r="G11" s="115"/>
      <c r="H11" s="114"/>
      <c r="I11" s="115"/>
      <c r="J11" s="114">
        <v>340</v>
      </c>
      <c r="K11" s="115"/>
      <c r="L11" s="112"/>
      <c r="M11" s="112"/>
      <c r="N11" s="290"/>
      <c r="O11" s="290"/>
      <c r="P11" s="290"/>
    </row>
    <row r="12" spans="1:16" x14ac:dyDescent="0.3">
      <c r="A12" s="112">
        <v>1970</v>
      </c>
      <c r="B12" s="112" t="s">
        <v>484</v>
      </c>
      <c r="C12" s="113"/>
      <c r="D12" s="114"/>
      <c r="E12" s="115"/>
      <c r="F12" s="114"/>
      <c r="G12" s="115"/>
      <c r="H12" s="114"/>
      <c r="I12" s="115"/>
      <c r="J12" s="114">
        <v>362</v>
      </c>
      <c r="K12" s="115"/>
      <c r="L12" s="112"/>
      <c r="M12" s="112"/>
      <c r="N12" s="290"/>
      <c r="O12" s="290"/>
      <c r="P12" s="290"/>
    </row>
    <row r="13" spans="1:16" x14ac:dyDescent="0.3">
      <c r="A13" s="112">
        <v>1971</v>
      </c>
      <c r="B13" s="112" t="s">
        <v>484</v>
      </c>
      <c r="C13" s="113">
        <v>1071</v>
      </c>
      <c r="D13" s="114">
        <v>195</v>
      </c>
      <c r="E13" s="115">
        <v>0.18207282913165265</v>
      </c>
      <c r="F13" s="114">
        <v>614</v>
      </c>
      <c r="G13" s="115">
        <v>0.5732959850606909</v>
      </c>
      <c r="H13" s="114">
        <v>262</v>
      </c>
      <c r="I13" s="115">
        <v>0.24463118580765639</v>
      </c>
      <c r="J13" s="114"/>
      <c r="K13" s="115"/>
      <c r="L13" s="112"/>
      <c r="M13" s="112"/>
      <c r="N13" s="290"/>
      <c r="O13" s="290"/>
      <c r="P13" s="290"/>
    </row>
    <row r="14" spans="1:16" x14ac:dyDescent="0.3">
      <c r="A14" s="112">
        <v>1972</v>
      </c>
      <c r="B14" s="112" t="s">
        <v>485</v>
      </c>
      <c r="C14" s="113">
        <v>1207</v>
      </c>
      <c r="D14" s="114">
        <v>193</v>
      </c>
      <c r="E14" s="115">
        <v>0.15990057995028997</v>
      </c>
      <c r="F14" s="114">
        <v>748</v>
      </c>
      <c r="G14" s="115">
        <v>0.61971830985915488</v>
      </c>
      <c r="H14" s="114">
        <v>266</v>
      </c>
      <c r="I14" s="115">
        <v>0.22038111019055509</v>
      </c>
      <c r="J14" s="114"/>
      <c r="K14" s="115"/>
      <c r="L14" s="112"/>
      <c r="M14" s="112"/>
      <c r="N14" s="290"/>
      <c r="O14" s="65"/>
      <c r="P14" s="290"/>
    </row>
    <row r="15" spans="1:16" x14ac:dyDescent="0.3">
      <c r="A15" s="112">
        <v>1973</v>
      </c>
      <c r="B15" s="112" t="s">
        <v>485</v>
      </c>
      <c r="C15" s="113">
        <v>1406</v>
      </c>
      <c r="D15" s="114">
        <v>189</v>
      </c>
      <c r="E15" s="115">
        <v>0.13442389758179232</v>
      </c>
      <c r="F15" s="114">
        <v>950</v>
      </c>
      <c r="G15" s="115">
        <v>0.67567567567567566</v>
      </c>
      <c r="H15" s="114">
        <v>267</v>
      </c>
      <c r="I15" s="115">
        <v>0.18990042674253202</v>
      </c>
      <c r="J15" s="114"/>
      <c r="K15" s="115"/>
      <c r="L15" s="112"/>
      <c r="M15" s="112"/>
      <c r="N15" s="290"/>
      <c r="O15" s="65"/>
      <c r="P15" s="290"/>
    </row>
    <row r="16" spans="1:16" x14ac:dyDescent="0.3">
      <c r="A16" s="112">
        <v>1974</v>
      </c>
      <c r="B16" s="112" t="s">
        <v>486</v>
      </c>
      <c r="C16" s="113">
        <v>1868</v>
      </c>
      <c r="D16" s="114">
        <v>203</v>
      </c>
      <c r="E16" s="115">
        <v>0.10867237687366167</v>
      </c>
      <c r="F16" s="114">
        <v>1047</v>
      </c>
      <c r="G16" s="115">
        <v>0.56049250535331907</v>
      </c>
      <c r="H16" s="114">
        <v>299</v>
      </c>
      <c r="I16" s="115">
        <v>0.16006423982869378</v>
      </c>
      <c r="J16" s="114">
        <v>319</v>
      </c>
      <c r="K16" s="115">
        <v>0.17077087794432549</v>
      </c>
      <c r="L16" s="112"/>
      <c r="M16" s="112"/>
      <c r="N16" s="290"/>
      <c r="O16" s="65"/>
      <c r="P16" s="290"/>
    </row>
    <row r="17" spans="1:16" x14ac:dyDescent="0.3">
      <c r="A17" s="112">
        <v>1975</v>
      </c>
      <c r="B17" s="112" t="s">
        <v>486</v>
      </c>
      <c r="C17" s="113">
        <v>2262</v>
      </c>
      <c r="D17" s="114">
        <v>277</v>
      </c>
      <c r="E17" s="115">
        <v>0.12245800176834659</v>
      </c>
      <c r="F17" s="114">
        <v>1311</v>
      </c>
      <c r="G17" s="115">
        <v>0.57957559681697612</v>
      </c>
      <c r="H17" s="114">
        <v>323</v>
      </c>
      <c r="I17" s="115">
        <v>0.14279398762157383</v>
      </c>
      <c r="J17" s="114">
        <v>351</v>
      </c>
      <c r="K17" s="115">
        <v>0.15517241379310345</v>
      </c>
      <c r="L17" s="112"/>
      <c r="M17" s="112"/>
      <c r="N17" s="290"/>
      <c r="O17" s="65"/>
      <c r="P17" s="290"/>
    </row>
    <row r="18" spans="1:16" x14ac:dyDescent="0.3">
      <c r="A18" s="112">
        <v>1976</v>
      </c>
      <c r="B18" s="112" t="s">
        <v>486</v>
      </c>
      <c r="C18" s="113">
        <v>2502</v>
      </c>
      <c r="D18" s="114">
        <v>351</v>
      </c>
      <c r="E18" s="115">
        <v>0.14028776978417265</v>
      </c>
      <c r="F18" s="114">
        <v>1468</v>
      </c>
      <c r="G18" s="115">
        <v>0.58673061550759398</v>
      </c>
      <c r="H18" s="114">
        <v>314</v>
      </c>
      <c r="I18" s="115">
        <v>0.12549960031974419</v>
      </c>
      <c r="J18" s="114">
        <v>369</v>
      </c>
      <c r="K18" s="115">
        <v>0.14748201438848921</v>
      </c>
      <c r="L18" s="112"/>
      <c r="M18" s="112"/>
      <c r="N18" s="290"/>
      <c r="O18" s="65"/>
      <c r="P18" s="290"/>
    </row>
    <row r="19" spans="1:16" x14ac:dyDescent="0.3">
      <c r="A19" s="112">
        <v>1977</v>
      </c>
      <c r="B19" s="112" t="s">
        <v>486</v>
      </c>
      <c r="C19" s="113">
        <v>2710</v>
      </c>
      <c r="D19" s="114">
        <v>378</v>
      </c>
      <c r="E19" s="115">
        <v>0.13948339483394834</v>
      </c>
      <c r="F19" s="114">
        <v>1537</v>
      </c>
      <c r="G19" s="115">
        <v>0.56715867158671585</v>
      </c>
      <c r="H19" s="114">
        <v>297</v>
      </c>
      <c r="I19" s="115">
        <v>0.10959409594095941</v>
      </c>
      <c r="J19" s="114">
        <v>498</v>
      </c>
      <c r="K19" s="115">
        <v>0.18376383763837639</v>
      </c>
      <c r="L19" s="112"/>
      <c r="M19" s="112"/>
      <c r="N19" s="290"/>
      <c r="O19" s="65"/>
      <c r="P19" s="290"/>
    </row>
    <row r="20" spans="1:16" x14ac:dyDescent="0.3">
      <c r="A20" s="112">
        <v>1978</v>
      </c>
      <c r="B20" s="112" t="s">
        <v>486</v>
      </c>
      <c r="C20" s="113">
        <v>2864</v>
      </c>
      <c r="D20" s="114">
        <v>388</v>
      </c>
      <c r="E20" s="115">
        <v>0.13547486033519554</v>
      </c>
      <c r="F20" s="114">
        <v>1690</v>
      </c>
      <c r="G20" s="115">
        <v>0.59008379888268159</v>
      </c>
      <c r="H20" s="114">
        <v>323</v>
      </c>
      <c r="I20" s="115">
        <v>0.11277932960893855</v>
      </c>
      <c r="J20" s="114">
        <v>463</v>
      </c>
      <c r="K20" s="115">
        <v>0.16166201117318435</v>
      </c>
      <c r="L20" s="112"/>
      <c r="M20" s="112"/>
      <c r="N20" s="290"/>
      <c r="O20" s="65"/>
      <c r="P20" s="290"/>
    </row>
    <row r="21" spans="1:16" x14ac:dyDescent="0.3">
      <c r="A21" s="112">
        <v>1979</v>
      </c>
      <c r="B21" s="112" t="s">
        <v>486</v>
      </c>
      <c r="C21" s="113">
        <v>2968</v>
      </c>
      <c r="D21" s="114">
        <v>383</v>
      </c>
      <c r="E21" s="115">
        <v>0.12904312668463611</v>
      </c>
      <c r="F21" s="114">
        <v>1827</v>
      </c>
      <c r="G21" s="115">
        <v>0.61556603773584906</v>
      </c>
      <c r="H21" s="114">
        <v>308</v>
      </c>
      <c r="I21" s="115">
        <v>0.10377358490566038</v>
      </c>
      <c r="J21" s="114">
        <v>450</v>
      </c>
      <c r="K21" s="115">
        <v>0.15161725067385445</v>
      </c>
      <c r="L21" s="112"/>
      <c r="M21" s="112"/>
      <c r="N21" s="290"/>
      <c r="O21" s="65"/>
      <c r="P21" s="290"/>
    </row>
    <row r="22" spans="1:16" x14ac:dyDescent="0.3">
      <c r="A22" s="112">
        <v>1980</v>
      </c>
      <c r="B22" s="112" t="s">
        <v>486</v>
      </c>
      <c r="C22" s="113">
        <v>3034</v>
      </c>
      <c r="D22" s="114">
        <v>368</v>
      </c>
      <c r="E22" s="115">
        <v>0.12129202373104812</v>
      </c>
      <c r="F22" s="114">
        <v>1844</v>
      </c>
      <c r="G22" s="115">
        <v>0.6077785102175346</v>
      </c>
      <c r="H22" s="114">
        <v>290</v>
      </c>
      <c r="I22" s="115">
        <v>9.55833882663151E-2</v>
      </c>
      <c r="J22" s="114">
        <v>532</v>
      </c>
      <c r="K22" s="115">
        <v>0.17534607778510217</v>
      </c>
      <c r="L22" s="112"/>
      <c r="M22" s="112"/>
      <c r="N22" s="290"/>
      <c r="O22" s="65"/>
      <c r="P22" s="290"/>
    </row>
    <row r="23" spans="1:16" x14ac:dyDescent="0.3">
      <c r="A23" s="112">
        <v>1981</v>
      </c>
      <c r="B23" s="112" t="s">
        <v>486</v>
      </c>
      <c r="C23" s="113">
        <v>3154</v>
      </c>
      <c r="D23" s="114">
        <v>338</v>
      </c>
      <c r="E23" s="115">
        <v>0.10716550412175016</v>
      </c>
      <c r="F23" s="114">
        <v>1897</v>
      </c>
      <c r="G23" s="115">
        <v>0.60145846544071024</v>
      </c>
      <c r="H23" s="114">
        <v>338</v>
      </c>
      <c r="I23" s="115">
        <v>0.10716550412175016</v>
      </c>
      <c r="J23" s="114">
        <v>581</v>
      </c>
      <c r="K23" s="115">
        <v>0.18421052631578946</v>
      </c>
      <c r="L23" s="112"/>
      <c r="M23" s="112"/>
      <c r="N23" s="290"/>
      <c r="O23" s="65"/>
      <c r="P23" s="290"/>
    </row>
    <row r="24" spans="1:16" x14ac:dyDescent="0.3">
      <c r="A24" s="112">
        <v>1982</v>
      </c>
      <c r="B24" s="112" t="s">
        <v>486</v>
      </c>
      <c r="C24" s="113">
        <v>3607</v>
      </c>
      <c r="D24" s="114">
        <v>466</v>
      </c>
      <c r="E24" s="115">
        <v>0.12919323537565844</v>
      </c>
      <c r="F24" s="114">
        <v>2211</v>
      </c>
      <c r="G24" s="115">
        <v>0.61297477127807043</v>
      </c>
      <c r="H24" s="114">
        <v>354</v>
      </c>
      <c r="I24" s="115">
        <v>9.8142500693096754E-2</v>
      </c>
      <c r="J24" s="114">
        <v>576</v>
      </c>
      <c r="K24" s="115">
        <v>0.15968949265317439</v>
      </c>
      <c r="L24" s="112"/>
      <c r="M24" s="112"/>
      <c r="N24" s="290"/>
      <c r="O24" s="65"/>
      <c r="P24" s="290"/>
    </row>
    <row r="25" spans="1:16" x14ac:dyDescent="0.3">
      <c r="A25" s="112">
        <v>1983</v>
      </c>
      <c r="B25" s="112" t="s">
        <v>486</v>
      </c>
      <c r="C25" s="113">
        <v>3781</v>
      </c>
      <c r="D25" s="114">
        <v>526</v>
      </c>
      <c r="E25" s="115">
        <v>0.13911663581063211</v>
      </c>
      <c r="F25" s="114">
        <v>2338</v>
      </c>
      <c r="G25" s="115">
        <v>0.61835493255752449</v>
      </c>
      <c r="H25" s="114">
        <v>331</v>
      </c>
      <c r="I25" s="116">
        <v>8.754297804813542E-2</v>
      </c>
      <c r="J25" s="114">
        <v>586</v>
      </c>
      <c r="K25" s="115">
        <v>0.15498545358370802</v>
      </c>
      <c r="L25" s="112"/>
      <c r="M25" s="112"/>
      <c r="N25" s="290"/>
      <c r="O25" s="65"/>
      <c r="P25" s="290"/>
    </row>
    <row r="26" spans="1:16" x14ac:dyDescent="0.3">
      <c r="A26" s="112">
        <v>1984</v>
      </c>
      <c r="B26" s="112" t="s">
        <v>486</v>
      </c>
      <c r="C26" s="113">
        <v>4057</v>
      </c>
      <c r="D26" s="114">
        <v>541</v>
      </c>
      <c r="E26" s="115">
        <v>0.13334976583682523</v>
      </c>
      <c r="F26" s="114">
        <v>2512</v>
      </c>
      <c r="G26" s="115">
        <v>0.61917673157505548</v>
      </c>
      <c r="H26" s="114">
        <v>308</v>
      </c>
      <c r="I26" s="116">
        <v>7.5918166132610307E-2</v>
      </c>
      <c r="J26" s="114">
        <v>696</v>
      </c>
      <c r="K26" s="115">
        <v>0.17155533645550899</v>
      </c>
      <c r="L26" s="112"/>
      <c r="M26" s="112"/>
      <c r="N26" s="290"/>
      <c r="O26" s="65"/>
      <c r="P26" s="290"/>
    </row>
    <row r="27" spans="1:16" x14ac:dyDescent="0.3">
      <c r="A27" s="112">
        <v>1985</v>
      </c>
      <c r="B27" s="112" t="s">
        <v>487</v>
      </c>
      <c r="C27" s="113">
        <v>4234</v>
      </c>
      <c r="D27" s="114">
        <v>538</v>
      </c>
      <c r="E27" s="115">
        <v>0.12706660368445913</v>
      </c>
      <c r="F27" s="114">
        <v>2631</v>
      </c>
      <c r="G27" s="115">
        <v>0.62139820500708554</v>
      </c>
      <c r="H27" s="114">
        <v>290</v>
      </c>
      <c r="I27" s="116">
        <v>6.8493150684931503E-2</v>
      </c>
      <c r="J27" s="114">
        <v>775</v>
      </c>
      <c r="K27" s="115">
        <v>0.18304204062352386</v>
      </c>
      <c r="L27" s="112"/>
      <c r="M27" s="112"/>
      <c r="N27" s="290"/>
      <c r="O27" s="65"/>
      <c r="P27" s="290"/>
    </row>
    <row r="28" spans="1:16" x14ac:dyDescent="0.3">
      <c r="A28" s="112">
        <v>1986</v>
      </c>
      <c r="B28" s="112" t="s">
        <v>486</v>
      </c>
      <c r="C28" s="113">
        <v>4411</v>
      </c>
      <c r="D28" s="114">
        <v>535</v>
      </c>
      <c r="E28" s="115">
        <v>0.12128768986624348</v>
      </c>
      <c r="F28" s="114">
        <v>2749</v>
      </c>
      <c r="G28" s="115">
        <v>0.62321469054636136</v>
      </c>
      <c r="H28" s="114">
        <v>272</v>
      </c>
      <c r="I28" s="116">
        <v>6.1664021763772385E-2</v>
      </c>
      <c r="J28" s="114">
        <v>854</v>
      </c>
      <c r="K28" s="115">
        <v>0.19360689186125596</v>
      </c>
      <c r="L28" s="112"/>
      <c r="M28" s="112"/>
      <c r="N28" s="290"/>
      <c r="O28" s="65"/>
      <c r="P28" s="290"/>
    </row>
    <row r="29" spans="1:16" x14ac:dyDescent="0.3">
      <c r="A29" s="112">
        <v>1987</v>
      </c>
      <c r="B29" s="112" t="s">
        <v>486</v>
      </c>
      <c r="C29" s="113">
        <v>4424</v>
      </c>
      <c r="D29" s="114">
        <v>459</v>
      </c>
      <c r="E29" s="115">
        <v>0.10375226039783002</v>
      </c>
      <c r="F29" s="114">
        <v>2790</v>
      </c>
      <c r="G29" s="115">
        <v>0.63065099457504525</v>
      </c>
      <c r="H29" s="114">
        <v>276</v>
      </c>
      <c r="I29" s="116">
        <v>6.2386980108499093E-2</v>
      </c>
      <c r="J29" s="114">
        <v>898</v>
      </c>
      <c r="K29" s="115">
        <v>0.20298372513562388</v>
      </c>
      <c r="L29" s="112"/>
      <c r="M29" s="112"/>
      <c r="N29" s="290"/>
      <c r="O29" s="65"/>
      <c r="P29" s="290"/>
    </row>
    <row r="30" spans="1:16" x14ac:dyDescent="0.3">
      <c r="A30" s="112">
        <v>1988</v>
      </c>
      <c r="B30" s="112" t="s">
        <v>486</v>
      </c>
      <c r="C30" s="113">
        <v>4502</v>
      </c>
      <c r="D30" s="114">
        <v>451</v>
      </c>
      <c r="E30" s="115">
        <v>0.10017769880053309</v>
      </c>
      <c r="F30" s="114">
        <v>2767</v>
      </c>
      <c r="G30" s="115">
        <v>0.6146157263438472</v>
      </c>
      <c r="H30" s="114">
        <v>295</v>
      </c>
      <c r="I30" s="116">
        <v>6.5526432696579304E-2</v>
      </c>
      <c r="J30" s="114">
        <v>989</v>
      </c>
      <c r="K30" s="115">
        <v>0.21968014215904041</v>
      </c>
      <c r="L30" s="112"/>
      <c r="M30" s="112"/>
      <c r="N30" s="290"/>
      <c r="O30" s="65"/>
      <c r="P30" s="290"/>
    </row>
    <row r="31" spans="1:16" x14ac:dyDescent="0.3">
      <c r="A31" s="112">
        <v>1989</v>
      </c>
      <c r="B31" s="112" t="s">
        <v>486</v>
      </c>
      <c r="C31" s="113">
        <v>4604</v>
      </c>
      <c r="D31" s="114">
        <v>486</v>
      </c>
      <c r="E31" s="115">
        <v>0.10556038227628149</v>
      </c>
      <c r="F31" s="114">
        <v>2875</v>
      </c>
      <c r="G31" s="115">
        <v>0.62445699391833187</v>
      </c>
      <c r="H31" s="114">
        <v>307</v>
      </c>
      <c r="I31" s="116">
        <v>6.668114682884449E-2</v>
      </c>
      <c r="J31" s="114">
        <v>935</v>
      </c>
      <c r="K31" s="115">
        <v>0.2030842745438749</v>
      </c>
      <c r="L31" s="112"/>
      <c r="M31" s="112"/>
      <c r="N31" s="290"/>
      <c r="O31" s="65"/>
      <c r="P31" s="290"/>
    </row>
    <row r="32" spans="1:16" x14ac:dyDescent="0.3">
      <c r="A32" s="112">
        <v>1990</v>
      </c>
      <c r="B32" s="112" t="s">
        <v>486</v>
      </c>
      <c r="C32" s="113">
        <v>4675</v>
      </c>
      <c r="D32" s="117">
        <v>449</v>
      </c>
      <c r="E32" s="115">
        <v>9.6042780748663098E-2</v>
      </c>
      <c r="F32" s="117">
        <v>2886</v>
      </c>
      <c r="G32" s="115">
        <v>0.61732620320855613</v>
      </c>
      <c r="H32" s="117">
        <v>316</v>
      </c>
      <c r="I32" s="116">
        <v>6.7593582887700537E-2</v>
      </c>
      <c r="J32" s="117">
        <v>1024</v>
      </c>
      <c r="K32" s="115">
        <v>0.2190374331550802</v>
      </c>
      <c r="L32" s="112"/>
      <c r="M32" s="112"/>
      <c r="N32" s="290"/>
      <c r="O32" s="65"/>
      <c r="P32" s="290"/>
    </row>
    <row r="33" spans="1:16" x14ac:dyDescent="0.3">
      <c r="A33" s="112">
        <v>1991</v>
      </c>
      <c r="B33" s="112" t="s">
        <v>486</v>
      </c>
      <c r="C33" s="113">
        <v>4621</v>
      </c>
      <c r="D33" s="114">
        <v>547</v>
      </c>
      <c r="E33" s="115">
        <v>0.11837264661328717</v>
      </c>
      <c r="F33" s="114">
        <v>2666</v>
      </c>
      <c r="G33" s="115">
        <v>0.57693140012984201</v>
      </c>
      <c r="H33" s="114">
        <v>323</v>
      </c>
      <c r="I33" s="116">
        <v>6.9898290413330441E-2</v>
      </c>
      <c r="J33" s="114">
        <v>1085</v>
      </c>
      <c r="K33" s="115">
        <v>0.23479766284354037</v>
      </c>
      <c r="L33" s="112"/>
      <c r="M33" s="112"/>
      <c r="N33" s="290"/>
      <c r="O33" s="65"/>
      <c r="P33" s="290"/>
    </row>
    <row r="34" spans="1:16" x14ac:dyDescent="0.3">
      <c r="A34" s="112">
        <v>1992</v>
      </c>
      <c r="B34" s="112" t="s">
        <v>486</v>
      </c>
      <c r="C34" s="113">
        <v>4737</v>
      </c>
      <c r="D34" s="114">
        <v>530</v>
      </c>
      <c r="E34" s="115">
        <v>0.1118851593835761</v>
      </c>
      <c r="F34" s="114">
        <v>2569</v>
      </c>
      <c r="G34" s="115">
        <v>0.54232636689888114</v>
      </c>
      <c r="H34" s="114">
        <v>302</v>
      </c>
      <c r="I34" s="116">
        <v>6.3753430441207515E-2</v>
      </c>
      <c r="J34" s="114">
        <v>1337</v>
      </c>
      <c r="K34" s="115">
        <v>0.28224614735064385</v>
      </c>
      <c r="L34" s="112"/>
      <c r="M34" s="112"/>
      <c r="N34" s="290"/>
      <c r="O34" s="65"/>
      <c r="P34" s="290"/>
    </row>
    <row r="35" spans="1:16" x14ac:dyDescent="0.3">
      <c r="A35" s="112">
        <v>1993</v>
      </c>
      <c r="B35" s="112" t="s">
        <v>486</v>
      </c>
      <c r="C35" s="113">
        <v>4733</v>
      </c>
      <c r="D35" s="114">
        <v>575</v>
      </c>
      <c r="E35" s="115">
        <v>0.12148742869216142</v>
      </c>
      <c r="F35" s="114">
        <v>2476</v>
      </c>
      <c r="G35" s="115">
        <v>0.52313543207268121</v>
      </c>
      <c r="H35" s="114">
        <v>322</v>
      </c>
      <c r="I35" s="116">
        <v>6.8032960067610393E-2</v>
      </c>
      <c r="J35" s="114">
        <v>1359</v>
      </c>
      <c r="K35" s="115">
        <v>0.28713289668286501</v>
      </c>
      <c r="L35" s="112"/>
      <c r="M35" s="112"/>
      <c r="N35" s="290"/>
      <c r="O35" s="65"/>
      <c r="P35" s="290"/>
    </row>
    <row r="36" spans="1:16" x14ac:dyDescent="0.3">
      <c r="A36" s="112">
        <v>1994</v>
      </c>
      <c r="B36" s="112" t="s">
        <v>486</v>
      </c>
      <c r="C36" s="113">
        <v>4924</v>
      </c>
      <c r="D36" s="117">
        <v>593</v>
      </c>
      <c r="E36" s="115">
        <v>0.12043054427294882</v>
      </c>
      <c r="F36" s="117">
        <v>2654</v>
      </c>
      <c r="G36" s="115">
        <v>0.53899268887083673</v>
      </c>
      <c r="H36" s="117">
        <v>294</v>
      </c>
      <c r="I36" s="116">
        <v>5.9707554833468728E-2</v>
      </c>
      <c r="J36" s="117">
        <v>1384</v>
      </c>
      <c r="K36" s="115">
        <v>0.28107229894394803</v>
      </c>
      <c r="L36" s="112"/>
      <c r="M36" s="112"/>
      <c r="N36" s="290"/>
      <c r="O36" s="65"/>
      <c r="P36" s="290"/>
    </row>
    <row r="37" spans="1:16" x14ac:dyDescent="0.3">
      <c r="A37" s="112">
        <v>1995</v>
      </c>
      <c r="B37" s="112" t="s">
        <v>486</v>
      </c>
      <c r="C37" s="113">
        <v>5019</v>
      </c>
      <c r="D37" s="117">
        <v>591</v>
      </c>
      <c r="E37" s="115">
        <v>0.1177525403466826</v>
      </c>
      <c r="F37" s="117">
        <v>2660</v>
      </c>
      <c r="G37" s="115">
        <v>0.52998605299860535</v>
      </c>
      <c r="H37" s="117">
        <v>309</v>
      </c>
      <c r="I37" s="116">
        <v>6.1566049013747758E-2</v>
      </c>
      <c r="J37" s="117">
        <v>1459</v>
      </c>
      <c r="K37" s="115">
        <v>0.29069535764096432</v>
      </c>
      <c r="L37" s="112"/>
      <c r="M37" s="112"/>
      <c r="N37" s="290"/>
      <c r="O37" s="65"/>
      <c r="P37" s="290"/>
    </row>
    <row r="38" spans="1:16" x14ac:dyDescent="0.3">
      <c r="A38" s="112">
        <v>1996</v>
      </c>
      <c r="B38" s="112" t="s">
        <v>488</v>
      </c>
      <c r="C38" s="113">
        <v>4982</v>
      </c>
      <c r="D38" s="113">
        <v>643</v>
      </c>
      <c r="E38" s="115">
        <v>0.12906463267763951</v>
      </c>
      <c r="F38" s="113">
        <v>2844</v>
      </c>
      <c r="G38" s="115">
        <v>0.57085507828181459</v>
      </c>
      <c r="H38" s="113">
        <v>229</v>
      </c>
      <c r="I38" s="116">
        <v>4.5965475712565235E-2</v>
      </c>
      <c r="J38" s="113">
        <v>1266</v>
      </c>
      <c r="K38" s="115">
        <v>0.25411481332798075</v>
      </c>
      <c r="L38" s="113"/>
      <c r="M38" s="115"/>
      <c r="N38" s="290"/>
      <c r="O38" s="65"/>
      <c r="P38" s="290"/>
    </row>
    <row r="39" spans="1:16" x14ac:dyDescent="0.3">
      <c r="A39" s="112">
        <v>1997</v>
      </c>
      <c r="B39" s="112" t="s">
        <v>488</v>
      </c>
      <c r="C39" s="113">
        <v>5107.8389999999999</v>
      </c>
      <c r="D39" s="113">
        <v>740.721</v>
      </c>
      <c r="E39" s="115">
        <v>0.14501651285406608</v>
      </c>
      <c r="F39" s="113">
        <v>3031</v>
      </c>
      <c r="G39" s="115">
        <v>0.59340163227541043</v>
      </c>
      <c r="H39" s="113">
        <v>237.16499999999999</v>
      </c>
      <c r="I39" s="116">
        <v>4.6431573117320261E-2</v>
      </c>
      <c r="J39" s="113">
        <v>1098.953</v>
      </c>
      <c r="K39" s="115">
        <v>0.21515028175320325</v>
      </c>
      <c r="L39" s="113"/>
      <c r="M39" s="115"/>
      <c r="N39" s="290"/>
      <c r="O39" s="65"/>
      <c r="P39" s="290"/>
    </row>
    <row r="40" spans="1:16" x14ac:dyDescent="0.3">
      <c r="A40" s="112">
        <v>1998</v>
      </c>
      <c r="B40" s="112" t="s">
        <v>488</v>
      </c>
      <c r="C40" s="113">
        <v>4590.299</v>
      </c>
      <c r="D40" s="113">
        <v>756.91399999999999</v>
      </c>
      <c r="E40" s="115">
        <v>0.1648942694146939</v>
      </c>
      <c r="F40" s="113">
        <v>2549</v>
      </c>
      <c r="G40" s="115">
        <v>0.55530151739570777</v>
      </c>
      <c r="H40" s="113">
        <v>171.053</v>
      </c>
      <c r="I40" s="116">
        <v>3.7264021363314241E-2</v>
      </c>
      <c r="J40" s="113">
        <v>1113.3320000000001</v>
      </c>
      <c r="K40" s="115">
        <v>0.24254019182628411</v>
      </c>
      <c r="L40" s="113"/>
      <c r="M40" s="115"/>
      <c r="N40" s="290"/>
      <c r="O40" s="65"/>
      <c r="P40" s="290"/>
    </row>
    <row r="41" spans="1:16" x14ac:dyDescent="0.3">
      <c r="A41" s="112">
        <v>1999</v>
      </c>
      <c r="B41" s="112" t="s">
        <v>488</v>
      </c>
      <c r="C41" s="113">
        <v>4608.835</v>
      </c>
      <c r="D41" s="113">
        <v>798.03899999999999</v>
      </c>
      <c r="E41" s="115">
        <v>0.17315417019702375</v>
      </c>
      <c r="F41" s="113">
        <v>2838</v>
      </c>
      <c r="G41" s="115">
        <v>0.61577383438547917</v>
      </c>
      <c r="H41" s="113">
        <v>156.18799999999999</v>
      </c>
      <c r="I41" s="116">
        <v>3.3888824399224533E-2</v>
      </c>
      <c r="J41" s="113">
        <v>816.60799999999995</v>
      </c>
      <c r="K41" s="115">
        <v>0.1771831710182725</v>
      </c>
      <c r="L41" s="113"/>
      <c r="M41" s="115"/>
      <c r="N41" s="290"/>
      <c r="O41" s="65"/>
      <c r="P41" s="290"/>
    </row>
    <row r="42" spans="1:16" x14ac:dyDescent="0.3">
      <c r="A42" s="112">
        <v>2000</v>
      </c>
      <c r="B42" s="112" t="s">
        <v>488</v>
      </c>
      <c r="C42" s="113">
        <v>4937.7330000000002</v>
      </c>
      <c r="D42" s="113">
        <v>557.01300000000003</v>
      </c>
      <c r="E42" s="115">
        <v>0.11280743612503957</v>
      </c>
      <c r="F42" s="113">
        <v>3194</v>
      </c>
      <c r="G42" s="115">
        <v>0.64685555091779967</v>
      </c>
      <c r="H42" s="113">
        <v>184.90100000000001</v>
      </c>
      <c r="I42" s="116">
        <v>3.7446536700141544E-2</v>
      </c>
      <c r="J42" s="113">
        <v>1001.819</v>
      </c>
      <c r="K42" s="115">
        <v>0.20289047625701914</v>
      </c>
      <c r="L42" s="113"/>
      <c r="M42" s="115"/>
      <c r="N42" s="290"/>
      <c r="O42" s="65"/>
      <c r="P42" s="290"/>
    </row>
    <row r="43" spans="1:16" x14ac:dyDescent="0.3">
      <c r="A43" s="112">
        <v>2001</v>
      </c>
      <c r="B43" s="112" t="s">
        <v>488</v>
      </c>
      <c r="C43" s="113">
        <v>5416.8149999999996</v>
      </c>
      <c r="D43" s="113">
        <v>848</v>
      </c>
      <c r="E43" s="115">
        <v>0.15654955910438145</v>
      </c>
      <c r="F43" s="113">
        <v>3027.8069999999998</v>
      </c>
      <c r="G43" s="115">
        <v>0.55896444681976398</v>
      </c>
      <c r="H43" s="113">
        <v>194.00800000000001</v>
      </c>
      <c r="I43" s="116">
        <v>3.581588073434297E-2</v>
      </c>
      <c r="J43" s="113">
        <v>1346</v>
      </c>
      <c r="K43" s="115">
        <v>0.24848550301237907</v>
      </c>
      <c r="L43" s="112">
        <v>1</v>
      </c>
      <c r="M43" s="118">
        <v>1.8461032913252531E-4</v>
      </c>
      <c r="N43" s="290"/>
      <c r="O43" s="65"/>
      <c r="P43" s="290"/>
    </row>
    <row r="44" spans="1:16" x14ac:dyDescent="0.3">
      <c r="A44" s="332">
        <v>2002</v>
      </c>
      <c r="B44" s="112" t="s">
        <v>489</v>
      </c>
      <c r="C44" s="113">
        <v>5472.4999280000002</v>
      </c>
      <c r="D44" s="333">
        <v>875.1529300000002</v>
      </c>
      <c r="E44" s="115">
        <v>0.15991830817982977</v>
      </c>
      <c r="F44" s="333">
        <v>2952.995997</v>
      </c>
      <c r="G44" s="115">
        <v>0.53960640216567579</v>
      </c>
      <c r="H44" s="333">
        <v>205</v>
      </c>
      <c r="I44" s="116">
        <v>3.7460027902626224E-2</v>
      </c>
      <c r="J44" s="333">
        <v>1439.3510010000002</v>
      </c>
      <c r="K44" s="115">
        <v>0.26301526175186823</v>
      </c>
      <c r="L44" s="334"/>
      <c r="M44" s="118"/>
      <c r="N44" s="290"/>
      <c r="O44" s="65"/>
      <c r="P44" s="290"/>
    </row>
    <row r="45" spans="1:16" x14ac:dyDescent="0.3">
      <c r="A45" s="332">
        <v>2003</v>
      </c>
      <c r="B45" s="112" t="s">
        <v>489</v>
      </c>
      <c r="C45" s="113">
        <v>5673.5354899999993</v>
      </c>
      <c r="D45" s="333">
        <v>775</v>
      </c>
      <c r="E45" s="115">
        <v>0.13659912789229772</v>
      </c>
      <c r="F45" s="333">
        <v>3148</v>
      </c>
      <c r="G45" s="115">
        <v>0.55485684465155261</v>
      </c>
      <c r="H45" s="333">
        <v>168</v>
      </c>
      <c r="I45" s="116">
        <v>2.9611165788265833E-2</v>
      </c>
      <c r="J45" s="333">
        <v>1582.5354899999995</v>
      </c>
      <c r="K45" s="115">
        <v>0.27893286166788389</v>
      </c>
      <c r="L45" s="334"/>
      <c r="M45" s="118"/>
      <c r="N45" s="290"/>
      <c r="O45" s="65"/>
      <c r="P45" s="290"/>
    </row>
    <row r="46" spans="1:16" x14ac:dyDescent="0.3">
      <c r="A46" s="332">
        <v>2004</v>
      </c>
      <c r="B46" s="112" t="s">
        <v>489</v>
      </c>
      <c r="C46" s="113">
        <v>5866.4970089999997</v>
      </c>
      <c r="D46" s="333">
        <v>682</v>
      </c>
      <c r="E46" s="115">
        <v>0.116253361921726</v>
      </c>
      <c r="F46" s="333">
        <v>3475.4769999999999</v>
      </c>
      <c r="G46" s="115">
        <v>0.5924279846504904</v>
      </c>
      <c r="H46" s="333">
        <v>211</v>
      </c>
      <c r="I46" s="116">
        <v>3.5966949216252472E-2</v>
      </c>
      <c r="J46" s="333">
        <v>1498.0200089999998</v>
      </c>
      <c r="K46" s="115">
        <v>0.25535170421153108</v>
      </c>
      <c r="L46" s="334"/>
      <c r="M46" s="118"/>
      <c r="N46" s="290"/>
      <c r="O46" s="65"/>
      <c r="P46" s="290"/>
    </row>
    <row r="47" spans="1:16" x14ac:dyDescent="0.3">
      <c r="A47" s="332">
        <v>2005</v>
      </c>
      <c r="B47" s="112" t="s">
        <v>489</v>
      </c>
      <c r="C47" s="113">
        <v>5945.8280039999991</v>
      </c>
      <c r="D47" s="333">
        <v>685.55899799999986</v>
      </c>
      <c r="E47" s="115">
        <v>0.11530084582648482</v>
      </c>
      <c r="F47" s="333">
        <v>3576.7380009999997</v>
      </c>
      <c r="G47" s="115">
        <v>0.60155423241200101</v>
      </c>
      <c r="H47" s="333">
        <v>219</v>
      </c>
      <c r="I47" s="116">
        <v>3.6832548780871201E-2</v>
      </c>
      <c r="J47" s="333">
        <v>1463.9420049999999</v>
      </c>
      <c r="K47" s="115">
        <v>0.24621331192478943</v>
      </c>
      <c r="L47" s="334">
        <v>0.58899999999999997</v>
      </c>
      <c r="M47" s="118">
        <v>9.9061055853575961E-5</v>
      </c>
      <c r="N47" s="290"/>
      <c r="O47" s="65"/>
      <c r="P47" s="290"/>
    </row>
    <row r="48" spans="1:16" x14ac:dyDescent="0.3">
      <c r="A48" s="332">
        <v>2006</v>
      </c>
      <c r="B48" s="112" t="s">
        <v>489</v>
      </c>
      <c r="C48" s="113">
        <v>6068.5680090000005</v>
      </c>
      <c r="D48" s="333">
        <v>694.25200099999995</v>
      </c>
      <c r="E48" s="115">
        <v>0.11440128873407833</v>
      </c>
      <c r="F48" s="333">
        <v>3939.9210010000002</v>
      </c>
      <c r="G48" s="115">
        <v>0.64923405244151389</v>
      </c>
      <c r="H48" s="333">
        <v>210</v>
      </c>
      <c r="I48" s="116">
        <v>3.4604539273278168E-2</v>
      </c>
      <c r="J48" s="333">
        <v>1223.607006</v>
      </c>
      <c r="K48" s="115">
        <v>0.20163026997231101</v>
      </c>
      <c r="L48" s="334">
        <v>0.78800099999999995</v>
      </c>
      <c r="M48" s="118">
        <v>1.2984957881848793E-4</v>
      </c>
      <c r="N48" s="290"/>
      <c r="O48" s="65"/>
      <c r="P48" s="290"/>
    </row>
    <row r="49" spans="1:18" x14ac:dyDescent="0.3">
      <c r="A49" s="332">
        <v>2007</v>
      </c>
      <c r="B49" s="112" t="s">
        <v>489</v>
      </c>
      <c r="C49" s="113">
        <v>6146.5480449999995</v>
      </c>
      <c r="D49" s="333">
        <v>853</v>
      </c>
      <c r="E49" s="115">
        <v>0.13877708166519342</v>
      </c>
      <c r="F49" s="333">
        <v>3788.3250459999995</v>
      </c>
      <c r="G49" s="115">
        <v>0.61633375648656463</v>
      </c>
      <c r="H49" s="333">
        <v>214</v>
      </c>
      <c r="I49" s="116">
        <v>3.4816290124679246E-2</v>
      </c>
      <c r="J49" s="333">
        <v>1291.2229990000001</v>
      </c>
      <c r="K49" s="115">
        <v>0.2100728717235627</v>
      </c>
      <c r="L49" s="334"/>
      <c r="M49" s="118">
        <v>0</v>
      </c>
      <c r="N49" s="290"/>
      <c r="O49" s="65"/>
      <c r="P49" s="290"/>
    </row>
    <row r="50" spans="1:18" x14ac:dyDescent="0.3">
      <c r="A50" s="332">
        <v>2008</v>
      </c>
      <c r="B50" s="112" t="s">
        <v>489</v>
      </c>
      <c r="C50" s="113">
        <v>6261.7872560000005</v>
      </c>
      <c r="D50" s="333">
        <v>927.68143299999997</v>
      </c>
      <c r="E50" s="115">
        <v>0.14814962487125416</v>
      </c>
      <c r="F50" s="333">
        <v>3942.2368229999997</v>
      </c>
      <c r="G50" s="115">
        <v>0.62957054620828523</v>
      </c>
      <c r="H50" s="333">
        <v>220</v>
      </c>
      <c r="I50" s="116">
        <v>3.5133739139603881E-2</v>
      </c>
      <c r="J50" s="333">
        <v>1171.8009999999999</v>
      </c>
      <c r="K50" s="115">
        <v>0.18713523026148621</v>
      </c>
      <c r="L50" s="334">
        <v>2.25</v>
      </c>
      <c r="M50" s="118">
        <v>1.0859519370423019E-5</v>
      </c>
      <c r="N50" s="290"/>
      <c r="O50" s="65"/>
      <c r="P50" s="290"/>
    </row>
    <row r="51" spans="1:18" x14ac:dyDescent="0.3">
      <c r="A51" s="332">
        <v>2009</v>
      </c>
      <c r="B51" s="112">
        <v>3</v>
      </c>
      <c r="C51" s="113">
        <v>6166.7620000000006</v>
      </c>
      <c r="D51" s="333">
        <v>1183</v>
      </c>
      <c r="E51" s="115">
        <v>0.19183487217440853</v>
      </c>
      <c r="F51" s="333">
        <v>3518.5540000000001</v>
      </c>
      <c r="G51" s="115">
        <v>0.57056750365913256</v>
      </c>
      <c r="H51" s="333">
        <v>422</v>
      </c>
      <c r="I51" s="116">
        <v>6.8431374520372276E-2</v>
      </c>
      <c r="J51" s="333">
        <v>1309</v>
      </c>
      <c r="K51" s="115">
        <v>0.21226698873736327</v>
      </c>
      <c r="L51" s="334">
        <v>9.1519999999999992</v>
      </c>
      <c r="M51" s="118">
        <v>1.4840851649536657E-3</v>
      </c>
      <c r="N51" s="290"/>
      <c r="O51" s="65"/>
    </row>
    <row r="52" spans="1:18" x14ac:dyDescent="0.3">
      <c r="A52" s="332">
        <v>2010</v>
      </c>
      <c r="B52" s="112">
        <v>3</v>
      </c>
      <c r="C52" s="113">
        <v>6485.4920000000002</v>
      </c>
      <c r="D52" s="333">
        <v>952.94899999999996</v>
      </c>
      <c r="E52" s="115">
        <v>0.14693549849417745</v>
      </c>
      <c r="F52" s="333">
        <v>3689.6849999999999</v>
      </c>
      <c r="G52" s="115">
        <v>0.56891366144619404</v>
      </c>
      <c r="H52" s="333">
        <v>393.673</v>
      </c>
      <c r="I52" s="116">
        <v>6.0700560574278709E-2</v>
      </c>
      <c r="J52" s="333">
        <v>1428.837</v>
      </c>
      <c r="K52" s="115">
        <v>0.22031281512643913</v>
      </c>
      <c r="L52" s="334">
        <v>20.347999999999999</v>
      </c>
      <c r="M52" s="118">
        <v>3.1374643589106269E-3</v>
      </c>
      <c r="N52" s="290"/>
      <c r="O52" s="65"/>
      <c r="Q52" s="72"/>
    </row>
    <row r="53" spans="1:18" x14ac:dyDescent="0.3">
      <c r="A53" s="335">
        <v>2011</v>
      </c>
      <c r="B53" s="119">
        <v>3</v>
      </c>
      <c r="C53" s="336">
        <v>6552.2502376550001</v>
      </c>
      <c r="D53" s="120">
        <v>1020.281531655</v>
      </c>
      <c r="E53" s="121">
        <v>0.15571467734726671</v>
      </c>
      <c r="F53" s="120">
        <v>3783.2466550000004</v>
      </c>
      <c r="G53" s="121">
        <v>0.57739654588558498</v>
      </c>
      <c r="H53" s="120">
        <v>387.16</v>
      </c>
      <c r="I53" s="122">
        <v>5.9088097364633253E-2</v>
      </c>
      <c r="J53" s="120">
        <v>1340.3677859999998</v>
      </c>
      <c r="K53" s="121">
        <v>0.20456602501184495</v>
      </c>
      <c r="L53" s="123">
        <v>21.194264999999998</v>
      </c>
      <c r="M53" s="124">
        <v>3.2346543906701069E-3</v>
      </c>
      <c r="N53" s="290"/>
      <c r="O53" s="65"/>
      <c r="Q53" s="72"/>
    </row>
    <row r="54" spans="1:18" x14ac:dyDescent="0.3">
      <c r="A54" s="335">
        <v>2012</v>
      </c>
      <c r="B54" s="119">
        <v>3</v>
      </c>
      <c r="C54" s="336">
        <v>6679.165</v>
      </c>
      <c r="D54" s="120">
        <v>1063.1780000000001</v>
      </c>
      <c r="E54" s="121">
        <v>0.15917828051859778</v>
      </c>
      <c r="F54" s="120">
        <v>3495.1010000000001</v>
      </c>
      <c r="G54" s="121">
        <v>0.52328412309023664</v>
      </c>
      <c r="H54" s="120">
        <v>416.71499999999997</v>
      </c>
      <c r="I54" s="122">
        <v>6.2390283815417044E-2</v>
      </c>
      <c r="J54" s="120">
        <v>1646.309</v>
      </c>
      <c r="K54" s="121">
        <v>0.24648425364547813</v>
      </c>
      <c r="L54" s="123">
        <v>57.862000000000002</v>
      </c>
      <c r="M54" s="124">
        <v>8.6630589302704765E-3</v>
      </c>
      <c r="N54" s="290"/>
      <c r="O54" s="65"/>
      <c r="Q54" s="72"/>
    </row>
    <row r="55" spans="1:18" x14ac:dyDescent="0.3">
      <c r="A55" s="332">
        <v>2013</v>
      </c>
      <c r="B55" s="112">
        <v>3</v>
      </c>
      <c r="C55" s="113">
        <v>6207.201</v>
      </c>
      <c r="D55" s="333">
        <v>843.46500000000003</v>
      </c>
      <c r="E55" s="115">
        <v>0.1358849181780967</v>
      </c>
      <c r="F55" s="333">
        <v>3284.9360000000001</v>
      </c>
      <c r="G55" s="115">
        <v>0.52921373095538549</v>
      </c>
      <c r="H55" s="333">
        <v>378.90699999999998</v>
      </c>
      <c r="I55" s="116">
        <v>6.1043133612074106E-2</v>
      </c>
      <c r="J55" s="333">
        <v>1545.4949999999999</v>
      </c>
      <c r="K55" s="115">
        <v>0.24898420399146087</v>
      </c>
      <c r="L55" s="334">
        <v>154.38900000000001</v>
      </c>
      <c r="M55" s="118">
        <v>2.4872563334101795E-2</v>
      </c>
      <c r="N55" s="290"/>
      <c r="O55" s="65"/>
      <c r="Q55" s="72"/>
    </row>
    <row r="56" spans="1:18" x14ac:dyDescent="0.3">
      <c r="A56" s="332">
        <v>2014</v>
      </c>
      <c r="B56" s="112">
        <v>3</v>
      </c>
      <c r="C56" s="113">
        <v>6091.2323199999992</v>
      </c>
      <c r="D56" s="333">
        <v>484.38681999999989</v>
      </c>
      <c r="E56" s="115">
        <v>7.9521974298954329E-2</v>
      </c>
      <c r="F56" s="333">
        <v>3344.1880879999999</v>
      </c>
      <c r="G56" s="115">
        <v>0.54901667057085757</v>
      </c>
      <c r="H56" s="333">
        <v>558.29218100000003</v>
      </c>
      <c r="I56" s="116">
        <v>9.1655046412677313E-2</v>
      </c>
      <c r="J56" s="333">
        <v>1537.0963449999997</v>
      </c>
      <c r="K56" s="115">
        <v>0.25234571007135709</v>
      </c>
      <c r="L56" s="334">
        <v>160.91432399999999</v>
      </c>
      <c r="M56" s="118">
        <v>2.6417367709265113E-2</v>
      </c>
      <c r="N56" s="290"/>
      <c r="O56" s="65"/>
      <c r="Q56" s="72"/>
    </row>
    <row r="57" spans="1:18" x14ac:dyDescent="0.3">
      <c r="A57" s="332">
        <v>2015</v>
      </c>
      <c r="B57" s="112">
        <v>3</v>
      </c>
      <c r="C57" s="113">
        <v>6345.3394378109251</v>
      </c>
      <c r="D57" s="333">
        <v>808.14789081092601</v>
      </c>
      <c r="E57" s="115">
        <v>0.13267395632858181</v>
      </c>
      <c r="F57" s="333">
        <v>3122.784474</v>
      </c>
      <c r="G57" s="115">
        <v>0.51266875238802256</v>
      </c>
      <c r="H57" s="333">
        <v>667.54930499999989</v>
      </c>
      <c r="I57" s="116">
        <v>0.10959183132913243</v>
      </c>
      <c r="J57" s="333">
        <v>1572.3843549999999</v>
      </c>
      <c r="K57" s="115">
        <v>0.25813895651906443</v>
      </c>
      <c r="L57" s="334">
        <v>169.69578300000001</v>
      </c>
      <c r="M57" s="118">
        <v>2.7859023278888832E-2</v>
      </c>
      <c r="N57" s="290"/>
      <c r="O57" s="65"/>
      <c r="Q57" s="72"/>
    </row>
    <row r="58" spans="1:18" x14ac:dyDescent="0.3">
      <c r="A58" s="332">
        <v>2016</v>
      </c>
      <c r="B58" s="112">
        <v>3</v>
      </c>
      <c r="C58" s="113">
        <v>6402.3289094695747</v>
      </c>
      <c r="D58" s="333">
        <v>886.09333946957554</v>
      </c>
      <c r="E58" s="115">
        <v>0.1454702912184403</v>
      </c>
      <c r="F58" s="333">
        <v>3083.0021489999999</v>
      </c>
      <c r="G58" s="115">
        <v>0.50613767248332442</v>
      </c>
      <c r="H58" s="333">
        <v>594.13893499999995</v>
      </c>
      <c r="I58" s="116">
        <v>9.7540022082099803E-2</v>
      </c>
      <c r="J58" s="333">
        <v>1662.8922939999998</v>
      </c>
      <c r="K58" s="115">
        <v>0.27299768037742483</v>
      </c>
      <c r="L58" s="334">
        <v>178.06114499999998</v>
      </c>
      <c r="M58" s="118">
        <v>2.9232368040757968E-2</v>
      </c>
      <c r="N58" s="290"/>
      <c r="O58" s="65"/>
      <c r="Q58" s="72"/>
    </row>
    <row r="59" spans="1:18" x14ac:dyDescent="0.3">
      <c r="A59" s="332">
        <v>2017</v>
      </c>
      <c r="B59" s="112">
        <v>3</v>
      </c>
      <c r="C59" s="113">
        <v>6564.2156403764811</v>
      </c>
      <c r="D59" s="333">
        <v>936.62714837648105</v>
      </c>
      <c r="E59" s="115">
        <v>0.15376644645471035</v>
      </c>
      <c r="F59" s="333">
        <v>3277.0530080000003</v>
      </c>
      <c r="G59" s="115">
        <v>0.53799507814536962</v>
      </c>
      <c r="H59" s="333">
        <v>555.70678399999997</v>
      </c>
      <c r="I59" s="116">
        <v>9.1230600772751358E-2</v>
      </c>
      <c r="J59" s="333">
        <v>1647.3509819999999</v>
      </c>
      <c r="K59" s="115">
        <v>0.27044625708841791</v>
      </c>
      <c r="L59" s="334">
        <v>148.76308</v>
      </c>
      <c r="M59" s="118">
        <v>2.4422493213984001E-2</v>
      </c>
      <c r="N59" s="290"/>
      <c r="O59" s="65"/>
      <c r="Q59" s="72"/>
    </row>
    <row r="60" spans="1:18" x14ac:dyDescent="0.3">
      <c r="A60" s="332">
        <v>2018</v>
      </c>
      <c r="B60" s="112">
        <v>3</v>
      </c>
      <c r="C60" s="113">
        <f>6324149.95860434/1000</f>
        <v>6324.1499586043401</v>
      </c>
      <c r="D60" s="333">
        <f>871782.563604339/1000</f>
        <v>871.78256360433897</v>
      </c>
      <c r="E60" s="115">
        <v>0.13784976151905337</v>
      </c>
      <c r="F60" s="333">
        <f>2990586.194/1000</f>
        <v>2990.586194</v>
      </c>
      <c r="G60" s="115">
        <v>0.47288350427730613</v>
      </c>
      <c r="H60" s="333">
        <f>628564.074/1000</f>
        <v>628.56407400000001</v>
      </c>
      <c r="I60" s="116">
        <v>9.9391076763574462E-2</v>
      </c>
      <c r="J60" s="333">
        <f>1670557.55/1000</f>
        <v>1670.55755</v>
      </c>
      <c r="K60" s="115">
        <v>0.26415527160723301</v>
      </c>
      <c r="L60" s="334">
        <f>162933.92/1000</f>
        <v>162.93392</v>
      </c>
      <c r="M60" s="118">
        <v>2.576376605022148E-2</v>
      </c>
      <c r="N60" s="290"/>
      <c r="O60" s="65"/>
      <c r="Q60" s="72"/>
    </row>
    <row r="61" spans="1:18" x14ac:dyDescent="0.3">
      <c r="A61" s="332">
        <v>2019</v>
      </c>
      <c r="B61" s="112">
        <v>3</v>
      </c>
      <c r="C61" s="113">
        <v>6130.6274620000013</v>
      </c>
      <c r="D61" s="333">
        <v>947.28765599999997</v>
      </c>
      <c r="E61" s="115">
        <v>0.15451724344231565</v>
      </c>
      <c r="F61" s="333">
        <v>2723.8743820000004</v>
      </c>
      <c r="G61" s="115">
        <v>0.44430597012844553</v>
      </c>
      <c r="H61" s="333">
        <v>683.05502200000001</v>
      </c>
      <c r="I61" s="116">
        <v>0.11141682091006819</v>
      </c>
      <c r="J61" s="333">
        <v>1628.628739</v>
      </c>
      <c r="K61" s="115">
        <v>0.26565449443713068</v>
      </c>
      <c r="L61" s="334">
        <v>150.98876100000001</v>
      </c>
      <c r="M61" s="118">
        <v>2.4628598285556694E-2</v>
      </c>
      <c r="N61" s="290"/>
      <c r="O61" s="65"/>
      <c r="Q61" s="72"/>
    </row>
    <row r="62" spans="1:18" x14ac:dyDescent="0.3">
      <c r="A62" s="332">
        <v>2020</v>
      </c>
      <c r="B62" s="112">
        <v>3</v>
      </c>
      <c r="C62" s="113">
        <v>6254.8835830000007</v>
      </c>
      <c r="D62" s="333">
        <v>1050.0703050000002</v>
      </c>
      <c r="E62" s="115">
        <v>0.16788007179765285</v>
      </c>
      <c r="F62" s="333">
        <v>2679.7050529999997</v>
      </c>
      <c r="G62" s="115">
        <v>0.42841805405988792</v>
      </c>
      <c r="H62" s="333">
        <v>721.78894300000002</v>
      </c>
      <c r="I62" s="116">
        <v>0.11539606347938001</v>
      </c>
      <c r="J62" s="333">
        <v>1669.3248029999997</v>
      </c>
      <c r="K62" s="115">
        <v>0.26688343289665978</v>
      </c>
      <c r="L62" s="334">
        <v>137.05649599999998</v>
      </c>
      <c r="M62" s="118">
        <v>2.191191797278251E-2</v>
      </c>
      <c r="N62" s="290"/>
      <c r="O62" s="65"/>
      <c r="Q62" s="72"/>
    </row>
    <row r="63" spans="1:18" ht="15" thickBot="1" x14ac:dyDescent="0.35">
      <c r="A63" s="337">
        <v>2021</v>
      </c>
      <c r="B63" s="175">
        <v>3</v>
      </c>
      <c r="C63" s="327">
        <v>6694.9790369999992</v>
      </c>
      <c r="D63" s="164">
        <v>968.93359499999997</v>
      </c>
      <c r="E63" s="165">
        <v>0.14472541133365166</v>
      </c>
      <c r="F63" s="164">
        <v>3123.4669709999998</v>
      </c>
      <c r="G63" s="165">
        <v>0.46653872308457839</v>
      </c>
      <c r="H63" s="164">
        <v>752.894453</v>
      </c>
      <c r="I63" s="165">
        <v>0.11245658109444505</v>
      </c>
      <c r="J63" s="164">
        <v>1711.8530099999998</v>
      </c>
      <c r="K63" s="165">
        <v>0.25569206423790031</v>
      </c>
      <c r="L63" s="166">
        <v>141.23177899999999</v>
      </c>
      <c r="M63" s="338">
        <v>2.1095178673372746E-2</v>
      </c>
      <c r="N63" s="290"/>
      <c r="O63" s="65"/>
      <c r="Q63" s="72"/>
    </row>
    <row r="64" spans="1:18" x14ac:dyDescent="0.3">
      <c r="A64" s="23" t="s">
        <v>475</v>
      </c>
      <c r="Q64" s="339"/>
      <c r="R64" s="339"/>
    </row>
    <row r="65" spans="1:21" x14ac:dyDescent="0.3">
      <c r="A65" s="23" t="s">
        <v>476</v>
      </c>
      <c r="Q65" s="340"/>
      <c r="R65" s="341"/>
    </row>
    <row r="66" spans="1:21" x14ac:dyDescent="0.3">
      <c r="A66" s="23" t="s">
        <v>477</v>
      </c>
      <c r="Q66" s="340"/>
      <c r="R66" s="341"/>
    </row>
    <row r="67" spans="1:21" x14ac:dyDescent="0.3">
      <c r="A67" s="23" t="s">
        <v>478</v>
      </c>
      <c r="Q67" s="340"/>
      <c r="R67" s="341"/>
    </row>
    <row r="68" spans="1:21" x14ac:dyDescent="0.3">
      <c r="A68" s="23" t="s">
        <v>479</v>
      </c>
      <c r="Q68" s="340"/>
      <c r="R68" s="341"/>
    </row>
    <row r="69" spans="1:21" x14ac:dyDescent="0.3">
      <c r="A69" s="56" t="s">
        <v>480</v>
      </c>
      <c r="Q69" s="340"/>
      <c r="R69" s="341"/>
    </row>
    <row r="70" spans="1:21" x14ac:dyDescent="0.3">
      <c r="A70" s="23" t="s">
        <v>481</v>
      </c>
      <c r="Q70" s="340"/>
      <c r="R70" s="341"/>
    </row>
    <row r="71" spans="1:21" x14ac:dyDescent="0.3">
      <c r="A71" s="56" t="s">
        <v>482</v>
      </c>
      <c r="Q71" s="340"/>
      <c r="R71" s="341"/>
    </row>
    <row r="72" spans="1:21" x14ac:dyDescent="0.3">
      <c r="A72" s="56" t="s">
        <v>483</v>
      </c>
    </row>
    <row r="73" spans="1:21" x14ac:dyDescent="0.3">
      <c r="A73" s="56" t="s">
        <v>538</v>
      </c>
      <c r="B73" s="290"/>
      <c r="C73" s="315"/>
      <c r="D73" s="315"/>
      <c r="E73" s="290"/>
      <c r="F73" s="315"/>
      <c r="G73" s="290"/>
      <c r="I73" s="290"/>
      <c r="J73" s="315"/>
      <c r="K73" s="290"/>
      <c r="L73" s="315"/>
      <c r="M73" s="290"/>
    </row>
    <row r="74" spans="1:21" x14ac:dyDescent="0.3">
      <c r="B74" s="54"/>
      <c r="C74" s="54"/>
      <c r="D74" s="54"/>
      <c r="E74" s="54"/>
      <c r="F74" s="54"/>
      <c r="G74" s="54"/>
      <c r="H74" s="54"/>
      <c r="I74" s="54"/>
      <c r="J74" s="54"/>
      <c r="L74" s="67"/>
      <c r="M74" s="67"/>
      <c r="N74" s="67"/>
      <c r="Q74" s="72"/>
    </row>
    <row r="75" spans="1:21" ht="15.6" x14ac:dyDescent="0.3">
      <c r="B75" s="55"/>
      <c r="D75" s="54"/>
      <c r="F75" s="54"/>
      <c r="H75" s="54"/>
      <c r="J75" s="54"/>
      <c r="L75" s="342"/>
      <c r="N75" s="67"/>
    </row>
    <row r="76" spans="1:21" x14ac:dyDescent="0.3">
      <c r="E76" s="54"/>
      <c r="F76" s="54"/>
      <c r="G76" s="54"/>
      <c r="H76" s="54"/>
      <c r="I76" s="54"/>
      <c r="J76" s="54"/>
      <c r="K76" s="54"/>
      <c r="L76" s="67"/>
      <c r="M76" s="67"/>
      <c r="N76" s="67"/>
    </row>
    <row r="77" spans="1:21" x14ac:dyDescent="0.3">
      <c r="I77" s="54"/>
      <c r="J77" s="54"/>
      <c r="K77" s="54"/>
      <c r="L77" s="70"/>
      <c r="M77" s="70"/>
      <c r="N77" s="70"/>
      <c r="T77" s="26" t="s">
        <v>490</v>
      </c>
      <c r="U77" s="26"/>
    </row>
    <row r="78" spans="1:21" x14ac:dyDescent="0.3">
      <c r="G78" s="67"/>
      <c r="H78" s="67"/>
      <c r="I78" s="67"/>
      <c r="J78" s="67"/>
      <c r="K78" s="67"/>
      <c r="L78" s="67"/>
      <c r="M78" s="67"/>
      <c r="N78" s="67"/>
      <c r="O78" s="67"/>
      <c r="P78" s="67"/>
      <c r="T78" s="26" t="s">
        <v>471</v>
      </c>
      <c r="U78" s="26" t="s">
        <v>491</v>
      </c>
    </row>
    <row r="79" spans="1:21" x14ac:dyDescent="0.3">
      <c r="G79" s="67"/>
      <c r="H79" s="67"/>
      <c r="I79" s="67"/>
      <c r="J79" s="67"/>
      <c r="K79" s="67"/>
      <c r="L79" s="67"/>
      <c r="M79" s="67"/>
      <c r="N79" s="67"/>
      <c r="O79" s="67"/>
      <c r="P79" s="67"/>
      <c r="T79" s="48">
        <f>A50</f>
        <v>2008</v>
      </c>
      <c r="U79" s="66">
        <f>L50*1000</f>
        <v>2250</v>
      </c>
    </row>
    <row r="80" spans="1:21" x14ac:dyDescent="0.3">
      <c r="D80" s="67"/>
      <c r="F80" s="67"/>
      <c r="H80" s="67"/>
      <c r="J80" s="67"/>
      <c r="K80" s="290"/>
      <c r="L80" s="315"/>
      <c r="M80" s="290"/>
      <c r="O80" s="70"/>
      <c r="P80" s="70"/>
      <c r="T80" s="48">
        <f>A51</f>
        <v>2009</v>
      </c>
      <c r="U80" s="66">
        <f>L51*1000</f>
        <v>9152</v>
      </c>
    </row>
    <row r="81" spans="4:21" x14ac:dyDescent="0.3">
      <c r="D81" s="67"/>
      <c r="F81" s="67"/>
      <c r="H81" s="67"/>
      <c r="J81" s="67"/>
      <c r="K81" s="290"/>
      <c r="L81" s="315"/>
      <c r="M81" s="290"/>
      <c r="O81" s="290"/>
      <c r="T81" s="48">
        <f>A52</f>
        <v>2010</v>
      </c>
      <c r="U81" s="66">
        <f>L52*1000</f>
        <v>20348</v>
      </c>
    </row>
    <row r="82" spans="4:21" x14ac:dyDescent="0.3">
      <c r="D82" s="67"/>
      <c r="E82" s="67"/>
      <c r="F82" s="67"/>
      <c r="G82" s="67"/>
      <c r="H82" s="67"/>
      <c r="I82" s="67"/>
      <c r="J82" s="67"/>
      <c r="K82" s="67"/>
      <c r="L82" s="67"/>
      <c r="M82" s="67"/>
      <c r="N82" s="67"/>
      <c r="O82" s="290"/>
      <c r="T82" s="48">
        <f>A53</f>
        <v>2011</v>
      </c>
      <c r="U82" s="66">
        <f>L53*1000</f>
        <v>21194.264999999999</v>
      </c>
    </row>
    <row r="83" spans="4:21" x14ac:dyDescent="0.3">
      <c r="D83" s="67"/>
      <c r="E83" s="67"/>
      <c r="F83" s="67"/>
      <c r="G83" s="67"/>
      <c r="H83" s="67"/>
      <c r="I83" s="67"/>
      <c r="J83" s="67"/>
      <c r="K83" s="67"/>
      <c r="L83" s="67"/>
      <c r="M83" s="67"/>
      <c r="N83" s="67"/>
      <c r="O83" s="290"/>
    </row>
    <row r="84" spans="4:21" x14ac:dyDescent="0.3">
      <c r="D84" s="70"/>
      <c r="E84" s="70"/>
      <c r="F84" s="70"/>
      <c r="G84" s="70"/>
      <c r="H84" s="70"/>
      <c r="I84" s="70"/>
      <c r="J84" s="70"/>
      <c r="K84" s="70"/>
      <c r="L84" s="70"/>
      <c r="M84" s="70"/>
      <c r="N84" s="70"/>
    </row>
    <row r="85" spans="4:21" x14ac:dyDescent="0.3">
      <c r="D85" s="67"/>
      <c r="E85" s="67"/>
      <c r="F85" s="67"/>
      <c r="G85" s="67"/>
      <c r="H85" s="67"/>
      <c r="I85" s="67"/>
      <c r="J85" s="67"/>
      <c r="K85" s="67"/>
      <c r="L85" s="67"/>
      <c r="M85" s="67"/>
      <c r="N85" s="67"/>
    </row>
    <row r="86" spans="4:21" x14ac:dyDescent="0.3">
      <c r="D86" s="67"/>
      <c r="E86" s="67"/>
      <c r="F86" s="67"/>
      <c r="G86" s="67"/>
      <c r="H86" s="67"/>
      <c r="I86" s="67"/>
      <c r="J86" s="67"/>
      <c r="K86" s="290"/>
      <c r="L86" s="315"/>
      <c r="M86" s="290"/>
    </row>
    <row r="87" spans="4:21" x14ac:dyDescent="0.3">
      <c r="D87" s="67"/>
      <c r="E87" s="67"/>
      <c r="F87" s="67"/>
      <c r="G87" s="67"/>
      <c r="H87" s="67"/>
      <c r="I87" s="67"/>
      <c r="J87" s="67"/>
      <c r="K87" s="290"/>
      <c r="L87" s="315"/>
      <c r="M87" s="290"/>
    </row>
    <row r="88" spans="4:21" x14ac:dyDescent="0.3">
      <c r="D88" s="67"/>
      <c r="F88" s="67"/>
      <c r="H88" s="67"/>
      <c r="J88" s="67"/>
      <c r="K88" s="290"/>
      <c r="L88" s="315"/>
      <c r="M88" s="290"/>
    </row>
  </sheetData>
  <mergeCells count="8">
    <mergeCell ref="H3:I3"/>
    <mergeCell ref="J3:K3"/>
    <mergeCell ref="L3:M3"/>
    <mergeCell ref="A3:A4"/>
    <mergeCell ref="B3:B4"/>
    <mergeCell ref="C3:C4"/>
    <mergeCell ref="D3:E3"/>
    <mergeCell ref="F3:G3"/>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80"/>
  <sheetViews>
    <sheetView showGridLines="0" workbookViewId="0">
      <pane ySplit="4" topLeftCell="A5" activePane="bottomLeft" state="frozen"/>
      <selection activeCell="E2" sqref="E2"/>
      <selection pane="bottomLeft"/>
    </sheetView>
  </sheetViews>
  <sheetFormatPr defaultColWidth="9.109375" defaultRowHeight="14.4" x14ac:dyDescent="0.3"/>
  <cols>
    <col min="1" max="3" width="12" customWidth="1"/>
    <col min="4" max="11" width="10.44140625" customWidth="1"/>
    <col min="12" max="12" width="11.5546875" customWidth="1"/>
    <col min="13" max="13" width="13" customWidth="1"/>
    <col min="14" max="18" width="10.44140625" customWidth="1"/>
  </cols>
  <sheetData>
    <row r="1" spans="1:19" ht="15.6" x14ac:dyDescent="0.3">
      <c r="A1" s="379" t="s">
        <v>2212</v>
      </c>
      <c r="B1" s="380"/>
      <c r="C1" s="380"/>
      <c r="D1" s="380"/>
    </row>
    <row r="2" spans="1:19" x14ac:dyDescent="0.3">
      <c r="A2" s="91" t="s">
        <v>2175</v>
      </c>
      <c r="B2" s="91"/>
      <c r="C2" s="91"/>
      <c r="D2" s="91"/>
      <c r="E2" s="91"/>
      <c r="F2" s="91"/>
      <c r="G2" s="91"/>
      <c r="H2" s="91"/>
      <c r="I2" s="91"/>
      <c r="J2" s="91"/>
      <c r="K2" s="91"/>
      <c r="L2" s="91"/>
      <c r="M2" s="91"/>
      <c r="N2" s="91"/>
      <c r="O2" s="91"/>
      <c r="P2" s="91"/>
      <c r="Q2" s="91"/>
      <c r="R2" s="91"/>
      <c r="S2" s="290"/>
    </row>
    <row r="3" spans="1:19" s="48" customFormat="1" x14ac:dyDescent="0.3">
      <c r="A3" s="365" t="s">
        <v>471</v>
      </c>
      <c r="B3" s="365" t="s">
        <v>60</v>
      </c>
      <c r="C3" s="376" t="s">
        <v>2157</v>
      </c>
      <c r="D3" s="373" t="s">
        <v>385</v>
      </c>
      <c r="E3" s="374"/>
      <c r="F3" s="374"/>
      <c r="G3" s="375"/>
      <c r="H3" s="373" t="s">
        <v>49</v>
      </c>
      <c r="I3" s="374"/>
      <c r="J3" s="374"/>
      <c r="K3" s="375"/>
      <c r="L3" s="373" t="s">
        <v>500</v>
      </c>
      <c r="M3" s="374"/>
      <c r="N3" s="374"/>
      <c r="O3" s="375"/>
      <c r="P3" s="374" t="s">
        <v>51</v>
      </c>
      <c r="Q3" s="374"/>
      <c r="R3" s="374"/>
      <c r="S3" s="68"/>
    </row>
    <row r="4" spans="1:19" s="48" customFormat="1" ht="45" customHeight="1" x14ac:dyDescent="0.3">
      <c r="A4" s="365"/>
      <c r="B4" s="365"/>
      <c r="C4" s="376"/>
      <c r="D4" s="92" t="s">
        <v>501</v>
      </c>
      <c r="E4" s="94" t="s">
        <v>502</v>
      </c>
      <c r="F4" s="291" t="s">
        <v>503</v>
      </c>
      <c r="G4" s="125" t="s">
        <v>504</v>
      </c>
      <c r="H4" s="92" t="s">
        <v>501</v>
      </c>
      <c r="I4" s="94" t="s">
        <v>502</v>
      </c>
      <c r="J4" s="291" t="s">
        <v>503</v>
      </c>
      <c r="K4" s="125" t="s">
        <v>504</v>
      </c>
      <c r="L4" s="92" t="s">
        <v>501</v>
      </c>
      <c r="M4" s="94" t="s">
        <v>502</v>
      </c>
      <c r="N4" s="291" t="s">
        <v>503</v>
      </c>
      <c r="O4" s="125" t="s">
        <v>504</v>
      </c>
      <c r="P4" s="94" t="s">
        <v>501</v>
      </c>
      <c r="Q4" s="291" t="s">
        <v>503</v>
      </c>
      <c r="R4" s="94" t="s">
        <v>504</v>
      </c>
      <c r="S4" s="318"/>
    </row>
    <row r="5" spans="1:19" x14ac:dyDescent="0.3">
      <c r="A5" s="96">
        <v>1963</v>
      </c>
      <c r="B5" s="96">
        <v>1</v>
      </c>
      <c r="C5" s="126">
        <v>249900</v>
      </c>
      <c r="D5" s="319">
        <v>516000</v>
      </c>
      <c r="E5" s="320">
        <f t="shared" ref="E5:E54" si="0">D5/C5*1000</f>
        <v>2064.8259303721488</v>
      </c>
      <c r="F5" s="319">
        <v>18065</v>
      </c>
      <c r="G5" s="319">
        <v>54174</v>
      </c>
      <c r="H5" s="319">
        <v>233000</v>
      </c>
      <c r="I5" s="319">
        <v>932.37294917967188</v>
      </c>
      <c r="J5" s="319">
        <v>8553</v>
      </c>
      <c r="K5" s="319">
        <v>46239</v>
      </c>
      <c r="L5" s="319">
        <v>256000</v>
      </c>
      <c r="M5" s="319">
        <v>1024.4097639055622</v>
      </c>
      <c r="N5" s="319">
        <v>8603</v>
      </c>
      <c r="O5" s="319">
        <v>7472</v>
      </c>
      <c r="P5" s="319">
        <v>27000</v>
      </c>
      <c r="Q5" s="319">
        <v>907</v>
      </c>
      <c r="R5" s="319"/>
      <c r="S5" s="290"/>
    </row>
    <row r="6" spans="1:19" x14ac:dyDescent="0.3">
      <c r="A6" s="96">
        <v>1964</v>
      </c>
      <c r="B6" s="96">
        <v>1</v>
      </c>
      <c r="C6" s="126">
        <v>253200</v>
      </c>
      <c r="D6" s="319">
        <v>562000</v>
      </c>
      <c r="E6" s="320">
        <f t="shared" si="0"/>
        <v>2219.5892575039493</v>
      </c>
      <c r="F6" s="319">
        <v>18792</v>
      </c>
      <c r="G6" s="319">
        <v>57738</v>
      </c>
      <c r="H6" s="319">
        <v>253000</v>
      </c>
      <c r="I6" s="319">
        <v>999.21011058451813</v>
      </c>
      <c r="J6" s="319">
        <v>8762</v>
      </c>
      <c r="K6" s="319">
        <v>49358</v>
      </c>
      <c r="L6" s="319">
        <v>284000</v>
      </c>
      <c r="M6" s="319">
        <v>1121.6429699842022</v>
      </c>
      <c r="N6" s="319">
        <v>9105</v>
      </c>
      <c r="O6" s="319">
        <v>7943</v>
      </c>
      <c r="P6" s="319">
        <v>25000</v>
      </c>
      <c r="Q6" s="319">
        <v>925</v>
      </c>
      <c r="R6" s="319"/>
      <c r="S6" s="290"/>
    </row>
    <row r="7" spans="1:19" x14ac:dyDescent="0.3">
      <c r="A7" s="96">
        <v>1965</v>
      </c>
      <c r="B7" s="96">
        <v>1</v>
      </c>
      <c r="C7" s="126">
        <v>265200</v>
      </c>
      <c r="D7" s="319">
        <v>616000</v>
      </c>
      <c r="E7" s="320">
        <f t="shared" si="0"/>
        <v>2322.7752639517348</v>
      </c>
      <c r="F7" s="319">
        <v>20851</v>
      </c>
      <c r="G7" s="319">
        <v>59986</v>
      </c>
      <c r="H7" s="319">
        <v>277000</v>
      </c>
      <c r="I7" s="319">
        <v>1044.4947209653092</v>
      </c>
      <c r="J7" s="319">
        <v>9789</v>
      </c>
      <c r="K7" s="319">
        <v>51456</v>
      </c>
      <c r="L7" s="319">
        <v>312000</v>
      </c>
      <c r="M7" s="319">
        <v>1176.4705882352941</v>
      </c>
      <c r="N7" s="319">
        <v>10060</v>
      </c>
      <c r="O7" s="319">
        <v>8100</v>
      </c>
      <c r="P7" s="319">
        <v>27000</v>
      </c>
      <c r="Q7" s="319">
        <v>1002</v>
      </c>
      <c r="R7" s="319"/>
      <c r="S7" s="290"/>
    </row>
    <row r="8" spans="1:19" x14ac:dyDescent="0.3">
      <c r="A8" s="96">
        <v>1966</v>
      </c>
      <c r="B8" s="96">
        <v>1</v>
      </c>
      <c r="C8" s="126">
        <v>271500</v>
      </c>
      <c r="D8" s="319">
        <v>694000</v>
      </c>
      <c r="E8" s="320">
        <f t="shared" si="0"/>
        <v>2556.1694290976061</v>
      </c>
      <c r="F8" s="319">
        <v>22818</v>
      </c>
      <c r="G8" s="319">
        <v>60554</v>
      </c>
      <c r="H8" s="319">
        <v>303000</v>
      </c>
      <c r="I8" s="319">
        <v>1116.0220994475137</v>
      </c>
      <c r="J8" s="319">
        <v>10548</v>
      </c>
      <c r="K8" s="319">
        <v>52019</v>
      </c>
      <c r="L8" s="319">
        <v>357000</v>
      </c>
      <c r="M8" s="319">
        <v>1314.9171270718232</v>
      </c>
      <c r="N8" s="319">
        <v>11049</v>
      </c>
      <c r="O8" s="319">
        <v>8110</v>
      </c>
      <c r="P8" s="319">
        <v>34000</v>
      </c>
      <c r="Q8" s="319">
        <v>1221</v>
      </c>
      <c r="R8" s="319"/>
      <c r="S8" s="290"/>
    </row>
    <row r="9" spans="1:19" x14ac:dyDescent="0.3">
      <c r="A9" s="96">
        <v>1967</v>
      </c>
      <c r="B9" s="96">
        <v>1</v>
      </c>
      <c r="C9" s="126">
        <v>277900</v>
      </c>
      <c r="D9" s="319">
        <v>786000</v>
      </c>
      <c r="E9" s="320">
        <f t="shared" si="0"/>
        <v>2828.355523569629</v>
      </c>
      <c r="F9" s="319">
        <v>25163</v>
      </c>
      <c r="G9" s="319">
        <v>62917</v>
      </c>
      <c r="H9" s="319">
        <v>348000</v>
      </c>
      <c r="I9" s="319">
        <v>1252.2490104354083</v>
      </c>
      <c r="J9" s="319">
        <v>11738</v>
      </c>
      <c r="K9" s="319">
        <v>53797</v>
      </c>
      <c r="L9" s="319">
        <v>391000</v>
      </c>
      <c r="M9" s="319">
        <v>1406.9809283915076</v>
      </c>
      <c r="N9" s="319">
        <v>11965</v>
      </c>
      <c r="O9" s="319">
        <v>8706</v>
      </c>
      <c r="P9" s="319">
        <v>47000</v>
      </c>
      <c r="Q9" s="319">
        <v>1460</v>
      </c>
      <c r="R9" s="319"/>
      <c r="S9" s="290"/>
    </row>
    <row r="10" spans="1:19" x14ac:dyDescent="0.3">
      <c r="A10" s="96">
        <v>1968</v>
      </c>
      <c r="B10" s="96">
        <v>1</v>
      </c>
      <c r="C10" s="126">
        <v>284900</v>
      </c>
      <c r="D10" s="319">
        <v>841000</v>
      </c>
      <c r="E10" s="320">
        <f t="shared" si="0"/>
        <v>2951.9129519129519</v>
      </c>
      <c r="F10" s="319">
        <v>26461</v>
      </c>
      <c r="G10" s="319">
        <v>65412</v>
      </c>
      <c r="H10" s="319">
        <v>366000</v>
      </c>
      <c r="I10" s="319">
        <v>1284.6612846612848</v>
      </c>
      <c r="J10" s="319">
        <v>12285</v>
      </c>
      <c r="K10" s="319">
        <v>55902</v>
      </c>
      <c r="L10" s="319">
        <v>411000</v>
      </c>
      <c r="M10" s="319">
        <v>1442.6114426114425</v>
      </c>
      <c r="N10" s="319">
        <v>12381</v>
      </c>
      <c r="O10" s="319">
        <v>9058</v>
      </c>
      <c r="P10" s="319">
        <v>64000</v>
      </c>
      <c r="Q10" s="319">
        <v>1795</v>
      </c>
      <c r="R10" s="319"/>
      <c r="S10" s="290"/>
    </row>
    <row r="11" spans="1:19" x14ac:dyDescent="0.3">
      <c r="A11" s="96">
        <v>1969</v>
      </c>
      <c r="B11" s="96">
        <v>1</v>
      </c>
      <c r="C11" s="126">
        <v>294600</v>
      </c>
      <c r="D11" s="319">
        <v>956000</v>
      </c>
      <c r="E11" s="320">
        <f t="shared" si="0"/>
        <v>3245.0780719619825</v>
      </c>
      <c r="F11" s="319">
        <v>28239</v>
      </c>
      <c r="G11" s="319">
        <v>69938</v>
      </c>
      <c r="H11" s="319">
        <v>417000</v>
      </c>
      <c r="I11" s="319">
        <v>1415.478615071283</v>
      </c>
      <c r="J11" s="319">
        <v>13048</v>
      </c>
      <c r="K11" s="319">
        <v>59967</v>
      </c>
      <c r="L11" s="319">
        <v>470000</v>
      </c>
      <c r="M11" s="319">
        <v>1595.3835709436523</v>
      </c>
      <c r="N11" s="319">
        <v>13244</v>
      </c>
      <c r="O11" s="319">
        <v>9517</v>
      </c>
      <c r="P11" s="319">
        <v>69000</v>
      </c>
      <c r="Q11" s="319">
        <v>1947</v>
      </c>
      <c r="R11" s="319"/>
      <c r="S11" s="290"/>
    </row>
    <row r="12" spans="1:19" x14ac:dyDescent="0.3">
      <c r="A12" s="96">
        <v>1970</v>
      </c>
      <c r="B12" s="96">
        <v>1</v>
      </c>
      <c r="C12" s="126">
        <v>308500</v>
      </c>
      <c r="D12" s="319">
        <v>1054000</v>
      </c>
      <c r="E12" s="320">
        <f t="shared" si="0"/>
        <v>3416.5316045380878</v>
      </c>
      <c r="F12" s="319">
        <v>30655</v>
      </c>
      <c r="G12" s="319">
        <v>74323</v>
      </c>
      <c r="H12" s="319">
        <v>465000</v>
      </c>
      <c r="I12" s="319">
        <v>1507.2933549432739</v>
      </c>
      <c r="J12" s="319">
        <v>14015</v>
      </c>
      <c r="K12" s="319">
        <v>63996</v>
      </c>
      <c r="L12" s="319">
        <v>513000</v>
      </c>
      <c r="M12" s="319">
        <v>1662.8849270664505</v>
      </c>
      <c r="N12" s="319">
        <v>14591</v>
      </c>
      <c r="O12" s="319">
        <v>9879</v>
      </c>
      <c r="P12" s="319">
        <v>76000</v>
      </c>
      <c r="Q12" s="319">
        <v>2049</v>
      </c>
      <c r="R12" s="319"/>
      <c r="S12" s="290"/>
    </row>
    <row r="13" spans="1:19" x14ac:dyDescent="0.3">
      <c r="A13" s="96">
        <v>1971</v>
      </c>
      <c r="B13" s="96"/>
      <c r="C13" s="126">
        <v>319600</v>
      </c>
      <c r="D13" s="321"/>
      <c r="E13" s="320"/>
      <c r="F13" s="322"/>
      <c r="G13" s="322"/>
      <c r="H13" s="322"/>
      <c r="I13" s="322">
        <v>1680.2933549432739</v>
      </c>
      <c r="J13" s="321"/>
      <c r="K13" s="319"/>
      <c r="L13" s="319"/>
      <c r="M13" s="319" t="s">
        <v>505</v>
      </c>
      <c r="N13" s="319"/>
      <c r="O13" s="319"/>
      <c r="P13" s="319"/>
      <c r="Q13" s="319"/>
      <c r="R13" s="319"/>
      <c r="S13" s="290"/>
    </row>
    <row r="14" spans="1:19" x14ac:dyDescent="0.3">
      <c r="A14" s="96">
        <v>1972</v>
      </c>
      <c r="B14" s="96"/>
      <c r="C14" s="126">
        <v>329800</v>
      </c>
      <c r="D14" s="321"/>
      <c r="E14" s="320"/>
      <c r="F14" s="322"/>
      <c r="G14" s="322"/>
      <c r="H14" s="322"/>
      <c r="I14" s="322">
        <v>1853.2933549432739</v>
      </c>
      <c r="J14" s="321"/>
      <c r="K14" s="319"/>
      <c r="L14" s="319"/>
      <c r="M14" s="319" t="s">
        <v>505</v>
      </c>
      <c r="N14" s="319"/>
      <c r="O14" s="319"/>
      <c r="P14" s="319"/>
      <c r="Q14" s="319"/>
      <c r="R14" s="319"/>
      <c r="S14" s="290"/>
    </row>
    <row r="15" spans="1:19" x14ac:dyDescent="0.3">
      <c r="A15" s="96">
        <v>1973</v>
      </c>
      <c r="B15" s="96"/>
      <c r="C15" s="126">
        <v>336400</v>
      </c>
      <c r="D15" s="321"/>
      <c r="E15" s="320"/>
      <c r="F15" s="322"/>
      <c r="G15" s="322"/>
      <c r="H15" s="322"/>
      <c r="I15" s="322">
        <v>2026.2933549432739</v>
      </c>
      <c r="J15" s="321"/>
      <c r="K15" s="319"/>
      <c r="L15" s="319"/>
      <c r="M15" s="319" t="s">
        <v>505</v>
      </c>
      <c r="N15" s="319"/>
      <c r="O15" s="319"/>
      <c r="P15" s="319"/>
      <c r="Q15" s="319"/>
      <c r="R15" s="319"/>
      <c r="S15" s="290"/>
    </row>
    <row r="16" spans="1:19" x14ac:dyDescent="0.3">
      <c r="A16" s="96">
        <v>1974</v>
      </c>
      <c r="B16" s="96"/>
      <c r="C16" s="126">
        <v>348100</v>
      </c>
      <c r="D16" s="321"/>
      <c r="E16" s="320"/>
      <c r="F16" s="322"/>
      <c r="G16" s="322"/>
      <c r="H16" s="322"/>
      <c r="I16" s="322">
        <v>2199.2933549432737</v>
      </c>
      <c r="J16" s="321"/>
      <c r="K16" s="319"/>
      <c r="L16" s="319"/>
      <c r="M16" s="319" t="s">
        <v>505</v>
      </c>
      <c r="N16" s="319"/>
      <c r="O16" s="319"/>
      <c r="P16" s="319"/>
      <c r="Q16" s="319"/>
      <c r="R16" s="319"/>
      <c r="S16" s="290"/>
    </row>
    <row r="17" spans="1:19" x14ac:dyDescent="0.3">
      <c r="A17" s="96">
        <v>1975</v>
      </c>
      <c r="B17" s="96">
        <v>1</v>
      </c>
      <c r="C17" s="126">
        <v>384100</v>
      </c>
      <c r="D17" s="319">
        <v>1982586</v>
      </c>
      <c r="E17" s="320">
        <f t="shared" si="0"/>
        <v>5161.6401978651393</v>
      </c>
      <c r="F17" s="319">
        <v>62676</v>
      </c>
      <c r="G17" s="319">
        <v>103523</v>
      </c>
      <c r="H17" s="319">
        <v>910638</v>
      </c>
      <c r="I17" s="319">
        <v>2370.8357198646186</v>
      </c>
      <c r="J17" s="319">
        <v>30789</v>
      </c>
      <c r="K17" s="319">
        <v>89724</v>
      </c>
      <c r="L17" s="319"/>
      <c r="M17" s="319" t="s">
        <v>505</v>
      </c>
      <c r="N17" s="319"/>
      <c r="O17" s="319"/>
      <c r="P17" s="319"/>
      <c r="Q17" s="319"/>
      <c r="R17" s="319"/>
      <c r="S17" s="290"/>
    </row>
    <row r="18" spans="1:19" x14ac:dyDescent="0.3">
      <c r="A18" s="96">
        <v>1976</v>
      </c>
      <c r="B18" s="96">
        <v>1</v>
      </c>
      <c r="C18" s="126">
        <v>409800</v>
      </c>
      <c r="D18" s="319">
        <v>2250884</v>
      </c>
      <c r="E18" s="320">
        <f t="shared" si="0"/>
        <v>5492.6403123474865</v>
      </c>
      <c r="F18" s="319">
        <v>85810</v>
      </c>
      <c r="G18" s="319">
        <v>114995</v>
      </c>
      <c r="H18" s="319">
        <v>1008683</v>
      </c>
      <c r="I18" s="319">
        <v>2461.4031234748659</v>
      </c>
      <c r="J18" s="319">
        <v>38854</v>
      </c>
      <c r="K18" s="319">
        <v>98520</v>
      </c>
      <c r="L18" s="319"/>
      <c r="M18" s="319" t="s">
        <v>505</v>
      </c>
      <c r="N18" s="319"/>
      <c r="O18" s="319"/>
      <c r="P18" s="319"/>
      <c r="Q18" s="319"/>
      <c r="R18" s="319"/>
      <c r="S18" s="290"/>
    </row>
    <row r="19" spans="1:19" x14ac:dyDescent="0.3">
      <c r="A19" s="96">
        <v>1977</v>
      </c>
      <c r="B19" s="96"/>
      <c r="C19" s="126">
        <v>418000</v>
      </c>
      <c r="D19" s="322"/>
      <c r="E19" s="320"/>
      <c r="F19" s="319"/>
      <c r="G19" s="319"/>
      <c r="H19" s="322"/>
      <c r="I19" s="322">
        <v>2607.4031234748659</v>
      </c>
      <c r="J19" s="319"/>
      <c r="K19" s="319"/>
      <c r="L19" s="319"/>
      <c r="M19" s="319" t="s">
        <v>505</v>
      </c>
      <c r="N19" s="319"/>
      <c r="O19" s="319"/>
      <c r="P19" s="319"/>
      <c r="Q19" s="319"/>
      <c r="R19" s="319"/>
      <c r="S19" s="290"/>
    </row>
    <row r="20" spans="1:19" x14ac:dyDescent="0.3">
      <c r="A20" s="96">
        <v>1978</v>
      </c>
      <c r="B20" s="96"/>
      <c r="C20" s="126">
        <v>411600</v>
      </c>
      <c r="D20" s="322"/>
      <c r="E20" s="320"/>
      <c r="F20" s="319"/>
      <c r="G20" s="319"/>
      <c r="H20" s="322"/>
      <c r="I20" s="322">
        <v>2753.4031234748659</v>
      </c>
      <c r="J20" s="319"/>
      <c r="K20" s="319"/>
      <c r="L20" s="319"/>
      <c r="M20" s="319" t="s">
        <v>505</v>
      </c>
      <c r="N20" s="319"/>
      <c r="O20" s="319"/>
      <c r="P20" s="319"/>
      <c r="Q20" s="319"/>
      <c r="R20" s="319"/>
      <c r="S20" s="290"/>
    </row>
    <row r="21" spans="1:19" x14ac:dyDescent="0.3">
      <c r="A21" s="96">
        <v>1979</v>
      </c>
      <c r="B21" s="96"/>
      <c r="C21" s="126">
        <v>413700</v>
      </c>
      <c r="D21" s="322"/>
      <c r="E21" s="320"/>
      <c r="F21" s="319"/>
      <c r="G21" s="319"/>
      <c r="H21" s="322"/>
      <c r="I21" s="322">
        <v>2899.4031234748659</v>
      </c>
      <c r="J21" s="319"/>
      <c r="K21" s="319"/>
      <c r="L21" s="319"/>
      <c r="M21" s="319" t="s">
        <v>505</v>
      </c>
      <c r="N21" s="319"/>
      <c r="O21" s="319"/>
      <c r="P21" s="319"/>
      <c r="Q21" s="319"/>
      <c r="R21" s="319"/>
      <c r="S21" s="290"/>
    </row>
    <row r="22" spans="1:19" x14ac:dyDescent="0.3">
      <c r="A22" s="96">
        <v>1980</v>
      </c>
      <c r="B22" s="96">
        <v>1</v>
      </c>
      <c r="C22" s="126">
        <v>419800</v>
      </c>
      <c r="D22" s="319">
        <v>2825885</v>
      </c>
      <c r="E22" s="320">
        <f t="shared" si="0"/>
        <v>6731.5030967127204</v>
      </c>
      <c r="F22" s="319">
        <v>145643</v>
      </c>
      <c r="G22" s="319">
        <v>144558</v>
      </c>
      <c r="H22" s="319">
        <v>1277257</v>
      </c>
      <c r="I22" s="319">
        <v>3042.5369223439734</v>
      </c>
      <c r="J22" s="319">
        <v>65561</v>
      </c>
      <c r="K22" s="319">
        <v>123894</v>
      </c>
      <c r="L22" s="319">
        <v>1444117</v>
      </c>
      <c r="M22" s="319">
        <v>3440.0119104335399</v>
      </c>
      <c r="N22" s="319">
        <v>71556</v>
      </c>
      <c r="O22" s="319">
        <v>18679</v>
      </c>
      <c r="P22" s="319"/>
      <c r="Q22" s="319"/>
      <c r="R22" s="319"/>
      <c r="S22" s="290"/>
    </row>
    <row r="23" spans="1:19" x14ac:dyDescent="0.3">
      <c r="A23" s="96">
        <v>1981</v>
      </c>
      <c r="B23" s="96">
        <v>1</v>
      </c>
      <c r="C23" s="126">
        <v>434300</v>
      </c>
      <c r="D23" s="319">
        <v>2912588</v>
      </c>
      <c r="E23" s="320">
        <f t="shared" si="0"/>
        <v>6706.3965001151282</v>
      </c>
      <c r="F23" s="319">
        <v>179361</v>
      </c>
      <c r="G23" s="319">
        <v>151815</v>
      </c>
      <c r="H23" s="319">
        <v>1290616</v>
      </c>
      <c r="I23" s="319">
        <v>2971.7154040985492</v>
      </c>
      <c r="J23" s="319">
        <v>76704</v>
      </c>
      <c r="K23" s="319">
        <v>129795</v>
      </c>
      <c r="L23" s="319">
        <v>1501272</v>
      </c>
      <c r="M23" s="319">
        <v>3456.7626064932074</v>
      </c>
      <c r="N23" s="319">
        <v>89867</v>
      </c>
      <c r="O23" s="319">
        <v>19320</v>
      </c>
      <c r="P23" s="319"/>
      <c r="Q23" s="319"/>
      <c r="R23" s="319"/>
      <c r="S23" s="290"/>
    </row>
    <row r="24" spans="1:19" x14ac:dyDescent="0.3">
      <c r="A24" s="96">
        <v>1982</v>
      </c>
      <c r="B24" s="96">
        <v>1</v>
      </c>
      <c r="C24" s="126">
        <v>464300</v>
      </c>
      <c r="D24" s="319">
        <v>3243776</v>
      </c>
      <c r="E24" s="320">
        <f t="shared" si="0"/>
        <v>6986.3794960155074</v>
      </c>
      <c r="F24" s="319">
        <v>220130</v>
      </c>
      <c r="G24" s="319">
        <v>164087</v>
      </c>
      <c r="H24" s="319">
        <v>1460183</v>
      </c>
      <c r="I24" s="319">
        <v>3144.9127719147104</v>
      </c>
      <c r="J24" s="319">
        <v>100168</v>
      </c>
      <c r="K24" s="319">
        <v>140769</v>
      </c>
      <c r="L24" s="319">
        <v>1694845</v>
      </c>
      <c r="M24" s="319">
        <v>3650.3230669825543</v>
      </c>
      <c r="N24" s="319">
        <v>112052</v>
      </c>
      <c r="O24" s="319">
        <v>20996</v>
      </c>
      <c r="P24" s="319"/>
      <c r="Q24" s="319"/>
      <c r="R24" s="319"/>
      <c r="S24" s="290"/>
    </row>
    <row r="25" spans="1:19" x14ac:dyDescent="0.3">
      <c r="A25" s="96">
        <v>1983</v>
      </c>
      <c r="B25" s="96">
        <v>1</v>
      </c>
      <c r="C25" s="126">
        <v>499100</v>
      </c>
      <c r="D25" s="319">
        <v>3404361</v>
      </c>
      <c r="E25" s="320">
        <f t="shared" si="0"/>
        <v>6820.9997996393504</v>
      </c>
      <c r="F25" s="319">
        <v>263916</v>
      </c>
      <c r="G25" s="319">
        <v>179286</v>
      </c>
      <c r="H25" s="319">
        <v>1516594</v>
      </c>
      <c r="I25" s="319">
        <v>3038.6575836505708</v>
      </c>
      <c r="J25" s="319">
        <v>121690</v>
      </c>
      <c r="K25" s="319">
        <v>154639</v>
      </c>
      <c r="L25" s="319">
        <v>1757507</v>
      </c>
      <c r="M25" s="319">
        <v>3521.3524343818872</v>
      </c>
      <c r="N25" s="319">
        <v>126179</v>
      </c>
      <c r="O25" s="319">
        <v>21778</v>
      </c>
      <c r="P25" s="319"/>
      <c r="Q25" s="319"/>
      <c r="R25" s="319"/>
      <c r="S25" s="290"/>
    </row>
    <row r="26" spans="1:19" x14ac:dyDescent="0.3">
      <c r="A26" s="96">
        <v>1984</v>
      </c>
      <c r="B26" s="96">
        <v>1</v>
      </c>
      <c r="C26" s="126">
        <v>524000</v>
      </c>
      <c r="D26" s="319">
        <v>3638000</v>
      </c>
      <c r="E26" s="320">
        <f t="shared" si="0"/>
        <v>6942.7480916030527</v>
      </c>
      <c r="F26" s="319">
        <v>299075</v>
      </c>
      <c r="G26" s="319">
        <v>198765</v>
      </c>
      <c r="H26" s="319">
        <v>1588764</v>
      </c>
      <c r="I26" s="319">
        <v>3031.9923664122139</v>
      </c>
      <c r="J26" s="319">
        <v>134421</v>
      </c>
      <c r="K26" s="319">
        <v>170470</v>
      </c>
      <c r="L26" s="319">
        <v>1901883</v>
      </c>
      <c r="M26" s="319">
        <v>3629.5477099236641</v>
      </c>
      <c r="N26" s="319">
        <v>147733</v>
      </c>
      <c r="O26" s="319">
        <v>24678</v>
      </c>
      <c r="P26" s="319"/>
      <c r="Q26" s="319"/>
      <c r="R26" s="319"/>
      <c r="S26" s="290"/>
    </row>
    <row r="27" spans="1:19" x14ac:dyDescent="0.3">
      <c r="A27" s="96">
        <v>1985</v>
      </c>
      <c r="B27" s="96">
        <v>1</v>
      </c>
      <c r="C27" s="126">
        <v>543900</v>
      </c>
      <c r="D27" s="319">
        <v>3804018</v>
      </c>
      <c r="E27" s="320">
        <f t="shared" si="0"/>
        <v>6993.9658025372319</v>
      </c>
      <c r="F27" s="319">
        <v>312853.8</v>
      </c>
      <c r="G27" s="319">
        <v>201037</v>
      </c>
      <c r="H27" s="319">
        <v>1659526</v>
      </c>
      <c r="I27" s="319">
        <v>3051.1601397315685</v>
      </c>
      <c r="J27" s="319">
        <v>142454.29999999999</v>
      </c>
      <c r="K27" s="319">
        <v>171889</v>
      </c>
      <c r="L27" s="319">
        <v>2144492</v>
      </c>
      <c r="M27" s="319">
        <v>3942.8056628056629</v>
      </c>
      <c r="N27" s="319">
        <v>170399.5</v>
      </c>
      <c r="O27" s="319">
        <v>29148</v>
      </c>
      <c r="P27" s="319"/>
      <c r="Q27" s="319"/>
      <c r="R27" s="319"/>
      <c r="S27" s="290"/>
    </row>
    <row r="28" spans="1:19" x14ac:dyDescent="0.3">
      <c r="A28" s="96">
        <v>1986</v>
      </c>
      <c r="B28" s="96">
        <v>1</v>
      </c>
      <c r="C28" s="126">
        <v>550700</v>
      </c>
      <c r="D28" s="319">
        <v>4041658</v>
      </c>
      <c r="E28" s="320">
        <f t="shared" si="0"/>
        <v>7339.1283820591971</v>
      </c>
      <c r="F28" s="319">
        <v>351620</v>
      </c>
      <c r="G28" s="319">
        <v>490615</v>
      </c>
      <c r="H28" s="319">
        <v>1610969</v>
      </c>
      <c r="I28" s="319">
        <v>2925.311421826766</v>
      </c>
      <c r="J28" s="319">
        <v>148852</v>
      </c>
      <c r="K28" s="319">
        <v>190401</v>
      </c>
      <c r="L28" s="319">
        <v>2169522</v>
      </c>
      <c r="M28" s="319">
        <v>3939.5714545124388</v>
      </c>
      <c r="N28" s="319">
        <v>172254</v>
      </c>
      <c r="O28" s="319">
        <v>29822</v>
      </c>
      <c r="P28" s="319">
        <v>261167</v>
      </c>
      <c r="Q28" s="319">
        <v>30514</v>
      </c>
      <c r="R28" s="319">
        <v>4071</v>
      </c>
      <c r="S28" s="290"/>
    </row>
    <row r="29" spans="1:19" x14ac:dyDescent="0.3">
      <c r="A29" s="96">
        <v>1987</v>
      </c>
      <c r="B29" s="96">
        <v>1</v>
      </c>
      <c r="C29" s="126">
        <v>541300</v>
      </c>
      <c r="D29" s="319">
        <v>3932791</v>
      </c>
      <c r="E29" s="320">
        <f t="shared" si="0"/>
        <v>7265.4553851838164</v>
      </c>
      <c r="F29" s="319">
        <v>356165</v>
      </c>
      <c r="G29" s="319">
        <v>226616</v>
      </c>
      <c r="H29" s="319">
        <v>1542405</v>
      </c>
      <c r="I29" s="319">
        <v>2849.4457786809535</v>
      </c>
      <c r="J29" s="319">
        <v>150996</v>
      </c>
      <c r="K29" s="319">
        <v>192404</v>
      </c>
      <c r="L29" s="319">
        <v>2198897</v>
      </c>
      <c r="M29" s="319">
        <v>4062.2519859597264</v>
      </c>
      <c r="N29" s="319">
        <v>179972</v>
      </c>
      <c r="O29" s="319">
        <v>30496</v>
      </c>
      <c r="P29" s="319">
        <v>191489</v>
      </c>
      <c r="Q29" s="319">
        <v>25197</v>
      </c>
      <c r="R29" s="319">
        <v>3716</v>
      </c>
      <c r="S29" s="290"/>
    </row>
    <row r="30" spans="1:19" x14ac:dyDescent="0.3">
      <c r="A30" s="96">
        <v>1988</v>
      </c>
      <c r="B30" s="96">
        <v>1</v>
      </c>
      <c r="C30" s="126">
        <v>535000</v>
      </c>
      <c r="D30" s="319">
        <v>4019398</v>
      </c>
      <c r="E30" s="320">
        <f t="shared" si="0"/>
        <v>7512.8934579439256</v>
      </c>
      <c r="F30" s="319">
        <v>366322</v>
      </c>
      <c r="G30" s="319">
        <v>227020</v>
      </c>
      <c r="H30" s="319">
        <v>1578933</v>
      </c>
      <c r="I30" s="319">
        <v>2951.2766355140188</v>
      </c>
      <c r="J30" s="319">
        <v>154076</v>
      </c>
      <c r="K30" s="319">
        <v>191698</v>
      </c>
      <c r="L30" s="319">
        <v>2207325</v>
      </c>
      <c r="M30" s="319">
        <v>4125.8411214953267</v>
      </c>
      <c r="N30" s="319">
        <v>180297</v>
      </c>
      <c r="O30" s="319">
        <v>30855</v>
      </c>
      <c r="P30" s="319">
        <v>233140</v>
      </c>
      <c r="Q30" s="319">
        <v>31949</v>
      </c>
      <c r="R30" s="319">
        <v>4467</v>
      </c>
      <c r="S30" s="290"/>
    </row>
    <row r="31" spans="1:19" x14ac:dyDescent="0.3">
      <c r="A31" s="96">
        <v>1989</v>
      </c>
      <c r="B31" s="96">
        <v>1</v>
      </c>
      <c r="C31" s="126">
        <v>538900</v>
      </c>
      <c r="D31" s="319">
        <v>4144099</v>
      </c>
      <c r="E31" s="320">
        <f t="shared" si="0"/>
        <v>7689.922063462609</v>
      </c>
      <c r="F31" s="319">
        <v>381926</v>
      </c>
      <c r="G31" s="319">
        <v>228552</v>
      </c>
      <c r="H31" s="319">
        <v>1636796</v>
      </c>
      <c r="I31" s="319">
        <v>3037.2907775097419</v>
      </c>
      <c r="J31" s="319">
        <v>159560</v>
      </c>
      <c r="K31" s="319">
        <v>193042</v>
      </c>
      <c r="L31" s="319">
        <v>2237907</v>
      </c>
      <c r="M31" s="319">
        <v>4152.7314900723695</v>
      </c>
      <c r="N31" s="319">
        <v>188288</v>
      </c>
      <c r="O31" s="319">
        <v>31117</v>
      </c>
      <c r="P31" s="319">
        <v>269396</v>
      </c>
      <c r="Q31" s="319">
        <v>34078</v>
      </c>
      <c r="R31" s="319">
        <v>4393</v>
      </c>
      <c r="S31" s="290"/>
    </row>
    <row r="32" spans="1:19" x14ac:dyDescent="0.3">
      <c r="A32" s="96">
        <v>1990</v>
      </c>
      <c r="B32" s="96">
        <v>1</v>
      </c>
      <c r="C32" s="126">
        <v>553171</v>
      </c>
      <c r="D32" s="319">
        <v>4235451</v>
      </c>
      <c r="E32" s="320">
        <f t="shared" si="0"/>
        <v>7656.6757837992227</v>
      </c>
      <c r="F32" s="319">
        <v>402043</v>
      </c>
      <c r="G32" s="319">
        <v>229897</v>
      </c>
      <c r="H32" s="319">
        <v>1646617</v>
      </c>
      <c r="I32" s="319">
        <v>2976.6871365274028</v>
      </c>
      <c r="J32" s="319">
        <v>166009</v>
      </c>
      <c r="K32" s="319">
        <v>193443</v>
      </c>
      <c r="L32" s="319">
        <v>2307933</v>
      </c>
      <c r="M32" s="319">
        <v>4172.1872621666716</v>
      </c>
      <c r="N32" s="319">
        <v>201350</v>
      </c>
      <c r="O32" s="319">
        <v>31817</v>
      </c>
      <c r="P32" s="319">
        <v>280901</v>
      </c>
      <c r="Q32" s="319">
        <v>34784</v>
      </c>
      <c r="R32" s="319">
        <v>4637</v>
      </c>
      <c r="S32" s="290"/>
    </row>
    <row r="33" spans="1:19" x14ac:dyDescent="0.3">
      <c r="A33" s="96">
        <v>1991</v>
      </c>
      <c r="B33" s="96">
        <v>1</v>
      </c>
      <c r="C33" s="126">
        <v>569054</v>
      </c>
      <c r="D33" s="319">
        <v>4252707</v>
      </c>
      <c r="E33" s="320">
        <f t="shared" si="0"/>
        <v>7473.2925170546205</v>
      </c>
      <c r="F33" s="319">
        <v>418382</v>
      </c>
      <c r="G33" s="319">
        <v>233394</v>
      </c>
      <c r="H33" s="319">
        <v>1613758</v>
      </c>
      <c r="I33" s="319">
        <v>2835.8609200532815</v>
      </c>
      <c r="J33" s="319">
        <v>170879</v>
      </c>
      <c r="K33" s="319">
        <v>195941</v>
      </c>
      <c r="L33" s="319">
        <v>2425317</v>
      </c>
      <c r="M33" s="319">
        <v>4262.0155556414684</v>
      </c>
      <c r="N33" s="319">
        <v>221318</v>
      </c>
      <c r="O33" s="319">
        <v>32708</v>
      </c>
      <c r="P33" s="319">
        <v>213632</v>
      </c>
      <c r="Q33" s="319">
        <v>26185</v>
      </c>
      <c r="R33" s="319">
        <v>4745</v>
      </c>
      <c r="S33" s="290"/>
    </row>
    <row r="34" spans="1:19" x14ac:dyDescent="0.3">
      <c r="A34" s="96">
        <v>1992</v>
      </c>
      <c r="B34" s="96">
        <v>1</v>
      </c>
      <c r="C34" s="126">
        <v>586722</v>
      </c>
      <c r="D34" s="319">
        <v>4326067</v>
      </c>
      <c r="E34" s="320">
        <f t="shared" si="0"/>
        <v>7373.2824063184953</v>
      </c>
      <c r="F34" s="319">
        <v>432219</v>
      </c>
      <c r="G34" s="319">
        <v>237518</v>
      </c>
      <c r="H34" s="319">
        <v>1640914</v>
      </c>
      <c r="I34" s="319">
        <v>2796.7487157461287</v>
      </c>
      <c r="J34" s="319">
        <v>177586</v>
      </c>
      <c r="K34" s="319">
        <v>199250</v>
      </c>
      <c r="L34" s="319">
        <v>2467751</v>
      </c>
      <c r="M34" s="319">
        <v>4205.9970480056991</v>
      </c>
      <c r="N34" s="319">
        <v>226936</v>
      </c>
      <c r="O34" s="319">
        <v>33477</v>
      </c>
      <c r="P34" s="319">
        <v>217402</v>
      </c>
      <c r="Q34" s="319">
        <v>27697</v>
      </c>
      <c r="R34" s="319">
        <v>4791</v>
      </c>
      <c r="S34" s="290"/>
    </row>
    <row r="35" spans="1:19" x14ac:dyDescent="0.3">
      <c r="A35" s="96">
        <v>1993</v>
      </c>
      <c r="B35" s="96">
        <v>1</v>
      </c>
      <c r="C35" s="126">
        <v>596906</v>
      </c>
      <c r="D35" s="319">
        <v>4368172</v>
      </c>
      <c r="E35" s="320">
        <f t="shared" si="0"/>
        <v>7318.0232733462226</v>
      </c>
      <c r="F35" s="319">
        <v>441048</v>
      </c>
      <c r="G35" s="319">
        <v>241929</v>
      </c>
      <c r="H35" s="319">
        <v>1628395</v>
      </c>
      <c r="I35" s="319">
        <v>2728.0593594301281</v>
      </c>
      <c r="J35" s="319">
        <v>180749</v>
      </c>
      <c r="K35" s="319">
        <v>203218</v>
      </c>
      <c r="L35" s="319">
        <v>2538044</v>
      </c>
      <c r="M35" s="319">
        <v>4251.9994773046346</v>
      </c>
      <c r="N35" s="319">
        <v>238638</v>
      </c>
      <c r="O35" s="319">
        <v>34598</v>
      </c>
      <c r="P35" s="319">
        <v>201734</v>
      </c>
      <c r="Q35" s="319">
        <v>21660</v>
      </c>
      <c r="R35" s="319">
        <v>4113</v>
      </c>
      <c r="S35" s="290"/>
    </row>
    <row r="36" spans="1:19" x14ac:dyDescent="0.3">
      <c r="A36" s="96">
        <v>1994</v>
      </c>
      <c r="B36" s="96">
        <v>1</v>
      </c>
      <c r="C36" s="126">
        <v>600622</v>
      </c>
      <c r="D36" s="319">
        <v>4550653</v>
      </c>
      <c r="E36" s="320">
        <f t="shared" si="0"/>
        <v>7576.5672919073895</v>
      </c>
      <c r="F36" s="319">
        <v>465995</v>
      </c>
      <c r="G36" s="319">
        <v>245246</v>
      </c>
      <c r="H36" s="319">
        <v>1689011</v>
      </c>
      <c r="I36" s="319">
        <v>2812.1031197658426</v>
      </c>
      <c r="J36" s="319">
        <v>191397</v>
      </c>
      <c r="K36" s="319">
        <v>206279</v>
      </c>
      <c r="L36" s="319">
        <v>2635784</v>
      </c>
      <c r="M36" s="319">
        <v>4388.4240004528638</v>
      </c>
      <c r="N36" s="319">
        <v>248265</v>
      </c>
      <c r="O36" s="319">
        <v>34962</v>
      </c>
      <c r="P36" s="319">
        <v>225858</v>
      </c>
      <c r="Q36" s="319">
        <v>26333</v>
      </c>
      <c r="R36" s="319">
        <v>4005</v>
      </c>
      <c r="S36" s="290"/>
    </row>
    <row r="37" spans="1:19" x14ac:dyDescent="0.3">
      <c r="A37" s="96">
        <v>1995</v>
      </c>
      <c r="B37" s="96">
        <v>1</v>
      </c>
      <c r="C37" s="126">
        <v>601581</v>
      </c>
      <c r="D37" s="319">
        <v>4637935</v>
      </c>
      <c r="E37" s="320">
        <f t="shared" si="0"/>
        <v>7709.5769314522895</v>
      </c>
      <c r="F37" s="319">
        <v>472891</v>
      </c>
      <c r="G37" s="319">
        <v>250815</v>
      </c>
      <c r="H37" s="319">
        <v>1711770</v>
      </c>
      <c r="I37" s="319">
        <v>2845.452233365083</v>
      </c>
      <c r="J37" s="319">
        <v>193033</v>
      </c>
      <c r="K37" s="319">
        <v>210870</v>
      </c>
      <c r="L37" s="319">
        <v>2702302</v>
      </c>
      <c r="M37" s="319">
        <v>4492.0002460184078</v>
      </c>
      <c r="N37" s="319">
        <v>249684</v>
      </c>
      <c r="O37" s="319">
        <v>34968</v>
      </c>
      <c r="P37" s="319">
        <v>223863</v>
      </c>
      <c r="Q37" s="319">
        <v>30174</v>
      </c>
      <c r="R37" s="319">
        <v>4977</v>
      </c>
      <c r="S37" s="290"/>
    </row>
    <row r="38" spans="1:19" x14ac:dyDescent="0.3">
      <c r="A38" s="96">
        <v>1996</v>
      </c>
      <c r="B38" s="96" t="s">
        <v>486</v>
      </c>
      <c r="C38" s="126">
        <v>605212</v>
      </c>
      <c r="D38" s="319">
        <v>4779562</v>
      </c>
      <c r="E38" s="320">
        <f t="shared" si="0"/>
        <v>7897.3351486751753</v>
      </c>
      <c r="F38" s="319">
        <v>489489</v>
      </c>
      <c r="G38" s="319">
        <v>256103</v>
      </c>
      <c r="H38" s="319">
        <v>1766184</v>
      </c>
      <c r="I38" s="319">
        <v>2918.2897893630661</v>
      </c>
      <c r="J38" s="319">
        <v>200660</v>
      </c>
      <c r="K38" s="319">
        <v>215712</v>
      </c>
      <c r="L38" s="319">
        <v>2834072</v>
      </c>
      <c r="M38" s="319">
        <v>4682.7756224265213</v>
      </c>
      <c r="N38" s="319">
        <v>264912</v>
      </c>
      <c r="O38" s="319">
        <v>36194</v>
      </c>
      <c r="P38" s="319">
        <v>179306</v>
      </c>
      <c r="Q38" s="319">
        <v>23917</v>
      </c>
      <c r="R38" s="319">
        <v>4197</v>
      </c>
      <c r="S38" s="290"/>
    </row>
    <row r="39" spans="1:19" x14ac:dyDescent="0.3">
      <c r="A39" s="96">
        <v>1997</v>
      </c>
      <c r="B39" s="96" t="s">
        <v>486</v>
      </c>
      <c r="C39" s="126">
        <v>609655</v>
      </c>
      <c r="D39" s="319">
        <v>4840529</v>
      </c>
      <c r="E39" s="320">
        <f t="shared" si="0"/>
        <v>7939.7839761832511</v>
      </c>
      <c r="F39" s="319">
        <v>487620</v>
      </c>
      <c r="G39" s="319">
        <v>254991</v>
      </c>
      <c r="H39" s="319">
        <v>1725834</v>
      </c>
      <c r="I39" s="319">
        <v>2830.837112793301</v>
      </c>
      <c r="J39" s="319">
        <v>197457</v>
      </c>
      <c r="K39" s="319">
        <v>215076</v>
      </c>
      <c r="L39" s="319">
        <v>2936355</v>
      </c>
      <c r="M39" s="319">
        <v>4816.4207625624331</v>
      </c>
      <c r="N39" s="319">
        <v>263860</v>
      </c>
      <c r="O39" s="319">
        <v>35008</v>
      </c>
      <c r="P39" s="319">
        <v>178340</v>
      </c>
      <c r="Q39" s="319">
        <v>26303</v>
      </c>
      <c r="R39" s="319">
        <v>4907</v>
      </c>
      <c r="S39" s="290"/>
    </row>
    <row r="40" spans="1:19" x14ac:dyDescent="0.3">
      <c r="A40" s="96">
        <v>1998</v>
      </c>
      <c r="B40" s="96" t="s">
        <v>486</v>
      </c>
      <c r="C40" s="126">
        <v>617082</v>
      </c>
      <c r="D40" s="319">
        <v>5094584</v>
      </c>
      <c r="E40" s="320">
        <f t="shared" si="0"/>
        <v>8255.9270891064716</v>
      </c>
      <c r="F40" s="319">
        <v>508097</v>
      </c>
      <c r="G40" s="319">
        <v>265185</v>
      </c>
      <c r="H40" s="319">
        <v>1767992</v>
      </c>
      <c r="I40" s="319">
        <v>2865.0843810060901</v>
      </c>
      <c r="J40" s="319">
        <v>203284</v>
      </c>
      <c r="K40" s="319">
        <v>222927</v>
      </c>
      <c r="L40" s="319">
        <v>3124911</v>
      </c>
      <c r="M40" s="319">
        <v>5064.012562349898</v>
      </c>
      <c r="N40" s="319">
        <v>277217</v>
      </c>
      <c r="O40" s="319">
        <v>36935</v>
      </c>
      <c r="P40" s="319">
        <v>201681</v>
      </c>
      <c r="Q40" s="319">
        <v>27596</v>
      </c>
      <c r="R40" s="319">
        <v>5323</v>
      </c>
      <c r="S40" s="290"/>
    </row>
    <row r="41" spans="1:19" x14ac:dyDescent="0.3">
      <c r="A41" s="96">
        <v>1999</v>
      </c>
      <c r="B41" s="96" t="s">
        <v>486</v>
      </c>
      <c r="C41" s="126">
        <v>622000</v>
      </c>
      <c r="D41" s="319">
        <v>5292615</v>
      </c>
      <c r="E41" s="320">
        <f t="shared" si="0"/>
        <v>8509.0273311897108</v>
      </c>
      <c r="F41" s="319">
        <v>517414</v>
      </c>
      <c r="G41" s="319">
        <v>269831</v>
      </c>
      <c r="H41" s="319">
        <v>1865743</v>
      </c>
      <c r="I41" s="319">
        <v>2999.586816720257</v>
      </c>
      <c r="J41" s="319">
        <v>208179</v>
      </c>
      <c r="K41" s="319">
        <v>227247</v>
      </c>
      <c r="L41" s="319">
        <v>3229036</v>
      </c>
      <c r="M41" s="319">
        <v>5191.3762057877811</v>
      </c>
      <c r="N41" s="319">
        <v>281217</v>
      </c>
      <c r="O41" s="319">
        <v>37009</v>
      </c>
      <c r="P41" s="319">
        <v>197836</v>
      </c>
      <c r="Q41" s="319">
        <v>28018</v>
      </c>
      <c r="R41" s="319">
        <v>5575</v>
      </c>
      <c r="S41" s="290"/>
    </row>
    <row r="42" spans="1:19" x14ac:dyDescent="0.3">
      <c r="A42" s="96">
        <v>2000</v>
      </c>
      <c r="B42" s="96" t="s">
        <v>486</v>
      </c>
      <c r="C42" s="126">
        <v>628346</v>
      </c>
      <c r="D42" s="319">
        <v>5309970</v>
      </c>
      <c r="E42" s="320">
        <f t="shared" si="0"/>
        <v>8450.7102774585983</v>
      </c>
      <c r="F42" s="319">
        <v>535246</v>
      </c>
      <c r="G42" s="319">
        <v>273530</v>
      </c>
      <c r="H42" s="319">
        <v>1854968</v>
      </c>
      <c r="I42" s="319">
        <v>2952.1442008065619</v>
      </c>
      <c r="J42" s="319">
        <v>212474</v>
      </c>
      <c r="K42" s="319">
        <v>230534</v>
      </c>
      <c r="L42" s="319">
        <v>3273104</v>
      </c>
      <c r="M42" s="319">
        <v>5209.0790742679992</v>
      </c>
      <c r="N42" s="319">
        <v>296990</v>
      </c>
      <c r="O42" s="319">
        <v>38928</v>
      </c>
      <c r="P42" s="319">
        <v>181898</v>
      </c>
      <c r="Q42" s="319">
        <v>25782</v>
      </c>
      <c r="R42" s="319">
        <v>4068</v>
      </c>
      <c r="S42" s="290"/>
    </row>
    <row r="43" spans="1:19" x14ac:dyDescent="0.3">
      <c r="A43" s="96">
        <v>2001</v>
      </c>
      <c r="B43" s="96">
        <v>1</v>
      </c>
      <c r="C43" s="126">
        <v>632716</v>
      </c>
      <c r="D43" s="319">
        <v>5419835.608</v>
      </c>
      <c r="E43" s="320">
        <f t="shared" si="0"/>
        <v>8565.9847514524681</v>
      </c>
      <c r="F43" s="319">
        <v>639625.00299999991</v>
      </c>
      <c r="G43" s="319">
        <v>272161.09999999998</v>
      </c>
      <c r="H43" s="319">
        <v>1885745.4720000001</v>
      </c>
      <c r="I43" s="319">
        <v>2980.3979542164257</v>
      </c>
      <c r="J43" s="319">
        <v>221223.15</v>
      </c>
      <c r="K43" s="319">
        <v>237110.1</v>
      </c>
      <c r="L43" s="319">
        <v>3282876.2390000001</v>
      </c>
      <c r="M43" s="319">
        <v>5188.546265623123</v>
      </c>
      <c r="N43" s="319">
        <v>298096.52</v>
      </c>
      <c r="O43" s="319">
        <v>37371.699999999997</v>
      </c>
      <c r="P43" s="319">
        <v>191183.35800000001</v>
      </c>
      <c r="Q43" s="319">
        <v>27431.933000000001</v>
      </c>
      <c r="R43" s="319">
        <v>5256.3</v>
      </c>
      <c r="S43" s="290"/>
    </row>
    <row r="44" spans="1:19" x14ac:dyDescent="0.3">
      <c r="A44" s="96">
        <v>2002</v>
      </c>
      <c r="B44" s="126" t="s">
        <v>494</v>
      </c>
      <c r="C44" s="126">
        <v>641729</v>
      </c>
      <c r="D44" s="323">
        <v>5465489</v>
      </c>
      <c r="E44" s="320">
        <f t="shared" si="0"/>
        <v>8516.8178467857924</v>
      </c>
      <c r="F44" s="323">
        <v>571871</v>
      </c>
      <c r="G44" s="323">
        <v>284821</v>
      </c>
      <c r="H44" s="323">
        <v>1932217</v>
      </c>
      <c r="I44" s="323">
        <v>3010.9547799772176</v>
      </c>
      <c r="J44" s="323">
        <v>232769</v>
      </c>
      <c r="K44" s="323">
        <v>239822</v>
      </c>
      <c r="L44" s="323">
        <v>3326091</v>
      </c>
      <c r="M44" s="323">
        <v>5183.0149486777127</v>
      </c>
      <c r="N44" s="323">
        <v>310014</v>
      </c>
      <c r="O44" s="323">
        <v>39523</v>
      </c>
      <c r="P44" s="323">
        <v>207181</v>
      </c>
      <c r="Q44" s="323">
        <v>29088</v>
      </c>
      <c r="R44" s="323">
        <v>5476</v>
      </c>
      <c r="S44" s="290"/>
    </row>
    <row r="45" spans="1:19" x14ac:dyDescent="0.3">
      <c r="A45" s="96">
        <v>2003</v>
      </c>
      <c r="B45" s="126" t="s">
        <v>494</v>
      </c>
      <c r="C45" s="126">
        <v>649466</v>
      </c>
      <c r="D45" s="323">
        <v>5563682</v>
      </c>
      <c r="E45" s="320">
        <f t="shared" si="0"/>
        <v>8566.5485183212058</v>
      </c>
      <c r="F45" s="323">
        <v>584243</v>
      </c>
      <c r="G45" s="323">
        <v>290842</v>
      </c>
      <c r="H45" s="323">
        <v>1987009</v>
      </c>
      <c r="I45" s="323">
        <v>3059.4503792346327</v>
      </c>
      <c r="J45" s="323">
        <v>238065</v>
      </c>
      <c r="K45" s="323">
        <v>246921</v>
      </c>
      <c r="L45" s="323">
        <v>3576673</v>
      </c>
      <c r="M45" s="323">
        <v>5507.0981390865727</v>
      </c>
      <c r="N45" s="323">
        <v>346178</v>
      </c>
      <c r="O45" s="323">
        <v>43921</v>
      </c>
      <c r="P45" s="323"/>
      <c r="Q45" s="323"/>
      <c r="R45" s="323"/>
      <c r="S45" s="290"/>
    </row>
    <row r="46" spans="1:19" x14ac:dyDescent="0.3">
      <c r="A46" s="96">
        <v>2004</v>
      </c>
      <c r="B46" s="126" t="s">
        <v>494</v>
      </c>
      <c r="C46" s="126">
        <v>659653</v>
      </c>
      <c r="D46" s="323">
        <v>5788484</v>
      </c>
      <c r="E46" s="320">
        <f t="shared" si="0"/>
        <v>8775.0438488114214</v>
      </c>
      <c r="F46" s="323">
        <v>636008</v>
      </c>
      <c r="G46" s="323">
        <v>296358</v>
      </c>
      <c r="H46" s="323">
        <v>2061905</v>
      </c>
      <c r="I46" s="323">
        <v>3125.7418673150883</v>
      </c>
      <c r="J46" s="323">
        <v>256461</v>
      </c>
      <c r="K46" s="323">
        <v>251198</v>
      </c>
      <c r="L46" s="323">
        <v>3726579</v>
      </c>
      <c r="M46" s="323">
        <v>5649.3019814963318</v>
      </c>
      <c r="N46" s="323">
        <v>379547</v>
      </c>
      <c r="O46" s="323">
        <v>45160</v>
      </c>
      <c r="P46" s="323"/>
      <c r="Q46" s="323"/>
      <c r="R46" s="323"/>
      <c r="S46" s="290"/>
    </row>
    <row r="47" spans="1:19" x14ac:dyDescent="0.3">
      <c r="A47" s="96">
        <v>2005</v>
      </c>
      <c r="B47" s="126" t="s">
        <v>494</v>
      </c>
      <c r="C47" s="126">
        <v>667146</v>
      </c>
      <c r="D47" s="323">
        <v>5912571</v>
      </c>
      <c r="E47" s="320">
        <f t="shared" si="0"/>
        <v>8862.484373735284</v>
      </c>
      <c r="F47" s="323">
        <v>693022</v>
      </c>
      <c r="G47" s="323">
        <v>302674</v>
      </c>
      <c r="H47" s="323">
        <v>2061652</v>
      </c>
      <c r="I47" s="323">
        <v>3090.2561058598867</v>
      </c>
      <c r="J47" s="323">
        <v>274152</v>
      </c>
      <c r="K47" s="323">
        <v>256717</v>
      </c>
      <c r="L47" s="323">
        <v>3850919</v>
      </c>
      <c r="M47" s="323">
        <v>5772.2282678753973</v>
      </c>
      <c r="N47" s="323">
        <v>418870</v>
      </c>
      <c r="O47" s="323">
        <v>45957</v>
      </c>
      <c r="P47" s="323"/>
      <c r="Q47" s="323"/>
      <c r="R47" s="323"/>
      <c r="S47" s="290"/>
    </row>
    <row r="48" spans="1:19" x14ac:dyDescent="0.3">
      <c r="A48" s="96">
        <v>2006</v>
      </c>
      <c r="B48" s="126" t="s">
        <v>494</v>
      </c>
      <c r="C48" s="126">
        <v>674583</v>
      </c>
      <c r="D48" s="323">
        <v>6182291</v>
      </c>
      <c r="E48" s="320">
        <f t="shared" si="0"/>
        <v>9164.6113228468566</v>
      </c>
      <c r="F48" s="323">
        <v>794064</v>
      </c>
      <c r="G48" s="323">
        <v>308575</v>
      </c>
      <c r="H48" s="323">
        <v>2120254</v>
      </c>
      <c r="I48" s="323">
        <v>3143.0587488863489</v>
      </c>
      <c r="J48" s="323">
        <v>314378</v>
      </c>
      <c r="K48" s="323">
        <v>261502</v>
      </c>
      <c r="L48" s="323">
        <v>4062037</v>
      </c>
      <c r="M48" s="323">
        <v>6021.5525739605064</v>
      </c>
      <c r="N48" s="323">
        <v>479686</v>
      </c>
      <c r="O48" s="323">
        <v>47073</v>
      </c>
      <c r="P48" s="323"/>
      <c r="Q48" s="323"/>
      <c r="R48" s="323"/>
      <c r="S48" s="290"/>
    </row>
    <row r="49" spans="1:19" x14ac:dyDescent="0.3">
      <c r="A49" s="96">
        <v>2007</v>
      </c>
      <c r="B49" s="126" t="s">
        <v>494</v>
      </c>
      <c r="C49" s="126">
        <v>680169</v>
      </c>
      <c r="D49" s="323">
        <v>6326610</v>
      </c>
      <c r="E49" s="320">
        <f t="shared" si="0"/>
        <v>9301.5265323765125</v>
      </c>
      <c r="F49" s="323">
        <v>840471</v>
      </c>
      <c r="G49" s="323">
        <v>312845</v>
      </c>
      <c r="H49" s="323">
        <v>2114456</v>
      </c>
      <c r="I49" s="323">
        <v>3108.7215089191068</v>
      </c>
      <c r="J49" s="323">
        <v>320973</v>
      </c>
      <c r="K49" s="323">
        <v>265449</v>
      </c>
      <c r="L49" s="323">
        <v>4212154</v>
      </c>
      <c r="M49" s="323">
        <v>6192.8050234574057</v>
      </c>
      <c r="N49" s="323">
        <v>519498</v>
      </c>
      <c r="O49" s="323">
        <v>47396</v>
      </c>
      <c r="P49" s="323"/>
      <c r="Q49" s="323"/>
      <c r="R49" s="323"/>
      <c r="S49" s="290"/>
    </row>
    <row r="50" spans="1:19" x14ac:dyDescent="0.3">
      <c r="A50" s="96">
        <v>2008</v>
      </c>
      <c r="B50" s="126" t="s">
        <v>494</v>
      </c>
      <c r="C50" s="126">
        <v>686818</v>
      </c>
      <c r="D50" s="323">
        <v>6324855</v>
      </c>
      <c r="E50" s="320">
        <f t="shared" si="0"/>
        <v>9208.924343858198</v>
      </c>
      <c r="F50" s="323">
        <v>931674.39999999991</v>
      </c>
      <c r="G50" s="323">
        <v>317020</v>
      </c>
      <c r="H50" s="323">
        <v>2129297</v>
      </c>
      <c r="I50" s="323">
        <v>3100.2347055551836</v>
      </c>
      <c r="J50" s="323">
        <v>352363.50000000006</v>
      </c>
      <c r="K50" s="323">
        <v>268638</v>
      </c>
      <c r="L50" s="323">
        <v>4195558</v>
      </c>
      <c r="M50" s="323">
        <v>6108.6896383030144</v>
      </c>
      <c r="N50" s="323">
        <v>579310.9</v>
      </c>
      <c r="O50" s="323">
        <v>48382</v>
      </c>
      <c r="P50" s="323"/>
      <c r="Q50" s="323"/>
      <c r="R50" s="323"/>
      <c r="S50" s="290"/>
    </row>
    <row r="51" spans="1:19" x14ac:dyDescent="0.3">
      <c r="A51" s="96">
        <v>2009</v>
      </c>
      <c r="B51" s="126">
        <v>3</v>
      </c>
      <c r="C51" s="126">
        <v>697828</v>
      </c>
      <c r="D51" s="323">
        <v>6287118.5960000018</v>
      </c>
      <c r="E51" s="320">
        <f t="shared" si="0"/>
        <v>9009.553351255614</v>
      </c>
      <c r="F51" s="323">
        <v>964742.9837857997</v>
      </c>
      <c r="G51" s="323">
        <v>321849.28116883122</v>
      </c>
      <c r="H51" s="323">
        <v>2123746.4499999997</v>
      </c>
      <c r="I51" s="323">
        <v>3043.3666318920991</v>
      </c>
      <c r="J51" s="323">
        <v>366328.59942450002</v>
      </c>
      <c r="K51" s="323">
        <v>271509.69336219336</v>
      </c>
      <c r="L51" s="323">
        <v>4050063.6309999982</v>
      </c>
      <c r="M51" s="323">
        <v>5803.8135916013662</v>
      </c>
      <c r="N51" s="323">
        <v>550973.69085829996</v>
      </c>
      <c r="O51" s="323">
        <v>46736.398629148607</v>
      </c>
      <c r="P51" s="323">
        <v>113308.51499999998</v>
      </c>
      <c r="Q51" s="323">
        <v>47440.693502999973</v>
      </c>
      <c r="R51" s="323">
        <v>3592.1816017316005</v>
      </c>
      <c r="S51" s="290"/>
    </row>
    <row r="52" spans="1:19" x14ac:dyDescent="0.3">
      <c r="A52" s="96">
        <v>2010</v>
      </c>
      <c r="B52" s="126">
        <v>3</v>
      </c>
      <c r="C52" s="126">
        <v>713984</v>
      </c>
      <c r="D52" s="323">
        <v>6192915</v>
      </c>
      <c r="E52" s="320">
        <f t="shared" si="0"/>
        <v>8673.7447897992115</v>
      </c>
      <c r="F52" s="323">
        <v>924112.8235733998</v>
      </c>
      <c r="G52" s="323">
        <v>324034.95075757575</v>
      </c>
      <c r="H52" s="323">
        <v>2096447</v>
      </c>
      <c r="I52" s="323">
        <v>2936.0111253336618</v>
      </c>
      <c r="J52" s="323">
        <v>342382</v>
      </c>
      <c r="K52" s="323">
        <v>273316</v>
      </c>
      <c r="L52" s="323">
        <v>2722607</v>
      </c>
      <c r="M52" s="323">
        <v>3812.9294191130543</v>
      </c>
      <c r="N52" s="323">
        <v>367542</v>
      </c>
      <c r="O52" s="323">
        <v>46150</v>
      </c>
      <c r="P52" s="323">
        <v>1373861</v>
      </c>
      <c r="Q52" s="323">
        <v>216626.41525749996</v>
      </c>
      <c r="R52" s="323">
        <v>4447.9242424242429</v>
      </c>
      <c r="S52" s="290"/>
    </row>
    <row r="53" spans="1:19" x14ac:dyDescent="0.3">
      <c r="A53" s="103">
        <v>2011</v>
      </c>
      <c r="B53" s="127">
        <v>3</v>
      </c>
      <c r="C53" s="127">
        <v>722909</v>
      </c>
      <c r="D53" s="324">
        <v>6265694.0550545007</v>
      </c>
      <c r="E53" s="320">
        <f t="shared" si="0"/>
        <v>8667.3344156104031</v>
      </c>
      <c r="F53" s="324">
        <v>1022202.6014984425</v>
      </c>
      <c r="G53" s="324">
        <v>325299.79477414</v>
      </c>
      <c r="H53" s="324">
        <v>2138377.9916480002</v>
      </c>
      <c r="I53" s="324">
        <v>2957.0896645278344</v>
      </c>
      <c r="J53" s="324">
        <v>379620.94076715526</v>
      </c>
      <c r="K53" s="324">
        <v>274894.01247000002</v>
      </c>
      <c r="L53" s="324">
        <v>2751363.3368310002</v>
      </c>
      <c r="M53" s="324">
        <v>3804.7660977063792</v>
      </c>
      <c r="N53" s="324">
        <v>403782.37149754027</v>
      </c>
      <c r="O53" s="324">
        <v>45975.620185</v>
      </c>
      <c r="P53" s="324">
        <v>1375952.7265755001</v>
      </c>
      <c r="Q53" s="324">
        <v>238799.28923374691</v>
      </c>
      <c r="R53" s="324">
        <v>4430.16211914</v>
      </c>
      <c r="S53" s="290"/>
    </row>
    <row r="54" spans="1:19" x14ac:dyDescent="0.3">
      <c r="A54" s="103">
        <v>2012</v>
      </c>
      <c r="B54" s="127">
        <v>3</v>
      </c>
      <c r="C54" s="127">
        <v>731799</v>
      </c>
      <c r="D54" s="324">
        <v>6356032</v>
      </c>
      <c r="E54" s="320">
        <f t="shared" si="0"/>
        <v>8685.4887749231693</v>
      </c>
      <c r="F54" s="324">
        <v>1061044</v>
      </c>
      <c r="G54" s="324">
        <v>327822</v>
      </c>
      <c r="H54" s="324">
        <v>2159549</v>
      </c>
      <c r="I54" s="324">
        <v>2953.467698590382</v>
      </c>
      <c r="J54" s="324">
        <v>392312</v>
      </c>
      <c r="K54" s="324">
        <v>276885</v>
      </c>
      <c r="L54" s="324">
        <v>2768704</v>
      </c>
      <c r="M54" s="324">
        <v>3786.5673948393783</v>
      </c>
      <c r="N54" s="324">
        <v>405973</v>
      </c>
      <c r="O54" s="324">
        <v>46566</v>
      </c>
      <c r="P54" s="324">
        <v>1427775</v>
      </c>
      <c r="Q54" s="324">
        <v>262754</v>
      </c>
      <c r="R54" s="324">
        <v>4373</v>
      </c>
      <c r="S54" s="290"/>
    </row>
    <row r="55" spans="1:19" x14ac:dyDescent="0.3">
      <c r="A55" s="96">
        <v>2013</v>
      </c>
      <c r="B55" s="126">
        <v>3</v>
      </c>
      <c r="C55" s="126">
        <v>737708</v>
      </c>
      <c r="D55" s="323">
        <v>6209437</v>
      </c>
      <c r="E55" s="320">
        <f>D55/C55*1000</f>
        <v>8417.2016570241885</v>
      </c>
      <c r="F55" s="323">
        <v>1049386</v>
      </c>
      <c r="G55" s="323">
        <v>330248</v>
      </c>
      <c r="H55" s="323">
        <v>2102047</v>
      </c>
      <c r="I55" s="323">
        <v>2857.3543284823736</v>
      </c>
      <c r="J55" s="323">
        <v>386713</v>
      </c>
      <c r="K55" s="323">
        <v>278795</v>
      </c>
      <c r="L55" s="323">
        <v>2724924</v>
      </c>
      <c r="M55" s="323">
        <v>3704.043432989607</v>
      </c>
      <c r="N55" s="323">
        <v>419523</v>
      </c>
      <c r="O55" s="323">
        <v>46889</v>
      </c>
      <c r="P55" s="323">
        <v>1382474</v>
      </c>
      <c r="Q55" s="323">
        <v>243158</v>
      </c>
      <c r="R55" s="323">
        <v>4577</v>
      </c>
    </row>
    <row r="56" spans="1:19" x14ac:dyDescent="0.3">
      <c r="A56" s="96">
        <v>2014</v>
      </c>
      <c r="B56" s="126">
        <v>3</v>
      </c>
      <c r="C56" s="126">
        <v>738566</v>
      </c>
      <c r="D56" s="323">
        <v>6081461.909</v>
      </c>
      <c r="E56" s="320">
        <v>8234.148212888218</v>
      </c>
      <c r="F56" s="323">
        <v>1075600.3533731666</v>
      </c>
      <c r="G56" s="323">
        <v>331439</v>
      </c>
      <c r="H56" s="323">
        <v>2019234.57</v>
      </c>
      <c r="I56" s="323">
        <v>2733.9934007251895</v>
      </c>
      <c r="J56" s="323">
        <v>389903.65646616661</v>
      </c>
      <c r="K56" s="323">
        <v>279733</v>
      </c>
      <c r="L56" s="323">
        <v>2698298.1940000001</v>
      </c>
      <c r="M56" s="323">
        <v>3653.4286631120308</v>
      </c>
      <c r="N56" s="323">
        <v>450799.01277383341</v>
      </c>
      <c r="O56" s="323">
        <v>47677</v>
      </c>
      <c r="P56" s="323">
        <v>1363043.2429999998</v>
      </c>
      <c r="Q56" s="323">
        <v>234897.68413316665</v>
      </c>
      <c r="R56" s="323">
        <v>4764</v>
      </c>
    </row>
    <row r="57" spans="1:19" x14ac:dyDescent="0.3">
      <c r="A57" s="96">
        <v>2015</v>
      </c>
      <c r="B57" s="126">
        <v>3</v>
      </c>
      <c r="C57" s="126">
        <v>739657</v>
      </c>
      <c r="D57" s="323">
        <v>6101454.3759999992</v>
      </c>
      <c r="E57" s="320">
        <v>8249.0321540930454</v>
      </c>
      <c r="F57" s="323">
        <v>1097791.9903736603</v>
      </c>
      <c r="G57" s="323">
        <v>334942</v>
      </c>
      <c r="H57" s="323">
        <v>2027109.787</v>
      </c>
      <c r="I57" s="323">
        <v>2740.6078587777847</v>
      </c>
      <c r="J57" s="323">
        <v>407849.26311807596</v>
      </c>
      <c r="K57" s="323">
        <v>282480</v>
      </c>
      <c r="L57" s="323">
        <v>2711078.4409999996</v>
      </c>
      <c r="M57" s="323">
        <v>3665.3184394928994</v>
      </c>
      <c r="N57" s="323">
        <v>467178.12361175037</v>
      </c>
      <c r="O57" s="323">
        <v>47758</v>
      </c>
      <c r="P57" s="323">
        <v>1362344.5120000001</v>
      </c>
      <c r="Q57" s="323">
        <v>222764.60364383413</v>
      </c>
      <c r="R57" s="323">
        <v>5107</v>
      </c>
    </row>
    <row r="58" spans="1:19" x14ac:dyDescent="0.3">
      <c r="A58" s="96">
        <v>2016</v>
      </c>
      <c r="B58" s="126">
        <v>3</v>
      </c>
      <c r="C58" s="126">
        <v>742874</v>
      </c>
      <c r="D58" s="323">
        <v>6067808.3770000003</v>
      </c>
      <c r="E58" s="320">
        <v>8168.0182332400918</v>
      </c>
      <c r="F58" s="323">
        <v>1108514.2138374909</v>
      </c>
      <c r="G58" s="323">
        <v>341879</v>
      </c>
      <c r="H58" s="323">
        <v>1989696.081</v>
      </c>
      <c r="I58" s="323">
        <v>2678.3762535773226</v>
      </c>
      <c r="J58" s="323">
        <v>408427.37361888494</v>
      </c>
      <c r="K58" s="323">
        <v>287169</v>
      </c>
      <c r="L58" s="323">
        <v>2663116.0690000001</v>
      </c>
      <c r="M58" s="323">
        <v>3584.8825897796933</v>
      </c>
      <c r="N58" s="323">
        <v>459946.81120198185</v>
      </c>
      <c r="O58" s="323">
        <v>49979</v>
      </c>
      <c r="P58" s="323">
        <v>1413933.3640000001</v>
      </c>
      <c r="Q58" s="323">
        <v>240140.02901662423</v>
      </c>
      <c r="R58" s="323">
        <v>5099</v>
      </c>
    </row>
    <row r="59" spans="1:19" x14ac:dyDescent="0.3">
      <c r="A59" s="96">
        <v>2017</v>
      </c>
      <c r="B59" s="126">
        <v>3</v>
      </c>
      <c r="C59" s="126">
        <v>741509</v>
      </c>
      <c r="D59" s="323">
        <v>6127919.5020000003</v>
      </c>
      <c r="E59" s="320">
        <v>8264.1201954393</v>
      </c>
      <c r="F59" s="323">
        <v>1193619.7581871366</v>
      </c>
      <c r="G59" s="323">
        <v>343826</v>
      </c>
      <c r="H59" s="323">
        <v>2041548.0109999999</v>
      </c>
      <c r="I59" s="323">
        <v>2753.234297897935</v>
      </c>
      <c r="J59" s="323">
        <v>438675.8269563982</v>
      </c>
      <c r="K59" s="323">
        <v>288343</v>
      </c>
      <c r="L59" s="323">
        <v>2649102.4680000003</v>
      </c>
      <c r="M59" s="323">
        <v>3572.5830273132228</v>
      </c>
      <c r="N59" s="323">
        <v>499433.7664196149</v>
      </c>
      <c r="O59" s="323">
        <v>50624</v>
      </c>
      <c r="P59" s="323">
        <v>1436407.8830000001</v>
      </c>
      <c r="Q59" s="323">
        <v>255510.16481112337</v>
      </c>
      <c r="R59" s="323">
        <v>5251</v>
      </c>
    </row>
    <row r="60" spans="1:19" x14ac:dyDescent="0.3">
      <c r="A60" s="96">
        <v>2018</v>
      </c>
      <c r="B60" s="126">
        <v>3</v>
      </c>
      <c r="C60" s="126">
        <v>738300</v>
      </c>
      <c r="D60" s="323">
        <v>5901865.8554090904</v>
      </c>
      <c r="E60" s="320">
        <v>7993.8586691170131</v>
      </c>
      <c r="F60" s="323">
        <v>1164460.1433971857</v>
      </c>
      <c r="G60" s="323">
        <v>343611</v>
      </c>
      <c r="H60" s="323">
        <v>1952870.3444999999</v>
      </c>
      <c r="I60" s="323">
        <v>2645.0905383990248</v>
      </c>
      <c r="J60" s="323">
        <v>432682.30343946686</v>
      </c>
      <c r="K60" s="323">
        <v>287513</v>
      </c>
      <c r="L60" s="323">
        <v>2579252.8000000003</v>
      </c>
      <c r="M60" s="323">
        <v>3493.5023703101724</v>
      </c>
      <c r="N60" s="323">
        <v>475876.50377305225</v>
      </c>
      <c r="O60" s="323">
        <v>50871</v>
      </c>
      <c r="P60" s="323">
        <v>1369742.7109090907</v>
      </c>
      <c r="Q60" s="323">
        <v>255901.33618466652</v>
      </c>
      <c r="R60" s="323">
        <v>5227</v>
      </c>
    </row>
    <row r="61" spans="1:19" x14ac:dyDescent="0.3">
      <c r="A61" s="96">
        <v>2019</v>
      </c>
      <c r="B61" s="126">
        <v>3</v>
      </c>
      <c r="C61" s="126">
        <v>736012</v>
      </c>
      <c r="D61" s="323">
        <v>5767891.9570000013</v>
      </c>
      <c r="E61" s="320">
        <v>7858.8915008474924</v>
      </c>
      <c r="F61" s="323">
        <v>1186464.9835731215</v>
      </c>
      <c r="G61" s="323">
        <v>1186464.9835731215</v>
      </c>
      <c r="H61" s="323">
        <v>1908608.6869999999</v>
      </c>
      <c r="I61" s="323">
        <v>2600.5252353079031</v>
      </c>
      <c r="J61" s="323">
        <v>441344.90990326059</v>
      </c>
      <c r="K61" s="323">
        <v>289776</v>
      </c>
      <c r="L61" s="323">
        <v>2583014.7690000003</v>
      </c>
      <c r="M61" s="323">
        <v>3519.4197405209206</v>
      </c>
      <c r="N61" s="323">
        <v>503832.38017949625</v>
      </c>
      <c r="O61" s="323">
        <v>51847</v>
      </c>
      <c r="P61" s="323">
        <v>1275146.871</v>
      </c>
      <c r="Q61" s="323">
        <v>241287.69349036436</v>
      </c>
      <c r="R61" s="323">
        <v>5178</v>
      </c>
    </row>
    <row r="62" spans="1:19" x14ac:dyDescent="0.3">
      <c r="A62" s="167">
        <v>2020</v>
      </c>
      <c r="B62" s="168">
        <v>3</v>
      </c>
      <c r="C62" s="325">
        <v>733932</v>
      </c>
      <c r="D62" s="286">
        <v>5866341.6379999993</v>
      </c>
      <c r="E62" s="320">
        <v>7993.0315587820123</v>
      </c>
      <c r="F62" s="286">
        <v>1183145.2824312251</v>
      </c>
      <c r="G62" s="204">
        <v>1183145.2824312251</v>
      </c>
      <c r="H62" s="286">
        <v>1962651.4670000002</v>
      </c>
      <c r="I62" s="204">
        <v>2674.1598227083709</v>
      </c>
      <c r="J62" s="286">
        <v>454181.10819183331</v>
      </c>
      <c r="K62" s="273">
        <v>303697.81266233767</v>
      </c>
      <c r="L62" s="272">
        <v>2285532.1380000003</v>
      </c>
      <c r="M62" s="272">
        <v>3114.092501757656</v>
      </c>
      <c r="N62" s="272">
        <v>442219.1676142083</v>
      </c>
      <c r="O62" s="272">
        <v>47093.739754689756</v>
      </c>
      <c r="P62" s="274">
        <v>1292675.0330000001</v>
      </c>
      <c r="Q62" s="274">
        <v>183287.1</v>
      </c>
      <c r="R62" s="274">
        <v>11058.875252525251</v>
      </c>
    </row>
    <row r="63" spans="1:19" ht="15" thickBot="1" x14ac:dyDescent="0.35">
      <c r="A63" s="326">
        <v>2021</v>
      </c>
      <c r="B63" s="202">
        <v>3</v>
      </c>
      <c r="C63" s="327">
        <v>736105</v>
      </c>
      <c r="D63" s="328">
        <v>5907562.0489999996</v>
      </c>
      <c r="E63" s="203">
        <v>8025.4339380930714</v>
      </c>
      <c r="F63" s="328">
        <v>1202642.3708100575</v>
      </c>
      <c r="G63" s="203">
        <v>1202642.3708100575</v>
      </c>
      <c r="H63" s="328">
        <v>1952497.2819999999</v>
      </c>
      <c r="I63" s="203">
        <v>2652.4711583265976</v>
      </c>
      <c r="J63" s="328">
        <v>449837.61326625454</v>
      </c>
      <c r="K63" s="203">
        <v>280664.67828282824</v>
      </c>
      <c r="L63" s="176">
        <v>2307857.7439999999</v>
      </c>
      <c r="M63" s="176">
        <v>3135.229001297369</v>
      </c>
      <c r="N63" s="176">
        <v>447568.16620977648</v>
      </c>
      <c r="O63" s="176">
        <v>40950.02803030303</v>
      </c>
      <c r="P63" s="329">
        <v>1313735.023</v>
      </c>
      <c r="Q63" s="329">
        <v>196369</v>
      </c>
      <c r="R63" s="329">
        <v>11289.63914141414</v>
      </c>
    </row>
    <row r="64" spans="1:19" x14ac:dyDescent="0.3">
      <c r="A64" s="62" t="s">
        <v>495</v>
      </c>
      <c r="B64" s="62"/>
      <c r="C64" s="62"/>
      <c r="D64" s="330"/>
      <c r="E64" s="330"/>
      <c r="F64" s="331"/>
      <c r="G64" s="330"/>
      <c r="H64" s="330"/>
      <c r="I64" s="330"/>
      <c r="J64" s="331"/>
      <c r="K64" s="330"/>
      <c r="L64" s="330"/>
      <c r="M64" s="330"/>
      <c r="N64" s="331"/>
      <c r="O64" s="330"/>
      <c r="P64" s="330"/>
      <c r="Q64" s="331"/>
    </row>
    <row r="65" spans="1:18" x14ac:dyDescent="0.3">
      <c r="A65" s="62" t="s">
        <v>496</v>
      </c>
      <c r="B65" s="62"/>
      <c r="C65" s="62"/>
      <c r="D65" s="330"/>
      <c r="E65" s="330"/>
      <c r="F65" s="331"/>
      <c r="G65" s="330"/>
      <c r="H65" s="330"/>
      <c r="I65" s="330"/>
      <c r="J65" s="331"/>
      <c r="K65" s="330"/>
      <c r="L65" s="330"/>
      <c r="M65" s="330"/>
      <c r="N65" s="331"/>
      <c r="O65" s="330"/>
      <c r="P65" s="330"/>
      <c r="Q65" s="331"/>
    </row>
    <row r="66" spans="1:18" x14ac:dyDescent="0.3">
      <c r="A66" s="372" t="s">
        <v>497</v>
      </c>
      <c r="B66" s="372"/>
      <c r="C66" s="372"/>
      <c r="D66" s="372"/>
      <c r="E66" s="372"/>
      <c r="F66" s="372"/>
      <c r="G66" s="372"/>
      <c r="H66" s="372"/>
      <c r="I66" s="372"/>
      <c r="J66" s="372"/>
      <c r="K66" s="372"/>
      <c r="L66" s="372"/>
      <c r="M66" s="372"/>
      <c r="N66" s="372"/>
      <c r="O66" s="372"/>
      <c r="P66" s="372"/>
      <c r="Q66" s="372"/>
    </row>
    <row r="67" spans="1:18" x14ac:dyDescent="0.3">
      <c r="A67" s="62" t="s">
        <v>498</v>
      </c>
      <c r="B67" s="62"/>
      <c r="C67" s="62"/>
      <c r="D67" s="330"/>
      <c r="E67" s="330"/>
      <c r="F67" s="331"/>
      <c r="G67" s="330"/>
      <c r="H67" s="330"/>
      <c r="I67" s="330"/>
      <c r="J67" s="331"/>
      <c r="K67" s="330"/>
      <c r="L67" s="330"/>
      <c r="M67" s="330"/>
      <c r="N67" s="331"/>
      <c r="O67" s="330"/>
      <c r="P67" s="330"/>
      <c r="Q67" s="331"/>
    </row>
    <row r="68" spans="1:18" x14ac:dyDescent="0.3">
      <c r="A68" s="62" t="s">
        <v>499</v>
      </c>
      <c r="B68" s="62"/>
      <c r="C68" s="62"/>
      <c r="D68" s="330"/>
      <c r="E68" s="330"/>
      <c r="F68" s="331"/>
      <c r="G68" s="330"/>
      <c r="H68" s="330"/>
      <c r="I68" s="330"/>
      <c r="J68" s="331"/>
      <c r="K68" s="330"/>
      <c r="L68" s="330"/>
      <c r="M68" s="330"/>
      <c r="N68" s="331"/>
      <c r="O68" s="330"/>
      <c r="P68" s="330"/>
      <c r="Q68" s="331"/>
    </row>
    <row r="69" spans="1:18" x14ac:dyDescent="0.3">
      <c r="A69" s="62" t="s">
        <v>493</v>
      </c>
      <c r="B69" s="62"/>
      <c r="C69" s="62"/>
      <c r="D69" s="330"/>
      <c r="E69" s="330"/>
      <c r="F69" s="331"/>
      <c r="G69" s="330"/>
      <c r="H69" s="330"/>
      <c r="I69" s="330"/>
      <c r="J69" s="331"/>
      <c r="K69" s="330"/>
      <c r="L69" s="330"/>
      <c r="M69" s="330"/>
      <c r="N69" s="331"/>
      <c r="O69" s="330"/>
      <c r="P69" s="330"/>
      <c r="Q69" s="331"/>
    </row>
    <row r="70" spans="1:18" x14ac:dyDescent="0.3">
      <c r="A70" s="56" t="s">
        <v>536</v>
      </c>
      <c r="B70" s="290"/>
      <c r="C70" s="290"/>
      <c r="D70" s="315"/>
      <c r="E70" s="315"/>
      <c r="F70" s="315"/>
      <c r="G70" s="290"/>
      <c r="H70" s="315"/>
      <c r="I70" s="315"/>
      <c r="J70" s="290"/>
      <c r="K70" s="315"/>
      <c r="L70" s="290"/>
      <c r="M70" s="290"/>
      <c r="N70" s="315"/>
      <c r="O70" s="290"/>
      <c r="P70" s="315"/>
      <c r="Q70" s="290"/>
      <c r="R70" s="67"/>
    </row>
    <row r="71" spans="1:18" x14ac:dyDescent="0.3">
      <c r="A71" s="56" t="s">
        <v>564</v>
      </c>
      <c r="B71" s="290"/>
      <c r="C71" s="290"/>
      <c r="D71" s="315"/>
      <c r="E71" s="315"/>
      <c r="F71" s="315"/>
      <c r="G71" s="290"/>
      <c r="H71" s="315"/>
      <c r="I71" s="315"/>
      <c r="J71" s="290"/>
      <c r="K71" s="315"/>
      <c r="L71" s="290"/>
      <c r="M71" s="290"/>
      <c r="N71" s="315"/>
      <c r="O71" s="290"/>
      <c r="P71" s="315"/>
      <c r="Q71" s="290"/>
      <c r="R71" s="67"/>
    </row>
    <row r="72" spans="1:18" x14ac:dyDescent="0.3">
      <c r="A72" s="62" t="s">
        <v>2158</v>
      </c>
    </row>
    <row r="73" spans="1:18" x14ac:dyDescent="0.3">
      <c r="C73" s="15"/>
      <c r="D73" s="15"/>
      <c r="E73" s="15"/>
      <c r="F73" s="15"/>
      <c r="G73" s="15"/>
      <c r="H73" s="15"/>
      <c r="I73" s="15"/>
      <c r="J73" s="15"/>
      <c r="K73" s="15"/>
      <c r="L73" s="15"/>
    </row>
    <row r="79" spans="1:18" s="73" customFormat="1" x14ac:dyDescent="0.3">
      <c r="A79"/>
      <c r="B79"/>
      <c r="C79"/>
      <c r="D79"/>
      <c r="E79"/>
      <c r="F79"/>
      <c r="G79"/>
      <c r="H79"/>
      <c r="I79"/>
      <c r="J79"/>
      <c r="K79"/>
      <c r="L79"/>
      <c r="M79"/>
      <c r="N79"/>
      <c r="O79"/>
      <c r="P79"/>
      <c r="Q79"/>
      <c r="R79"/>
    </row>
    <row r="80" spans="1:18" x14ac:dyDescent="0.3">
      <c r="A80" s="73"/>
      <c r="B80" s="73"/>
      <c r="C80" s="73"/>
      <c r="D80" s="73"/>
      <c r="E80" s="73"/>
      <c r="F80" s="73"/>
      <c r="G80" s="73"/>
      <c r="H80" s="73"/>
      <c r="I80" s="73"/>
      <c r="J80" s="73"/>
      <c r="K80" s="73"/>
      <c r="L80" s="73"/>
      <c r="M80" s="73"/>
      <c r="N80" s="73"/>
      <c r="O80" s="73"/>
      <c r="P80" s="73"/>
      <c r="Q80" s="73"/>
      <c r="R80" s="73"/>
    </row>
  </sheetData>
  <mergeCells count="8">
    <mergeCell ref="A66:Q66"/>
    <mergeCell ref="A3:A4"/>
    <mergeCell ref="B3:B4"/>
    <mergeCell ref="D3:G3"/>
    <mergeCell ref="H3:K3"/>
    <mergeCell ref="L3:O3"/>
    <mergeCell ref="P3:R3"/>
    <mergeCell ref="C3:C4"/>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4"/>
  <sheetViews>
    <sheetView showGridLines="0" workbookViewId="0">
      <pane ySplit="4" topLeftCell="A5" activePane="bottomLeft" state="frozen"/>
      <selection activeCell="E2" sqref="E2"/>
      <selection pane="bottomLeft"/>
    </sheetView>
  </sheetViews>
  <sheetFormatPr defaultColWidth="9.109375" defaultRowHeight="14.4" x14ac:dyDescent="0.3"/>
  <cols>
    <col min="1" max="1" width="12" customWidth="1"/>
    <col min="2" max="6" width="18.33203125" customWidth="1"/>
    <col min="7" max="7" width="18.33203125" style="314" customWidth="1"/>
    <col min="8" max="10" width="18.33203125" customWidth="1"/>
  </cols>
  <sheetData>
    <row r="1" spans="1:14" ht="15.6" x14ac:dyDescent="0.3">
      <c r="A1" s="379" t="s">
        <v>2212</v>
      </c>
      <c r="B1" s="380"/>
      <c r="C1" s="380"/>
      <c r="D1" s="380"/>
    </row>
    <row r="2" spans="1:14" ht="15" customHeight="1" x14ac:dyDescent="0.3">
      <c r="A2" s="91" t="s">
        <v>2174</v>
      </c>
      <c r="B2" s="91"/>
      <c r="C2" s="91"/>
      <c r="D2" s="91"/>
      <c r="E2" s="91"/>
      <c r="F2" s="91"/>
      <c r="G2" s="289"/>
      <c r="H2" s="91"/>
      <c r="I2" s="91"/>
      <c r="J2" s="91"/>
    </row>
    <row r="3" spans="1:14" x14ac:dyDescent="0.3">
      <c r="A3" s="365" t="s">
        <v>471</v>
      </c>
      <c r="B3" s="373" t="s">
        <v>49</v>
      </c>
      <c r="C3" s="377"/>
      <c r="D3" s="378"/>
      <c r="E3" s="373" t="s">
        <v>508</v>
      </c>
      <c r="F3" s="377"/>
      <c r="G3" s="378"/>
      <c r="H3" s="374" t="s">
        <v>51</v>
      </c>
      <c r="I3" s="377"/>
      <c r="J3" s="377"/>
      <c r="K3" s="290"/>
      <c r="L3" s="290"/>
      <c r="M3" s="290"/>
      <c r="N3" s="290"/>
    </row>
    <row r="4" spans="1:14" ht="30" customHeight="1" x14ac:dyDescent="0.3">
      <c r="A4" s="365"/>
      <c r="B4" s="92" t="s">
        <v>509</v>
      </c>
      <c r="C4" s="291" t="s">
        <v>510</v>
      </c>
      <c r="D4" s="93" t="s">
        <v>511</v>
      </c>
      <c r="E4" s="92" t="s">
        <v>509</v>
      </c>
      <c r="F4" s="291" t="s">
        <v>510</v>
      </c>
      <c r="G4" s="288" t="s">
        <v>511</v>
      </c>
      <c r="H4" s="94" t="s">
        <v>509</v>
      </c>
      <c r="I4" s="291" t="s">
        <v>510</v>
      </c>
      <c r="J4" s="292" t="s">
        <v>511</v>
      </c>
      <c r="K4" s="24"/>
      <c r="L4" s="24"/>
      <c r="M4" s="24"/>
      <c r="N4" s="24"/>
    </row>
    <row r="5" spans="1:14" ht="15.75" customHeight="1" x14ac:dyDescent="0.3">
      <c r="A5" s="109">
        <v>1962</v>
      </c>
      <c r="B5" s="110">
        <v>4987.0105771015033</v>
      </c>
      <c r="C5" s="128">
        <v>203.51642234180738</v>
      </c>
      <c r="D5" s="129">
        <v>4.0809302325581394</v>
      </c>
      <c r="E5" s="110">
        <v>28084.392902053936</v>
      </c>
      <c r="F5" s="128">
        <v>1091.5187927902753</v>
      </c>
      <c r="G5" s="293">
        <v>3.886567164179104</v>
      </c>
      <c r="H5" s="111"/>
      <c r="I5" s="128"/>
      <c r="J5" s="129">
        <v>3.5958333333333337</v>
      </c>
    </row>
    <row r="6" spans="1:14" x14ac:dyDescent="0.3">
      <c r="A6" s="112">
        <v>1963</v>
      </c>
      <c r="B6" s="113">
        <v>5039.036311338913</v>
      </c>
      <c r="C6" s="130">
        <v>184.97372348017907</v>
      </c>
      <c r="D6" s="131">
        <v>3.6708154506437767</v>
      </c>
      <c r="E6" s="113">
        <v>34261.241970021416</v>
      </c>
      <c r="F6" s="130">
        <v>1151.3650963597431</v>
      </c>
      <c r="G6" s="294">
        <v>3.3605468749999998</v>
      </c>
      <c r="H6" s="114"/>
      <c r="I6" s="130"/>
      <c r="J6" s="131">
        <v>3.3592592592592592</v>
      </c>
    </row>
    <row r="7" spans="1:14" x14ac:dyDescent="0.3">
      <c r="A7" s="112">
        <v>1964</v>
      </c>
      <c r="B7" s="113">
        <v>5125.8154706430569</v>
      </c>
      <c r="C7" s="130">
        <v>177.51934843389117</v>
      </c>
      <c r="D7" s="131">
        <v>3.4632411067193676</v>
      </c>
      <c r="E7" s="113">
        <v>35754.752612363081</v>
      </c>
      <c r="F7" s="130">
        <v>1146.2923328717109</v>
      </c>
      <c r="G7" s="294">
        <v>3.205985915492958</v>
      </c>
      <c r="H7" s="114"/>
      <c r="I7" s="130"/>
      <c r="J7" s="131">
        <v>3.6999999999999997</v>
      </c>
    </row>
    <row r="8" spans="1:14" x14ac:dyDescent="0.3">
      <c r="A8" s="112">
        <v>1965</v>
      </c>
      <c r="B8" s="113">
        <v>5383.2400497512435</v>
      </c>
      <c r="C8" s="130">
        <v>190.24020522388059</v>
      </c>
      <c r="D8" s="131">
        <v>3.5339350180505416</v>
      </c>
      <c r="E8" s="113">
        <v>38518.518518518518</v>
      </c>
      <c r="F8" s="130">
        <v>1241.9753086419753</v>
      </c>
      <c r="G8" s="294">
        <v>3.224358974358974</v>
      </c>
      <c r="H8" s="114"/>
      <c r="I8" s="130"/>
      <c r="J8" s="131">
        <v>3.7111111111111108</v>
      </c>
    </row>
    <row r="9" spans="1:14" x14ac:dyDescent="0.3">
      <c r="A9" s="112">
        <v>1966</v>
      </c>
      <c r="B9" s="113">
        <v>5824.7947865203096</v>
      </c>
      <c r="C9" s="130">
        <v>202.7720640535189</v>
      </c>
      <c r="D9" s="131">
        <v>3.4811881188118816</v>
      </c>
      <c r="E9" s="113">
        <v>44019.728729963004</v>
      </c>
      <c r="F9" s="130">
        <v>1362.3921085080149</v>
      </c>
      <c r="G9" s="294">
        <v>3.0949579831932774</v>
      </c>
      <c r="H9" s="114"/>
      <c r="I9" s="130"/>
      <c r="J9" s="131">
        <v>3.591176470588235</v>
      </c>
    </row>
    <row r="10" spans="1:14" x14ac:dyDescent="0.3">
      <c r="A10" s="112">
        <v>1967</v>
      </c>
      <c r="B10" s="113">
        <v>6468.7621986356116</v>
      </c>
      <c r="C10" s="130">
        <v>218.19060542409426</v>
      </c>
      <c r="D10" s="131">
        <v>3.3729885057471263</v>
      </c>
      <c r="E10" s="113">
        <v>44911.55524925339</v>
      </c>
      <c r="F10" s="130">
        <v>1374.3395359522169</v>
      </c>
      <c r="G10" s="294">
        <v>3.0601023017902813</v>
      </c>
      <c r="H10" s="114"/>
      <c r="I10" s="130"/>
      <c r="J10" s="131">
        <v>3.1063829787234045</v>
      </c>
    </row>
    <row r="11" spans="1:14" x14ac:dyDescent="0.3">
      <c r="A11" s="112">
        <v>1968</v>
      </c>
      <c r="B11" s="113">
        <v>6547.171836428035</v>
      </c>
      <c r="C11" s="130">
        <v>219.75957926371152</v>
      </c>
      <c r="D11" s="131">
        <v>3.3565573770491803</v>
      </c>
      <c r="E11" s="113">
        <v>45374.254802384632</v>
      </c>
      <c r="F11" s="130">
        <v>1366.8580260543167</v>
      </c>
      <c r="G11" s="294">
        <v>3.0124087591240878</v>
      </c>
      <c r="H11" s="114"/>
      <c r="I11" s="130"/>
      <c r="J11" s="131">
        <v>2.8046875</v>
      </c>
      <c r="K11" s="295"/>
    </row>
    <row r="12" spans="1:14" x14ac:dyDescent="0.3">
      <c r="A12" s="112">
        <v>1969</v>
      </c>
      <c r="B12" s="113">
        <v>6953.8246035319426</v>
      </c>
      <c r="C12" s="130">
        <v>217.58633915320092</v>
      </c>
      <c r="D12" s="131">
        <v>3.1290167865707437</v>
      </c>
      <c r="E12" s="113">
        <v>49385.310497005354</v>
      </c>
      <c r="F12" s="130">
        <v>1391.6150047283809</v>
      </c>
      <c r="G12" s="294">
        <v>2.8178723404255321</v>
      </c>
      <c r="H12" s="114"/>
      <c r="I12" s="130"/>
      <c r="J12" s="131">
        <v>2.8217391304347825</v>
      </c>
      <c r="K12" s="295"/>
    </row>
    <row r="13" spans="1:14" x14ac:dyDescent="0.3">
      <c r="A13" s="112">
        <v>1970</v>
      </c>
      <c r="B13" s="113">
        <v>7266.0791299456214</v>
      </c>
      <c r="C13" s="130">
        <v>218.99806237889868</v>
      </c>
      <c r="D13" s="131">
        <v>3.0139784946236561</v>
      </c>
      <c r="E13" s="113">
        <v>51928.332827209233</v>
      </c>
      <c r="F13" s="130">
        <v>1476.9713533758477</v>
      </c>
      <c r="G13" s="294">
        <v>2.8442495126705656</v>
      </c>
      <c r="H13" s="114"/>
      <c r="I13" s="130"/>
      <c r="J13" s="131">
        <v>2.6960526315789473</v>
      </c>
      <c r="K13" s="295"/>
    </row>
    <row r="14" spans="1:14" x14ac:dyDescent="0.3">
      <c r="A14" s="112">
        <v>1971</v>
      </c>
      <c r="B14" s="113"/>
      <c r="C14" s="130"/>
      <c r="D14" s="112"/>
      <c r="E14" s="113"/>
      <c r="F14" s="130"/>
      <c r="G14" s="294"/>
      <c r="H14" s="114"/>
      <c r="I14" s="130"/>
      <c r="J14" s="112"/>
      <c r="K14" s="295"/>
    </row>
    <row r="15" spans="1:14" x14ac:dyDescent="0.3">
      <c r="A15" s="112">
        <v>1972</v>
      </c>
      <c r="B15" s="113"/>
      <c r="C15" s="130"/>
      <c r="D15" s="112"/>
      <c r="E15" s="113"/>
      <c r="F15" s="130"/>
      <c r="G15" s="296"/>
      <c r="H15" s="114"/>
      <c r="I15" s="130"/>
      <c r="J15" s="112"/>
      <c r="K15" s="295"/>
    </row>
    <row r="16" spans="1:14" x14ac:dyDescent="0.3">
      <c r="A16" s="112">
        <v>1973</v>
      </c>
      <c r="B16" s="113"/>
      <c r="C16" s="130"/>
      <c r="D16" s="112"/>
      <c r="E16" s="113"/>
      <c r="F16" s="130"/>
      <c r="G16" s="296"/>
      <c r="H16" s="114"/>
      <c r="I16" s="130"/>
      <c r="J16" s="112"/>
      <c r="K16" s="295"/>
    </row>
    <row r="17" spans="1:11" x14ac:dyDescent="0.3">
      <c r="A17" s="112">
        <v>1974</v>
      </c>
      <c r="B17" s="113"/>
      <c r="C17" s="130"/>
      <c r="D17" s="112"/>
      <c r="E17" s="113"/>
      <c r="F17" s="130"/>
      <c r="G17" s="296"/>
      <c r="H17" s="114"/>
      <c r="I17" s="130"/>
      <c r="J17" s="112"/>
      <c r="K17" s="295"/>
    </row>
    <row r="18" spans="1:11" x14ac:dyDescent="0.3">
      <c r="A18" s="112">
        <v>1975</v>
      </c>
      <c r="B18" s="113">
        <v>10149.324595425973</v>
      </c>
      <c r="C18" s="130">
        <v>343.15233382372611</v>
      </c>
      <c r="D18" s="112"/>
      <c r="E18" s="113"/>
      <c r="F18" s="130"/>
      <c r="G18" s="296"/>
      <c r="H18" s="114"/>
      <c r="I18" s="130"/>
      <c r="J18" s="112"/>
      <c r="K18" s="295"/>
    </row>
    <row r="19" spans="1:11" x14ac:dyDescent="0.3">
      <c r="A19" s="112">
        <v>1976</v>
      </c>
      <c r="B19" s="113">
        <v>10238.357693869264</v>
      </c>
      <c r="C19" s="130">
        <v>394.37677628907835</v>
      </c>
      <c r="D19" s="112">
        <v>3.8</v>
      </c>
      <c r="E19" s="113"/>
      <c r="F19" s="130"/>
      <c r="G19" s="296"/>
      <c r="H19" s="114"/>
      <c r="I19" s="130"/>
      <c r="J19" s="112"/>
      <c r="K19" s="295"/>
    </row>
    <row r="20" spans="1:11" x14ac:dyDescent="0.3">
      <c r="A20" s="112">
        <v>1977</v>
      </c>
      <c r="B20" s="113"/>
      <c r="C20" s="130"/>
      <c r="D20" s="112"/>
      <c r="E20" s="113"/>
      <c r="F20" s="130"/>
      <c r="G20" s="296"/>
      <c r="H20" s="114"/>
      <c r="I20" s="130"/>
      <c r="J20" s="112"/>
      <c r="K20" s="295"/>
    </row>
    <row r="21" spans="1:11" x14ac:dyDescent="0.3">
      <c r="A21" s="112">
        <v>1978</v>
      </c>
      <c r="B21" s="113"/>
      <c r="C21" s="130"/>
      <c r="D21" s="112"/>
      <c r="E21" s="113"/>
      <c r="F21" s="130"/>
      <c r="G21" s="296"/>
      <c r="H21" s="114"/>
      <c r="I21" s="130"/>
      <c r="J21" s="112"/>
      <c r="K21" s="295"/>
    </row>
    <row r="22" spans="1:11" x14ac:dyDescent="0.3">
      <c r="A22" s="112">
        <v>1979</v>
      </c>
      <c r="B22" s="113"/>
      <c r="C22" s="130"/>
      <c r="D22" s="112"/>
      <c r="E22" s="113"/>
      <c r="F22" s="130"/>
      <c r="G22" s="296"/>
      <c r="H22" s="114"/>
      <c r="I22" s="130"/>
      <c r="J22" s="112"/>
      <c r="K22" s="295"/>
    </row>
    <row r="23" spans="1:11" x14ac:dyDescent="0.3">
      <c r="A23" s="112">
        <v>1980</v>
      </c>
      <c r="B23" s="113">
        <v>10309.272442571875</v>
      </c>
      <c r="C23" s="130">
        <v>529.17009701841903</v>
      </c>
      <c r="D23" s="112">
        <v>5.0999999999999996</v>
      </c>
      <c r="E23" s="113">
        <v>77312.32935381979</v>
      </c>
      <c r="F23" s="130">
        <v>3830.8260613523207</v>
      </c>
      <c r="G23" s="296">
        <v>5</v>
      </c>
      <c r="H23" s="114"/>
      <c r="I23" s="130"/>
      <c r="J23" s="112"/>
      <c r="K23" s="295"/>
    </row>
    <row r="24" spans="1:11" x14ac:dyDescent="0.3">
      <c r="A24" s="112">
        <v>1981</v>
      </c>
      <c r="B24" s="113">
        <v>9943.4955121537805</v>
      </c>
      <c r="C24" s="130">
        <v>590.96267190569745</v>
      </c>
      <c r="D24" s="112">
        <v>5.9</v>
      </c>
      <c r="E24" s="113">
        <v>77705.590062111791</v>
      </c>
      <c r="F24" s="130">
        <v>4651.5010351966866</v>
      </c>
      <c r="G24" s="296">
        <v>6</v>
      </c>
      <c r="H24" s="114"/>
      <c r="I24" s="130"/>
      <c r="J24" s="112"/>
      <c r="K24" s="295"/>
    </row>
    <row r="25" spans="1:11" x14ac:dyDescent="0.3">
      <c r="A25" s="112">
        <v>1982</v>
      </c>
      <c r="B25" s="113">
        <v>10372.901704210444</v>
      </c>
      <c r="C25" s="130">
        <v>711.57712280402643</v>
      </c>
      <c r="D25" s="112">
        <v>6.9</v>
      </c>
      <c r="E25" s="113">
        <v>80722.280434368455</v>
      </c>
      <c r="F25" s="130">
        <v>5336.8260621070685</v>
      </c>
      <c r="G25" s="296">
        <v>6.6</v>
      </c>
      <c r="H25" s="114"/>
      <c r="I25" s="130"/>
      <c r="J25" s="112"/>
      <c r="K25" s="295"/>
    </row>
    <row r="26" spans="1:11" x14ac:dyDescent="0.3">
      <c r="A26" s="112">
        <v>1983</v>
      </c>
      <c r="B26" s="113">
        <v>9807.3189816281792</v>
      </c>
      <c r="C26" s="130">
        <v>786.92955852016632</v>
      </c>
      <c r="D26" s="132">
        <v>8</v>
      </c>
      <c r="E26" s="113">
        <v>80701.02856093306</v>
      </c>
      <c r="F26" s="130">
        <v>5793.8745523004873</v>
      </c>
      <c r="G26" s="296">
        <v>7.2</v>
      </c>
      <c r="H26" s="114"/>
      <c r="I26" s="130"/>
      <c r="J26" s="112"/>
      <c r="K26" s="295"/>
    </row>
    <row r="27" spans="1:11" x14ac:dyDescent="0.3">
      <c r="A27" s="112">
        <v>1984</v>
      </c>
      <c r="B27" s="113">
        <v>9319.9037953892184</v>
      </c>
      <c r="C27" s="130">
        <v>788.53170645861439</v>
      </c>
      <c r="D27" s="112">
        <v>8.5</v>
      </c>
      <c r="E27" s="113">
        <v>77067.955263797718</v>
      </c>
      <c r="F27" s="130">
        <v>5986.4251560094017</v>
      </c>
      <c r="G27" s="296">
        <v>7.8</v>
      </c>
      <c r="H27" s="114"/>
      <c r="I27" s="130"/>
      <c r="J27" s="112"/>
      <c r="K27" s="295"/>
    </row>
    <row r="28" spans="1:11" x14ac:dyDescent="0.3">
      <c r="A28" s="112">
        <v>1985</v>
      </c>
      <c r="B28" s="113">
        <v>9654.6375858839128</v>
      </c>
      <c r="C28" s="130">
        <v>828.7575121153767</v>
      </c>
      <c r="D28" s="112">
        <v>14.3</v>
      </c>
      <c r="E28" s="113">
        <v>73573</v>
      </c>
      <c r="F28" s="130">
        <v>5714</v>
      </c>
      <c r="G28" s="296">
        <v>9.1999999999999993</v>
      </c>
      <c r="H28" s="114"/>
      <c r="I28" s="130"/>
      <c r="J28" s="112"/>
      <c r="K28" s="295"/>
    </row>
    <row r="29" spans="1:11" x14ac:dyDescent="0.3">
      <c r="A29" s="112">
        <v>1986</v>
      </c>
      <c r="B29" s="113">
        <v>8460.9272010126006</v>
      </c>
      <c r="C29" s="130">
        <v>781.78160828987245</v>
      </c>
      <c r="D29" s="112">
        <v>14.8</v>
      </c>
      <c r="E29" s="113">
        <v>72749</v>
      </c>
      <c r="F29" s="130">
        <v>5776</v>
      </c>
      <c r="G29" s="296">
        <v>9.5</v>
      </c>
      <c r="H29" s="114">
        <v>64153.033652665188</v>
      </c>
      <c r="I29" s="130">
        <v>7495.4556619995083</v>
      </c>
      <c r="J29" s="112">
        <v>18.600000000000001</v>
      </c>
      <c r="K29" s="295"/>
    </row>
    <row r="30" spans="1:11" x14ac:dyDescent="0.3">
      <c r="A30" s="112">
        <v>1987</v>
      </c>
      <c r="B30" s="113">
        <v>8016.4913411363586</v>
      </c>
      <c r="C30" s="130">
        <v>784.78617908151591</v>
      </c>
      <c r="D30" s="112">
        <v>10.6</v>
      </c>
      <c r="E30" s="113">
        <v>72104.43992654774</v>
      </c>
      <c r="F30" s="130">
        <v>5901.4952780692556</v>
      </c>
      <c r="G30" s="296">
        <v>9.6999999999999993</v>
      </c>
      <c r="H30" s="114">
        <v>51530.947255113024</v>
      </c>
      <c r="I30" s="130">
        <v>6780.6781485468246</v>
      </c>
      <c r="J30" s="112">
        <v>18.100000000000001</v>
      </c>
      <c r="K30" s="295"/>
    </row>
    <row r="31" spans="1:11" x14ac:dyDescent="0.3">
      <c r="A31" s="112">
        <v>1988</v>
      </c>
      <c r="B31" s="113">
        <v>8236.5648050579566</v>
      </c>
      <c r="C31" s="130">
        <v>803.74338803743387</v>
      </c>
      <c r="D31" s="112">
        <v>10.6</v>
      </c>
      <c r="E31" s="113">
        <v>71538.648517258145</v>
      </c>
      <c r="F31" s="130">
        <v>5843.3641225085075</v>
      </c>
      <c r="G31" s="296">
        <v>9.6</v>
      </c>
      <c r="H31" s="114">
        <v>52191.627490485786</v>
      </c>
      <c r="I31" s="130">
        <v>7152.227445713007</v>
      </c>
      <c r="J31" s="112">
        <v>19.100000000000001</v>
      </c>
      <c r="K31" s="295"/>
    </row>
    <row r="32" spans="1:11" x14ac:dyDescent="0.3">
      <c r="A32" s="112">
        <v>1989</v>
      </c>
      <c r="B32" s="113">
        <v>8478.9631271951184</v>
      </c>
      <c r="C32" s="130">
        <v>826.55587903150604</v>
      </c>
      <c r="D32" s="112">
        <v>10.7</v>
      </c>
      <c r="E32" s="113">
        <v>71919.111739563581</v>
      </c>
      <c r="F32" s="130">
        <v>6050.968923739435</v>
      </c>
      <c r="G32" s="296">
        <v>9.9</v>
      </c>
      <c r="H32" s="114">
        <v>61323.924425221943</v>
      </c>
      <c r="I32" s="130">
        <v>7757.3412246756207</v>
      </c>
      <c r="J32" s="112">
        <v>16.3</v>
      </c>
      <c r="K32" s="295"/>
    </row>
    <row r="33" spans="1:12" x14ac:dyDescent="0.3">
      <c r="A33" s="112">
        <v>1990</v>
      </c>
      <c r="B33" s="113">
        <v>8512.1560356280661</v>
      </c>
      <c r="C33" s="130">
        <v>858.18044591946989</v>
      </c>
      <c r="D33" s="112">
        <v>10.1</v>
      </c>
      <c r="E33" s="113">
        <v>72537.731401452053</v>
      </c>
      <c r="F33" s="130">
        <v>6325.2349372976705</v>
      </c>
      <c r="G33" s="296">
        <v>8.6999999999999993</v>
      </c>
      <c r="H33" s="114">
        <v>60578.1755445331</v>
      </c>
      <c r="I33" s="130">
        <v>7501.4017683847314</v>
      </c>
      <c r="J33" s="112">
        <v>12.4</v>
      </c>
      <c r="K33" s="295"/>
      <c r="L33" s="67"/>
    </row>
    <row r="34" spans="1:12" x14ac:dyDescent="0.3">
      <c r="A34" s="112">
        <v>1991</v>
      </c>
      <c r="B34" s="113">
        <v>8235.9383692029751</v>
      </c>
      <c r="C34" s="130">
        <v>872.09415079028895</v>
      </c>
      <c r="D34" s="112">
        <v>10.6</v>
      </c>
      <c r="E34" s="113">
        <v>74150.574782927724</v>
      </c>
      <c r="F34" s="130">
        <v>6766.4791488320898</v>
      </c>
      <c r="G34" s="296">
        <v>9.1</v>
      </c>
      <c r="H34" s="114">
        <v>45022.550052687038</v>
      </c>
      <c r="I34" s="130">
        <v>5518.4404636459431</v>
      </c>
      <c r="J34" s="112">
        <v>12.2</v>
      </c>
      <c r="K34" s="295"/>
      <c r="L34" s="67"/>
    </row>
    <row r="35" spans="1:12" x14ac:dyDescent="0.3">
      <c r="A35" s="112">
        <v>1992</v>
      </c>
      <c r="B35" s="113">
        <v>8235.4529485570893</v>
      </c>
      <c r="C35" s="130">
        <v>891.27227101631115</v>
      </c>
      <c r="D35" s="112">
        <v>10.8</v>
      </c>
      <c r="E35" s="113">
        <v>73714.81912955163</v>
      </c>
      <c r="F35" s="130">
        <v>6778.8631000388323</v>
      </c>
      <c r="G35" s="296">
        <v>9.1999999999999993</v>
      </c>
      <c r="H35" s="114">
        <v>45377.165518680864</v>
      </c>
      <c r="I35" s="130">
        <v>5781.0477979544985</v>
      </c>
      <c r="J35" s="112">
        <v>12.7</v>
      </c>
      <c r="K35" s="295"/>
      <c r="L35" s="67"/>
    </row>
    <row r="36" spans="1:12" x14ac:dyDescent="0.3">
      <c r="A36" s="112">
        <v>1993</v>
      </c>
      <c r="B36" s="113">
        <v>8013.0451042722598</v>
      </c>
      <c r="C36" s="130">
        <v>889.43400683010361</v>
      </c>
      <c r="D36" s="131">
        <v>11.09982528809042</v>
      </c>
      <c r="E36" s="113">
        <v>73358.11318573328</v>
      </c>
      <c r="F36" s="130">
        <v>6897.4507196947807</v>
      </c>
      <c r="G36" s="294">
        <v>9.4024374675931544</v>
      </c>
      <c r="H36" s="114">
        <v>49047.896912229517</v>
      </c>
      <c r="I36" s="130">
        <v>5266.2290299051792</v>
      </c>
      <c r="J36" s="131">
        <v>10.736910981787899</v>
      </c>
      <c r="K36" s="295"/>
      <c r="L36" s="67"/>
    </row>
    <row r="37" spans="1:12" x14ac:dyDescent="0.3">
      <c r="A37" s="112">
        <v>1994</v>
      </c>
      <c r="B37" s="113">
        <v>8187.9929609897281</v>
      </c>
      <c r="C37" s="130">
        <v>927.85499251014403</v>
      </c>
      <c r="D37" s="112">
        <v>11.3</v>
      </c>
      <c r="E37" s="113">
        <v>75389.966249070421</v>
      </c>
      <c r="F37" s="130">
        <v>7100.9953663978031</v>
      </c>
      <c r="G37" s="296">
        <v>9.4</v>
      </c>
      <c r="H37" s="114">
        <v>56394.007490636701</v>
      </c>
      <c r="I37" s="130">
        <v>6575.0312109862671</v>
      </c>
      <c r="J37" s="112">
        <v>11.7</v>
      </c>
      <c r="K37" s="295"/>
      <c r="L37" s="67"/>
    </row>
    <row r="38" spans="1:12" x14ac:dyDescent="0.3">
      <c r="A38" s="112">
        <v>1995</v>
      </c>
      <c r="B38" s="113">
        <v>8117.6554275145827</v>
      </c>
      <c r="C38" s="130">
        <v>915.41233935600133</v>
      </c>
      <c r="D38" s="112">
        <v>11.3</v>
      </c>
      <c r="E38" s="113">
        <v>77279.283916723856</v>
      </c>
      <c r="F38" s="130">
        <v>7140.3568977350715</v>
      </c>
      <c r="G38" s="296">
        <v>9.1999999999999993</v>
      </c>
      <c r="H38" s="114">
        <v>44979.505726341165</v>
      </c>
      <c r="I38" s="130">
        <v>6062.6883664858351</v>
      </c>
      <c r="J38" s="112">
        <v>13.5</v>
      </c>
      <c r="K38" s="295"/>
      <c r="L38" s="67"/>
    </row>
    <row r="39" spans="1:12" x14ac:dyDescent="0.3">
      <c r="A39" s="112">
        <v>1996</v>
      </c>
      <c r="B39" s="113">
        <v>8187.6947040498444</v>
      </c>
      <c r="C39" s="130">
        <v>930.221777184394</v>
      </c>
      <c r="D39" s="131">
        <v>11.361217177825186</v>
      </c>
      <c r="E39" s="113">
        <v>78302.260043101065</v>
      </c>
      <c r="F39" s="130">
        <v>7319.2241808034478</v>
      </c>
      <c r="G39" s="294">
        <v>9.3473983723772722</v>
      </c>
      <c r="H39" s="114">
        <v>42722.420776745297</v>
      </c>
      <c r="I39" s="130">
        <v>5698.5942339766498</v>
      </c>
      <c r="J39" s="131">
        <v>13.338650128830047</v>
      </c>
      <c r="K39" s="295"/>
      <c r="L39" s="67"/>
    </row>
    <row r="40" spans="1:12" x14ac:dyDescent="0.3">
      <c r="A40" s="112">
        <v>1997</v>
      </c>
      <c r="B40" s="113">
        <v>8024.2983875467271</v>
      </c>
      <c r="C40" s="130">
        <v>918.08012051553862</v>
      </c>
      <c r="D40" s="131">
        <v>11.441251012553931</v>
      </c>
      <c r="E40" s="113">
        <v>83876.685329067637</v>
      </c>
      <c r="F40" s="130">
        <v>7537.1343692870205</v>
      </c>
      <c r="G40" s="294">
        <v>8.9859707017714125</v>
      </c>
      <c r="H40" s="114">
        <v>36343.998369675974</v>
      </c>
      <c r="I40" s="130">
        <v>5360.3016099449769</v>
      </c>
      <c r="J40" s="131">
        <v>14.748794437591117</v>
      </c>
      <c r="K40" s="295"/>
      <c r="L40" s="67"/>
    </row>
    <row r="41" spans="1:12" x14ac:dyDescent="0.3">
      <c r="A41" s="112">
        <v>1998</v>
      </c>
      <c r="B41" s="113">
        <v>7930.8114315448556</v>
      </c>
      <c r="C41" s="130">
        <v>911.8859536978473</v>
      </c>
      <c r="D41" s="131">
        <v>11.49801582812592</v>
      </c>
      <c r="E41" s="113">
        <v>84605.685664004326</v>
      </c>
      <c r="F41" s="130">
        <v>7505.5367537565999</v>
      </c>
      <c r="G41" s="294">
        <v>8.8711966516806395</v>
      </c>
      <c r="H41" s="114">
        <v>37888.596656021044</v>
      </c>
      <c r="I41" s="130">
        <v>5184.2945707307908</v>
      </c>
      <c r="J41" s="131">
        <v>13.682994431800715</v>
      </c>
      <c r="K41" s="295"/>
      <c r="L41" s="67"/>
    </row>
    <row r="42" spans="1:12" x14ac:dyDescent="0.3">
      <c r="A42" s="112">
        <v>1999</v>
      </c>
      <c r="B42" s="113">
        <v>8210.1985944808948</v>
      </c>
      <c r="C42" s="130">
        <v>916.09130153533386</v>
      </c>
      <c r="D42" s="131">
        <v>11.157967630054086</v>
      </c>
      <c r="E42" s="113">
        <v>87250.020265340863</v>
      </c>
      <c r="F42" s="130">
        <v>7598.6111486395203</v>
      </c>
      <c r="G42" s="294">
        <v>8.7090078896611871</v>
      </c>
      <c r="H42" s="114">
        <v>35486.278026905828</v>
      </c>
      <c r="I42" s="130">
        <v>5025.6502242152474</v>
      </c>
      <c r="J42" s="131">
        <v>14.162235386886108</v>
      </c>
      <c r="K42" s="297"/>
    </row>
    <row r="43" spans="1:12" x14ac:dyDescent="0.3">
      <c r="A43" s="112">
        <v>2000</v>
      </c>
      <c r="B43" s="113">
        <v>8046.3966269617495</v>
      </c>
      <c r="C43" s="130">
        <v>921.66014557505616</v>
      </c>
      <c r="D43" s="131">
        <v>11.454321583984198</v>
      </c>
      <c r="E43" s="113">
        <v>84080.969995889842</v>
      </c>
      <c r="F43" s="130">
        <v>7629.2129058775181</v>
      </c>
      <c r="G43" s="294">
        <v>9.0736499665149655</v>
      </c>
      <c r="H43" s="114">
        <v>44714.355948869226</v>
      </c>
      <c r="I43" s="130">
        <v>6337.7581120943951</v>
      </c>
      <c r="J43" s="131">
        <v>14.173877667703877</v>
      </c>
      <c r="K43" s="297"/>
    </row>
    <row r="44" spans="1:12" x14ac:dyDescent="0.3">
      <c r="A44" s="112">
        <v>2001</v>
      </c>
      <c r="B44" s="113">
        <v>7953.0373105152421</v>
      </c>
      <c r="C44" s="130">
        <v>932.99758213589382</v>
      </c>
      <c r="D44" s="131">
        <v>11.731336666839415</v>
      </c>
      <c r="E44" s="113">
        <v>87843.909669616318</v>
      </c>
      <c r="F44" s="130">
        <v>7976.5309044009255</v>
      </c>
      <c r="G44" s="294">
        <v>9.0803459618326485</v>
      </c>
      <c r="H44" s="114">
        <v>36372.231037041267</v>
      </c>
      <c r="I44" s="130">
        <v>5218.8674542929439</v>
      </c>
      <c r="J44" s="131">
        <v>14.348494182218516</v>
      </c>
      <c r="K44" s="297"/>
    </row>
    <row r="45" spans="1:12" x14ac:dyDescent="0.3">
      <c r="A45" s="298">
        <v>2002</v>
      </c>
      <c r="B45" s="299">
        <v>8056.879685766944</v>
      </c>
      <c r="C45" s="300">
        <v>970.59068809366943</v>
      </c>
      <c r="D45" s="301">
        <v>12.046731811178557</v>
      </c>
      <c r="E45" s="299">
        <v>84155.833312248564</v>
      </c>
      <c r="F45" s="300">
        <v>7843.8883687979151</v>
      </c>
      <c r="G45" s="302">
        <v>9.3206710219293463</v>
      </c>
      <c r="H45" s="299">
        <v>37834.36815193572</v>
      </c>
      <c r="I45" s="300">
        <v>5311.9065010956901</v>
      </c>
      <c r="J45" s="301">
        <v>14.039897480946612</v>
      </c>
      <c r="K45" s="297"/>
    </row>
    <row r="46" spans="1:12" x14ac:dyDescent="0.3">
      <c r="A46" s="298">
        <v>2003</v>
      </c>
      <c r="B46" s="299">
        <v>8047.1446333037693</v>
      </c>
      <c r="C46" s="300">
        <v>964.13427776495314</v>
      </c>
      <c r="D46" s="301">
        <v>11.981073060061629</v>
      </c>
      <c r="E46" s="299">
        <v>81434.234193210534</v>
      </c>
      <c r="F46" s="300">
        <v>7881.8332915917217</v>
      </c>
      <c r="G46" s="302">
        <v>9.6787713050647906</v>
      </c>
      <c r="H46" s="299"/>
      <c r="I46" s="300"/>
      <c r="J46" s="303"/>
      <c r="K46" s="297"/>
    </row>
    <row r="47" spans="1:12" x14ac:dyDescent="0.3">
      <c r="A47" s="298">
        <v>2004</v>
      </c>
      <c r="B47" s="299">
        <v>8208.2858939959715</v>
      </c>
      <c r="C47" s="300">
        <v>1020.9515999331205</v>
      </c>
      <c r="D47" s="301">
        <v>12.438060919392504</v>
      </c>
      <c r="E47" s="299">
        <v>82519.464127546496</v>
      </c>
      <c r="F47" s="300">
        <v>8404.4951284322415</v>
      </c>
      <c r="G47" s="302">
        <v>10.184863919428517</v>
      </c>
      <c r="H47" s="299"/>
      <c r="I47" s="300"/>
      <c r="J47" s="303"/>
      <c r="K47" s="297"/>
      <c r="L47" s="64"/>
    </row>
    <row r="48" spans="1:12" x14ac:dyDescent="0.3">
      <c r="A48" s="298">
        <v>2005</v>
      </c>
      <c r="B48" s="299">
        <v>8030.8355114776195</v>
      </c>
      <c r="C48" s="300">
        <v>1067.9152529828566</v>
      </c>
      <c r="D48" s="301">
        <v>13.297685545378171</v>
      </c>
      <c r="E48" s="299">
        <v>83793.959570903229</v>
      </c>
      <c r="F48" s="300">
        <v>9114.3895380464346</v>
      </c>
      <c r="G48" s="302">
        <v>10.877143871372002</v>
      </c>
      <c r="H48" s="299"/>
      <c r="I48" s="300"/>
      <c r="J48" s="303"/>
      <c r="K48" s="297"/>
      <c r="L48" s="64"/>
    </row>
    <row r="49" spans="1:12" x14ac:dyDescent="0.3">
      <c r="A49" s="298">
        <v>2006</v>
      </c>
      <c r="B49" s="299">
        <v>8107.9838777523692</v>
      </c>
      <c r="C49" s="300">
        <v>1202.2011303928841</v>
      </c>
      <c r="D49" s="301">
        <v>14.827374456079317</v>
      </c>
      <c r="E49" s="299">
        <v>86292.290697427394</v>
      </c>
      <c r="F49" s="300">
        <v>10190.257684872433</v>
      </c>
      <c r="G49" s="302">
        <v>11.809001247403705</v>
      </c>
      <c r="H49" s="299"/>
      <c r="I49" s="300"/>
      <c r="J49" s="303"/>
      <c r="K49" s="297"/>
      <c r="L49" s="64"/>
    </row>
    <row r="50" spans="1:12" x14ac:dyDescent="0.3">
      <c r="A50" s="298">
        <v>2007</v>
      </c>
      <c r="B50" s="299">
        <v>7965.5828426552744</v>
      </c>
      <c r="C50" s="300">
        <v>1209.1701230744889</v>
      </c>
      <c r="D50" s="301">
        <v>15.179932805411889</v>
      </c>
      <c r="E50" s="299">
        <v>88871.508144147185</v>
      </c>
      <c r="F50" s="300">
        <v>10960.798379610094</v>
      </c>
      <c r="G50" s="302">
        <v>12.333309750783092</v>
      </c>
      <c r="H50" s="299"/>
      <c r="I50" s="300"/>
      <c r="J50" s="303"/>
      <c r="K50" s="297"/>
      <c r="L50" s="64"/>
    </row>
    <row r="51" spans="1:12" x14ac:dyDescent="0.3">
      <c r="A51" s="298">
        <v>2008</v>
      </c>
      <c r="B51" s="299">
        <v>7926.268807838057</v>
      </c>
      <c r="C51" s="300">
        <v>1311.6666294418512</v>
      </c>
      <c r="D51" s="301">
        <v>16.548349056049958</v>
      </c>
      <c r="E51" s="299">
        <v>86717.332892398001</v>
      </c>
      <c r="F51" s="300">
        <v>11973.686494977472</v>
      </c>
      <c r="G51" s="302">
        <v>13.807719974315694</v>
      </c>
      <c r="H51" s="299"/>
      <c r="I51" s="300"/>
      <c r="J51" s="303"/>
      <c r="K51" s="297"/>
      <c r="L51" s="64"/>
    </row>
    <row r="52" spans="1:12" x14ac:dyDescent="0.3">
      <c r="A52" s="298">
        <v>2009</v>
      </c>
      <c r="B52" s="299">
        <v>7658</v>
      </c>
      <c r="C52" s="300">
        <v>1370</v>
      </c>
      <c r="D52" s="301">
        <v>16.2</v>
      </c>
      <c r="E52" s="299">
        <v>77034</v>
      </c>
      <c r="F52" s="300">
        <v>10236</v>
      </c>
      <c r="G52" s="302">
        <v>13.6</v>
      </c>
      <c r="H52" s="299">
        <v>31430</v>
      </c>
      <c r="I52" s="300">
        <v>12390</v>
      </c>
      <c r="J52" s="301">
        <v>41.64</v>
      </c>
      <c r="K52" s="297"/>
      <c r="L52" s="64"/>
    </row>
    <row r="53" spans="1:12" x14ac:dyDescent="0.3">
      <c r="A53" s="298">
        <v>2010</v>
      </c>
      <c r="B53" s="299">
        <v>7670.4</v>
      </c>
      <c r="C53" s="300">
        <v>1252.69</v>
      </c>
      <c r="D53" s="301">
        <v>16.329999999999998</v>
      </c>
      <c r="E53" s="299">
        <v>58995.31</v>
      </c>
      <c r="F53" s="300">
        <v>7964.14</v>
      </c>
      <c r="G53" s="302">
        <v>13.49</v>
      </c>
      <c r="H53" s="299">
        <v>308876.81784148538</v>
      </c>
      <c r="I53" s="300">
        <v>48702.811345418173</v>
      </c>
      <c r="J53" s="301">
        <v>15.76</v>
      </c>
      <c r="K53" s="297"/>
      <c r="L53" s="64"/>
    </row>
    <row r="54" spans="1:12" x14ac:dyDescent="0.3">
      <c r="A54" s="298">
        <v>2011</v>
      </c>
      <c r="B54" s="299">
        <v>7778.9180362062916</v>
      </c>
      <c r="C54" s="300">
        <v>1380.9720239308028</v>
      </c>
      <c r="D54" s="301">
        <v>17.752751957318356</v>
      </c>
      <c r="E54" s="299">
        <v>59843.963512832823</v>
      </c>
      <c r="F54" s="300">
        <v>8782.5323480743009</v>
      </c>
      <c r="G54" s="302">
        <v>14.675719709291968</v>
      </c>
      <c r="H54" s="299">
        <v>310587.44343256799</v>
      </c>
      <c r="I54" s="300">
        <v>53903.05880727082</v>
      </c>
      <c r="J54" s="301">
        <v>16.313972442906831</v>
      </c>
      <c r="K54" s="297"/>
    </row>
    <row r="55" spans="1:12" x14ac:dyDescent="0.3">
      <c r="A55" s="298">
        <v>2012</v>
      </c>
      <c r="B55" s="299">
        <v>7799.4438124130957</v>
      </c>
      <c r="C55" s="300">
        <v>1416.8770428156095</v>
      </c>
      <c r="D55" s="301">
        <v>18.166385666636877</v>
      </c>
      <c r="E55" s="299">
        <v>59457.630030494351</v>
      </c>
      <c r="F55" s="300">
        <v>8718.2278915947263</v>
      </c>
      <c r="G55" s="302">
        <v>14.662925325350779</v>
      </c>
      <c r="H55" s="299">
        <v>326497.82757832151</v>
      </c>
      <c r="I55" s="300">
        <v>60085.524811342322</v>
      </c>
      <c r="J55" s="301">
        <v>18.403039694629754</v>
      </c>
      <c r="K55" s="297"/>
    </row>
    <row r="56" spans="1:12" x14ac:dyDescent="0.3">
      <c r="A56" s="298">
        <v>2013</v>
      </c>
      <c r="B56" s="299">
        <v>7539.7586039921807</v>
      </c>
      <c r="C56" s="300">
        <v>1387.0872863573593</v>
      </c>
      <c r="D56" s="301">
        <v>18.432503650013533</v>
      </c>
      <c r="E56" s="299">
        <v>58114.355179253129</v>
      </c>
      <c r="F56" s="300">
        <v>8947.1517840005126</v>
      </c>
      <c r="G56" s="302">
        <v>15.251850693817518</v>
      </c>
      <c r="H56" s="299">
        <v>302048.06641905179</v>
      </c>
      <c r="I56" s="300">
        <v>53126.065108149443</v>
      </c>
      <c r="J56" s="301">
        <v>17.489697455431354</v>
      </c>
      <c r="K56" s="297"/>
    </row>
    <row r="57" spans="1:12" x14ac:dyDescent="0.3">
      <c r="A57" s="298">
        <v>2014</v>
      </c>
      <c r="B57" s="299">
        <v>7218.4353294033954</v>
      </c>
      <c r="C57" s="300">
        <v>1393.8421868930966</v>
      </c>
      <c r="D57" s="301">
        <v>19.309478069512579</v>
      </c>
      <c r="E57" s="299">
        <v>56595.38548985884</v>
      </c>
      <c r="F57" s="300">
        <v>9455.2722019806915</v>
      </c>
      <c r="G57" s="302">
        <v>16.706789997348729</v>
      </c>
      <c r="H57" s="299">
        <v>286113.19122586062</v>
      </c>
      <c r="I57" s="300">
        <v>49306.818667751184</v>
      </c>
      <c r="J57" s="301">
        <v>17.233325893327269</v>
      </c>
      <c r="K57" s="297"/>
    </row>
    <row r="58" spans="1:12" x14ac:dyDescent="0.3">
      <c r="A58" s="298">
        <v>2015</v>
      </c>
      <c r="B58" s="299">
        <v>7176.1179092325119</v>
      </c>
      <c r="C58" s="300">
        <v>1443.8164228195835</v>
      </c>
      <c r="D58" s="301">
        <v>20.119742193227147</v>
      </c>
      <c r="E58" s="299">
        <v>56767.001151639502</v>
      </c>
      <c r="F58" s="300">
        <v>9782.1961474883865</v>
      </c>
      <c r="G58" s="302">
        <v>17.232187624915365</v>
      </c>
      <c r="H58" s="299">
        <v>266760.23340513022</v>
      </c>
      <c r="I58" s="300">
        <v>43619.464194993954</v>
      </c>
      <c r="J58" s="301">
        <v>16.351561714503688</v>
      </c>
      <c r="K58" s="297"/>
    </row>
    <row r="59" spans="1:12" x14ac:dyDescent="0.3">
      <c r="A59" s="298">
        <v>2016</v>
      </c>
      <c r="B59" s="299">
        <v>6928.6590161194281</v>
      </c>
      <c r="C59" s="300">
        <v>1422.2543993915951</v>
      </c>
      <c r="D59" s="301">
        <v>20.527123590333137</v>
      </c>
      <c r="E59" s="299">
        <v>53284.700954400854</v>
      </c>
      <c r="F59" s="300">
        <v>9202.8014006279009</v>
      </c>
      <c r="G59" s="302">
        <v>17.271001311433334</v>
      </c>
      <c r="H59" s="299">
        <v>277296.20788389881</v>
      </c>
      <c r="I59" s="300">
        <v>47095.514613968277</v>
      </c>
      <c r="J59" s="301">
        <v>16.983829304181</v>
      </c>
      <c r="K59" s="297"/>
    </row>
    <row r="60" spans="1:12" x14ac:dyDescent="0.3">
      <c r="A60" s="304">
        <v>2017</v>
      </c>
      <c r="B60" s="305">
        <v>7080.275959534305</v>
      </c>
      <c r="C60" s="306">
        <v>1521.3680476252177</v>
      </c>
      <c r="D60" s="307">
        <v>21.487411738189987</v>
      </c>
      <c r="E60" s="305">
        <v>52328.98364412137</v>
      </c>
      <c r="F60" s="306">
        <v>9865.5532241548462</v>
      </c>
      <c r="G60" s="308">
        <v>18.852942551394534</v>
      </c>
      <c r="H60" s="305">
        <v>273549.39687678538</v>
      </c>
      <c r="I60" s="306">
        <v>48659.334376523206</v>
      </c>
      <c r="J60" s="307">
        <v>17.78813440354277</v>
      </c>
      <c r="K60" s="297"/>
    </row>
    <row r="61" spans="1:12" x14ac:dyDescent="0.3">
      <c r="A61" s="298">
        <v>2018</v>
      </c>
      <c r="B61" s="299">
        <v>6792.2853731831246</v>
      </c>
      <c r="C61" s="300">
        <v>1504.9138767271979</v>
      </c>
      <c r="D61" s="301">
        <v>22.15622274453904</v>
      </c>
      <c r="E61" s="299">
        <v>50701.830119321428</v>
      </c>
      <c r="F61" s="300">
        <v>9354.573406716052</v>
      </c>
      <c r="G61" s="302">
        <v>18.450169125455719</v>
      </c>
      <c r="H61" s="299">
        <v>262051.4082473868</v>
      </c>
      <c r="I61" s="300">
        <v>48957.592535807635</v>
      </c>
      <c r="J61" s="301">
        <v>18.682438252569799</v>
      </c>
      <c r="K61" s="309"/>
    </row>
    <row r="62" spans="1:12" x14ac:dyDescent="0.3">
      <c r="A62" s="298">
        <v>2019</v>
      </c>
      <c r="B62" s="299">
        <v>6586.4967664678925</v>
      </c>
      <c r="C62" s="300">
        <v>1523.055428687195</v>
      </c>
      <c r="D62" s="301">
        <v>23.123907635408379</v>
      </c>
      <c r="E62" s="299">
        <v>49819.946554284725</v>
      </c>
      <c r="F62" s="300">
        <v>9717.6766289177049</v>
      </c>
      <c r="G62" s="302">
        <v>19.505594246933097</v>
      </c>
      <c r="H62" s="299">
        <v>246262.43163383545</v>
      </c>
      <c r="I62" s="300">
        <v>46598.627557042171</v>
      </c>
      <c r="J62" s="301">
        <v>18.922345259032074</v>
      </c>
      <c r="K62" s="309"/>
    </row>
    <row r="63" spans="1:12" x14ac:dyDescent="0.3">
      <c r="A63" s="298">
        <v>2020</v>
      </c>
      <c r="B63" s="299">
        <v>6462.5143322390268</v>
      </c>
      <c r="C63" s="300">
        <v>1495.5033894063913</v>
      </c>
      <c r="D63" s="301">
        <v>23.141200352096604</v>
      </c>
      <c r="E63" s="299">
        <v>48531.548989425908</v>
      </c>
      <c r="F63" s="300">
        <v>9390.1900744710038</v>
      </c>
      <c r="G63" s="302">
        <v>19.348630468227885</v>
      </c>
      <c r="H63" s="299">
        <v>116890.28074575873</v>
      </c>
      <c r="I63" s="300">
        <v>16573.755993689061</v>
      </c>
      <c r="J63" s="301">
        <v>14.178899980347962</v>
      </c>
      <c r="K63" s="309"/>
    </row>
    <row r="64" spans="1:12" ht="15" thickBot="1" x14ac:dyDescent="0.35">
      <c r="A64" s="310">
        <v>2021</v>
      </c>
      <c r="B64" s="169">
        <v>6956.6904319625546</v>
      </c>
      <c r="C64" s="170">
        <v>1602.7581953613317</v>
      </c>
      <c r="D64" s="311">
        <v>23.039090369717329</v>
      </c>
      <c r="E64" s="169">
        <v>56357.90388939868</v>
      </c>
      <c r="F64" s="170">
        <v>10929.61806713724</v>
      </c>
      <c r="G64" s="312">
        <v>19.393230253180473</v>
      </c>
      <c r="H64" s="169">
        <v>116366.43178264081</v>
      </c>
      <c r="I64" s="170">
        <v>17393.735755437338</v>
      </c>
      <c r="J64" s="313">
        <v>14.947382581883103</v>
      </c>
      <c r="K64" s="309"/>
    </row>
    <row r="65" spans="1:10" x14ac:dyDescent="0.3">
      <c r="A65" s="23" t="s">
        <v>495</v>
      </c>
    </row>
    <row r="66" spans="1:10" x14ac:dyDescent="0.3">
      <c r="A66" s="23" t="s">
        <v>506</v>
      </c>
    </row>
    <row r="67" spans="1:10" x14ac:dyDescent="0.3">
      <c r="A67" s="56" t="s">
        <v>507</v>
      </c>
    </row>
    <row r="68" spans="1:10" x14ac:dyDescent="0.3">
      <c r="A68" s="23" t="s">
        <v>492</v>
      </c>
    </row>
    <row r="69" spans="1:10" x14ac:dyDescent="0.3">
      <c r="A69" s="23" t="s">
        <v>499</v>
      </c>
    </row>
    <row r="70" spans="1:10" x14ac:dyDescent="0.3">
      <c r="A70" s="56" t="s">
        <v>493</v>
      </c>
    </row>
    <row r="71" spans="1:10" x14ac:dyDescent="0.3">
      <c r="A71" s="56" t="s">
        <v>536</v>
      </c>
      <c r="B71" s="290"/>
      <c r="C71" s="315"/>
      <c r="D71" s="290"/>
      <c r="E71" s="315"/>
      <c r="F71" s="290"/>
      <c r="G71" s="316"/>
      <c r="H71" s="290"/>
      <c r="I71" s="315"/>
      <c r="J71" s="290"/>
    </row>
    <row r="72" spans="1:10" x14ac:dyDescent="0.3">
      <c r="A72" s="56" t="s">
        <v>565</v>
      </c>
      <c r="B72" s="290"/>
      <c r="C72" s="315"/>
      <c r="D72" s="290"/>
      <c r="E72" s="315"/>
      <c r="F72" s="290"/>
      <c r="G72" s="316"/>
      <c r="H72" s="290"/>
      <c r="I72" s="315"/>
      <c r="J72" s="290"/>
    </row>
    <row r="73" spans="1:10" x14ac:dyDescent="0.3">
      <c r="A73" s="56" t="s">
        <v>566</v>
      </c>
      <c r="B73" s="290"/>
      <c r="C73" s="315"/>
      <c r="D73" s="290"/>
      <c r="E73" s="315"/>
      <c r="F73" s="290"/>
      <c r="G73" s="316"/>
      <c r="H73" s="290"/>
      <c r="I73" s="315"/>
      <c r="J73" s="290"/>
    </row>
    <row r="74" spans="1:10" x14ac:dyDescent="0.3">
      <c r="B74" s="67"/>
      <c r="C74" s="67"/>
      <c r="D74" s="67"/>
      <c r="E74" s="67"/>
      <c r="F74" s="67"/>
      <c r="G74" s="317"/>
      <c r="H74" s="67"/>
      <c r="I74" s="67"/>
      <c r="J74" s="67"/>
    </row>
  </sheetData>
  <mergeCells count="4">
    <mergeCell ref="A3:A4"/>
    <mergeCell ref="B3:D3"/>
    <mergeCell ref="E3:G3"/>
    <mergeCell ref="H3:J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187" activePane="bottomLeft" state="frozen"/>
      <selection activeCell="J1" sqref="A1:J1"/>
      <selection pane="bottomLeft" activeCell="J1" sqref="A1:J1"/>
    </sheetView>
  </sheetViews>
  <sheetFormatPr defaultColWidth="9.109375" defaultRowHeight="14.4" x14ac:dyDescent="0.3"/>
  <cols>
    <col min="1" max="1" width="17.6640625" style="148" bestFit="1" customWidth="1"/>
    <col min="2" max="2" width="11.33203125" style="148" customWidth="1"/>
    <col min="3" max="3" width="10.33203125" customWidth="1"/>
    <col min="4" max="4" width="10.109375" customWidth="1"/>
    <col min="5" max="5" width="10" style="148" customWidth="1"/>
    <col min="6" max="6" width="9.6640625" style="148" customWidth="1"/>
    <col min="7" max="7" width="44.6640625" bestFit="1" customWidth="1"/>
    <col min="8" max="8" width="22.5546875" customWidth="1"/>
    <col min="9" max="9" width="22.88671875" bestFit="1" customWidth="1"/>
    <col min="10" max="11" width="15" customWidth="1"/>
    <col min="14" max="14" width="12.6640625" bestFit="1" customWidth="1"/>
    <col min="15" max="15" width="10.6640625" customWidth="1"/>
    <col min="16" max="16" width="44.6640625" bestFit="1" customWidth="1"/>
  </cols>
  <sheetData>
    <row r="1" spans="1:17" s="206" customFormat="1" ht="43.2" x14ac:dyDescent="0.3">
      <c r="A1" s="143" t="s">
        <v>1477</v>
      </c>
      <c r="B1" s="143" t="s">
        <v>1478</v>
      </c>
      <c r="C1" s="205" t="s">
        <v>1479</v>
      </c>
      <c r="D1" s="205" t="s">
        <v>1480</v>
      </c>
      <c r="E1" s="143" t="s">
        <v>1481</v>
      </c>
      <c r="F1" s="143" t="s">
        <v>1482</v>
      </c>
      <c r="G1" s="205" t="s">
        <v>1483</v>
      </c>
      <c r="H1" s="205" t="s">
        <v>1484</v>
      </c>
      <c r="I1" s="205" t="s">
        <v>1485</v>
      </c>
      <c r="J1" s="205" t="s">
        <v>1486</v>
      </c>
      <c r="K1" s="205" t="s">
        <v>1413</v>
      </c>
      <c r="L1" s="205" t="s">
        <v>1487</v>
      </c>
      <c r="M1" s="205" t="s">
        <v>1488</v>
      </c>
      <c r="N1" s="205" t="s">
        <v>1489</v>
      </c>
      <c r="O1" s="143" t="s">
        <v>1490</v>
      </c>
      <c r="P1" s="143" t="s">
        <v>1491</v>
      </c>
      <c r="Q1" s="206" t="s">
        <v>1392</v>
      </c>
    </row>
    <row r="2" spans="1:17" x14ac:dyDescent="0.3">
      <c r="A2" t="s">
        <v>1074</v>
      </c>
      <c r="B2" t="s">
        <v>1571</v>
      </c>
      <c r="C2" s="148" t="s">
        <v>1501</v>
      </c>
      <c r="D2" s="148">
        <v>331030</v>
      </c>
      <c r="E2" s="148" t="s">
        <v>1459</v>
      </c>
      <c r="F2" s="148" t="s">
        <v>1493</v>
      </c>
      <c r="G2" t="s">
        <v>66</v>
      </c>
      <c r="H2" t="s">
        <v>65</v>
      </c>
      <c r="I2" t="s">
        <v>1572</v>
      </c>
      <c r="J2" t="s">
        <v>582</v>
      </c>
      <c r="K2" t="s">
        <v>66</v>
      </c>
      <c r="L2">
        <v>1398012</v>
      </c>
      <c r="M2">
        <v>60.912222200000002</v>
      </c>
      <c r="N2">
        <v>-161.2138889</v>
      </c>
      <c r="O2" t="s">
        <v>9</v>
      </c>
      <c r="P2" t="s">
        <v>66</v>
      </c>
      <c r="Q2">
        <v>635</v>
      </c>
    </row>
    <row r="3" spans="1:17" x14ac:dyDescent="0.3">
      <c r="A3" t="s">
        <v>1258</v>
      </c>
      <c r="B3" t="s">
        <v>1611</v>
      </c>
      <c r="C3" s="148" t="s">
        <v>1501</v>
      </c>
      <c r="D3" s="148">
        <v>332570</v>
      </c>
      <c r="E3" s="148" t="s">
        <v>1459</v>
      </c>
      <c r="F3" s="148" t="s">
        <v>1493</v>
      </c>
      <c r="G3" t="s">
        <v>348</v>
      </c>
      <c r="H3" t="s">
        <v>347</v>
      </c>
      <c r="I3" t="s">
        <v>1612</v>
      </c>
      <c r="J3" t="s">
        <v>993</v>
      </c>
      <c r="K3" t="s">
        <v>348</v>
      </c>
      <c r="L3">
        <v>1410198</v>
      </c>
      <c r="M3">
        <v>66.006388900000005</v>
      </c>
      <c r="N3">
        <v>-149.09083330000001</v>
      </c>
      <c r="O3" t="s">
        <v>14</v>
      </c>
      <c r="P3" t="s">
        <v>348</v>
      </c>
      <c r="Q3">
        <v>709</v>
      </c>
    </row>
    <row r="4" spans="1:17" x14ac:dyDescent="0.3">
      <c r="A4" t="s">
        <v>1274</v>
      </c>
      <c r="B4" t="s">
        <v>1641</v>
      </c>
      <c r="C4" s="148" t="s">
        <v>1501</v>
      </c>
      <c r="D4" s="148">
        <v>332880</v>
      </c>
      <c r="E4" s="148" t="s">
        <v>1459</v>
      </c>
      <c r="F4" s="148" t="s">
        <v>1493</v>
      </c>
      <c r="G4" t="s">
        <v>379</v>
      </c>
      <c r="H4" t="s">
        <v>378</v>
      </c>
      <c r="I4" t="s">
        <v>1642</v>
      </c>
      <c r="J4" t="s">
        <v>1045</v>
      </c>
      <c r="K4" t="s">
        <v>379</v>
      </c>
      <c r="L4">
        <v>1411644</v>
      </c>
      <c r="M4">
        <v>67.013888899999998</v>
      </c>
      <c r="N4">
        <v>-146.41861109999999</v>
      </c>
      <c r="O4" t="s">
        <v>14</v>
      </c>
      <c r="P4" t="s">
        <v>379</v>
      </c>
      <c r="Q4">
        <v>663</v>
      </c>
    </row>
    <row r="5" spans="1:17" x14ac:dyDescent="0.3">
      <c r="A5" t="s">
        <v>1468</v>
      </c>
      <c r="B5" t="s">
        <v>1675</v>
      </c>
      <c r="C5" s="148">
        <v>42889</v>
      </c>
      <c r="D5" s="148"/>
      <c r="E5" s="148" t="s">
        <v>1498</v>
      </c>
      <c r="F5" s="148" t="s">
        <v>1459</v>
      </c>
      <c r="G5" t="s">
        <v>521</v>
      </c>
      <c r="H5" t="s">
        <v>521</v>
      </c>
      <c r="I5" t="s">
        <v>1666</v>
      </c>
      <c r="J5" t="s">
        <v>600</v>
      </c>
      <c r="O5" t="s">
        <v>12</v>
      </c>
      <c r="P5" t="s">
        <v>521</v>
      </c>
    </row>
    <row r="6" spans="1:17" x14ac:dyDescent="0.3">
      <c r="A6" t="s">
        <v>1469</v>
      </c>
      <c r="B6" t="s">
        <v>1676</v>
      </c>
      <c r="C6" s="148">
        <v>431</v>
      </c>
      <c r="D6" s="148"/>
      <c r="E6" s="148" t="s">
        <v>1498</v>
      </c>
      <c r="F6" s="148" t="s">
        <v>1459</v>
      </c>
      <c r="G6" t="s">
        <v>1677</v>
      </c>
      <c r="H6" t="s">
        <v>1677</v>
      </c>
    </row>
    <row r="7" spans="1:17" x14ac:dyDescent="0.3">
      <c r="A7" t="s">
        <v>1470</v>
      </c>
      <c r="B7" t="s">
        <v>1678</v>
      </c>
      <c r="C7" s="148">
        <v>13880</v>
      </c>
      <c r="D7" s="148"/>
      <c r="E7" s="148" t="s">
        <v>1498</v>
      </c>
      <c r="F7" s="148" t="s">
        <v>1459</v>
      </c>
      <c r="G7" t="s">
        <v>1679</v>
      </c>
      <c r="H7" t="s">
        <v>1679</v>
      </c>
    </row>
    <row r="8" spans="1:17" x14ac:dyDescent="0.3">
      <c r="A8" t="s">
        <v>1471</v>
      </c>
      <c r="B8" t="s">
        <v>1680</v>
      </c>
      <c r="C8" s="148">
        <v>22200</v>
      </c>
      <c r="D8" s="148"/>
      <c r="E8" s="148" t="s">
        <v>1498</v>
      </c>
      <c r="F8" s="148" t="s">
        <v>1459</v>
      </c>
      <c r="G8" t="s">
        <v>1415</v>
      </c>
      <c r="H8" t="s">
        <v>1415</v>
      </c>
      <c r="I8" t="s">
        <v>1666</v>
      </c>
      <c r="J8" t="s">
        <v>600</v>
      </c>
      <c r="O8" t="s">
        <v>12</v>
      </c>
      <c r="P8" t="s">
        <v>1415</v>
      </c>
    </row>
    <row r="9" spans="1:17" x14ac:dyDescent="0.3">
      <c r="A9" t="s">
        <v>1472</v>
      </c>
      <c r="B9" t="s">
        <v>1681</v>
      </c>
      <c r="C9" s="148">
        <v>19553</v>
      </c>
      <c r="D9" s="148"/>
      <c r="E9" s="148" t="s">
        <v>1498</v>
      </c>
      <c r="F9" s="148" t="s">
        <v>1459</v>
      </c>
      <c r="G9" t="s">
        <v>1039</v>
      </c>
      <c r="H9" t="s">
        <v>1039</v>
      </c>
    </row>
    <row r="10" spans="1:17" x14ac:dyDescent="0.3">
      <c r="A10" t="s">
        <v>1475</v>
      </c>
      <c r="B10" t="s">
        <v>1686</v>
      </c>
      <c r="C10" s="148">
        <v>60770</v>
      </c>
      <c r="D10" s="148"/>
      <c r="E10" s="148" t="s">
        <v>1498</v>
      </c>
      <c r="F10" s="148" t="s">
        <v>1459</v>
      </c>
      <c r="G10" t="s">
        <v>346</v>
      </c>
      <c r="H10" t="s">
        <v>346</v>
      </c>
      <c r="I10" t="s">
        <v>1663</v>
      </c>
      <c r="J10" t="s">
        <v>864</v>
      </c>
      <c r="O10" t="s">
        <v>13</v>
      </c>
      <c r="P10" t="s">
        <v>346</v>
      </c>
    </row>
    <row r="11" spans="1:17" x14ac:dyDescent="0.3">
      <c r="A11" t="s">
        <v>1177</v>
      </c>
      <c r="B11" t="s">
        <v>1715</v>
      </c>
      <c r="C11" s="148" t="s">
        <v>1501</v>
      </c>
      <c r="D11" s="148">
        <v>331850</v>
      </c>
      <c r="E11" s="148" t="s">
        <v>1459</v>
      </c>
      <c r="F11" s="148" t="s">
        <v>1493</v>
      </c>
      <c r="G11" t="s">
        <v>180</v>
      </c>
      <c r="H11" t="s">
        <v>179</v>
      </c>
      <c r="I11" t="s">
        <v>1716</v>
      </c>
      <c r="J11" t="s">
        <v>768</v>
      </c>
      <c r="K11" t="s">
        <v>180</v>
      </c>
      <c r="L11">
        <v>1421254</v>
      </c>
      <c r="M11">
        <v>60.063333299999996</v>
      </c>
      <c r="N11">
        <v>-148.01138889999999</v>
      </c>
      <c r="O11" t="s">
        <v>7</v>
      </c>
      <c r="P11" t="s">
        <v>180</v>
      </c>
      <c r="Q11">
        <v>686</v>
      </c>
    </row>
    <row r="12" spans="1:17" x14ac:dyDescent="0.3">
      <c r="A12" t="s">
        <v>1207</v>
      </c>
      <c r="B12" t="s">
        <v>1738</v>
      </c>
      <c r="C12" s="148">
        <v>9416</v>
      </c>
      <c r="D12" s="148">
        <v>332060</v>
      </c>
      <c r="E12" s="148" t="s">
        <v>1498</v>
      </c>
      <c r="F12" s="148" t="s">
        <v>1493</v>
      </c>
      <c r="G12" t="s">
        <v>246</v>
      </c>
      <c r="H12" t="s">
        <v>245</v>
      </c>
      <c r="I12" t="s">
        <v>1739</v>
      </c>
      <c r="J12" t="s">
        <v>862</v>
      </c>
      <c r="K12" t="s">
        <v>246</v>
      </c>
      <c r="L12">
        <v>1412894</v>
      </c>
      <c r="M12">
        <v>66.075555600000001</v>
      </c>
      <c r="N12">
        <v>-162.71722220000001</v>
      </c>
      <c r="O12" t="s">
        <v>11</v>
      </c>
      <c r="P12" t="s">
        <v>246</v>
      </c>
      <c r="Q12">
        <v>369</v>
      </c>
    </row>
    <row r="13" spans="1:17" x14ac:dyDescent="0.3">
      <c r="A13" t="s">
        <v>1189</v>
      </c>
      <c r="B13" t="s">
        <v>1750</v>
      </c>
      <c r="C13" s="148">
        <v>5721</v>
      </c>
      <c r="D13" s="148">
        <v>331960</v>
      </c>
      <c r="E13" s="148" t="s">
        <v>1498</v>
      </c>
      <c r="F13" s="148" t="s">
        <v>1493</v>
      </c>
      <c r="G13" t="s">
        <v>209</v>
      </c>
      <c r="H13" t="s">
        <v>208</v>
      </c>
      <c r="I13" t="s">
        <v>1751</v>
      </c>
      <c r="J13" t="s">
        <v>814</v>
      </c>
      <c r="K13" t="s">
        <v>209</v>
      </c>
      <c r="L13">
        <v>1401787</v>
      </c>
      <c r="M13">
        <v>58.194444400000002</v>
      </c>
      <c r="N13">
        <v>-136.34333330000001</v>
      </c>
      <c r="O13" t="s">
        <v>13</v>
      </c>
      <c r="P13" t="s">
        <v>209</v>
      </c>
      <c r="Q13">
        <v>701</v>
      </c>
    </row>
    <row r="14" spans="1:17" x14ac:dyDescent="0.3">
      <c r="A14" t="s">
        <v>1079</v>
      </c>
      <c r="B14" t="s">
        <v>1492</v>
      </c>
      <c r="C14" s="148">
        <v>213</v>
      </c>
      <c r="D14" s="148"/>
      <c r="E14" s="148" t="s">
        <v>1493</v>
      </c>
      <c r="F14" s="148" t="s">
        <v>1459</v>
      </c>
      <c r="G14" t="s">
        <v>1288</v>
      </c>
      <c r="H14" t="s">
        <v>1288</v>
      </c>
      <c r="I14" t="s">
        <v>1494</v>
      </c>
      <c r="J14" t="s">
        <v>587</v>
      </c>
      <c r="K14" t="s">
        <v>71</v>
      </c>
      <c r="L14">
        <v>1404263</v>
      </c>
      <c r="M14">
        <v>58.301944399999996</v>
      </c>
      <c r="N14">
        <v>-134.4197222</v>
      </c>
      <c r="O14" t="s">
        <v>13</v>
      </c>
      <c r="P14" t="s">
        <v>1080</v>
      </c>
      <c r="Q14">
        <v>1</v>
      </c>
    </row>
    <row r="15" spans="1:17" x14ac:dyDescent="0.3">
      <c r="A15" t="s">
        <v>1185</v>
      </c>
      <c r="B15" t="s">
        <v>1651</v>
      </c>
      <c r="C15" s="148">
        <v>4329</v>
      </c>
      <c r="D15" s="148"/>
      <c r="E15" s="148" t="s">
        <v>1498</v>
      </c>
      <c r="F15" s="148" t="s">
        <v>1493</v>
      </c>
      <c r="G15" t="s">
        <v>788</v>
      </c>
      <c r="H15" t="s">
        <v>788</v>
      </c>
      <c r="I15" t="s">
        <v>1652</v>
      </c>
      <c r="J15" t="s">
        <v>790</v>
      </c>
      <c r="K15" t="s">
        <v>200</v>
      </c>
      <c r="L15">
        <v>1412465</v>
      </c>
      <c r="M15">
        <v>61.130833299999999</v>
      </c>
      <c r="N15">
        <v>-146.34833330000001</v>
      </c>
      <c r="O15" t="s">
        <v>7</v>
      </c>
      <c r="P15" t="s">
        <v>542</v>
      </c>
      <c r="Q15">
        <v>2</v>
      </c>
    </row>
    <row r="16" spans="1:17" x14ac:dyDescent="0.3">
      <c r="A16" t="s">
        <v>1221</v>
      </c>
      <c r="B16" t="s">
        <v>1775</v>
      </c>
      <c r="C16" s="148">
        <v>11824</v>
      </c>
      <c r="D16" s="148"/>
      <c r="E16" s="148" t="s">
        <v>1493</v>
      </c>
      <c r="F16" s="148" t="s">
        <v>1459</v>
      </c>
      <c r="G16" t="s">
        <v>909</v>
      </c>
      <c r="H16" t="s">
        <v>909</v>
      </c>
      <c r="I16" t="s">
        <v>1666</v>
      </c>
      <c r="J16" t="s">
        <v>600</v>
      </c>
      <c r="K16" t="s">
        <v>544</v>
      </c>
      <c r="L16">
        <v>1411788</v>
      </c>
      <c r="M16">
        <v>61.5813889</v>
      </c>
      <c r="N16">
        <v>-149.43944440000001</v>
      </c>
      <c r="O16" t="s">
        <v>12</v>
      </c>
      <c r="P16" t="s">
        <v>545</v>
      </c>
      <c r="Q16">
        <v>5</v>
      </c>
    </row>
    <row r="17" spans="1:17" x14ac:dyDescent="0.3">
      <c r="A17" t="s">
        <v>1271</v>
      </c>
      <c r="B17" t="s">
        <v>1637</v>
      </c>
      <c r="C17" s="148">
        <v>40548</v>
      </c>
      <c r="D17" s="148">
        <v>332850</v>
      </c>
      <c r="E17" s="148" t="s">
        <v>1498</v>
      </c>
      <c r="F17" s="148" t="s">
        <v>1493</v>
      </c>
      <c r="G17" t="s">
        <v>374</v>
      </c>
      <c r="H17" t="s">
        <v>373</v>
      </c>
      <c r="I17" t="s">
        <v>1638</v>
      </c>
      <c r="J17" t="s">
        <v>1032</v>
      </c>
      <c r="K17" t="s">
        <v>374</v>
      </c>
      <c r="L17">
        <v>1411517</v>
      </c>
      <c r="M17">
        <v>63.873055600000001</v>
      </c>
      <c r="N17">
        <v>-160.78805560000001</v>
      </c>
      <c r="O17" t="s">
        <v>5</v>
      </c>
      <c r="P17" t="s">
        <v>374</v>
      </c>
      <c r="Q17">
        <v>8</v>
      </c>
    </row>
    <row r="18" spans="1:17" x14ac:dyDescent="0.3">
      <c r="A18" t="s">
        <v>1219</v>
      </c>
      <c r="B18" t="s">
        <v>1511</v>
      </c>
      <c r="C18" s="148" t="s">
        <v>1501</v>
      </c>
      <c r="D18" s="148">
        <v>332190</v>
      </c>
      <c r="E18" s="148" t="s">
        <v>1459</v>
      </c>
      <c r="F18" s="148" t="s">
        <v>1493</v>
      </c>
      <c r="G18" t="s">
        <v>405</v>
      </c>
      <c r="H18" t="s">
        <v>404</v>
      </c>
      <c r="I18" t="s">
        <v>1512</v>
      </c>
      <c r="J18" t="s">
        <v>905</v>
      </c>
      <c r="K18" t="s">
        <v>405</v>
      </c>
      <c r="L18">
        <v>1405351</v>
      </c>
      <c r="M18">
        <v>61.356388899999999</v>
      </c>
      <c r="N18">
        <v>-155.43555559999999</v>
      </c>
      <c r="O18" t="s">
        <v>9</v>
      </c>
      <c r="P18" t="s">
        <v>405</v>
      </c>
      <c r="Q18">
        <v>13</v>
      </c>
    </row>
    <row r="19" spans="1:17" x14ac:dyDescent="0.3">
      <c r="A19" t="s">
        <v>1262</v>
      </c>
      <c r="B19" t="s">
        <v>1619</v>
      </c>
      <c r="C19" s="148">
        <v>18480</v>
      </c>
      <c r="D19" s="148">
        <v>332610</v>
      </c>
      <c r="E19" s="148" t="s">
        <v>1498</v>
      </c>
      <c r="F19" s="148" t="s">
        <v>1493</v>
      </c>
      <c r="G19" t="s">
        <v>356</v>
      </c>
      <c r="H19" t="s">
        <v>355</v>
      </c>
      <c r="I19" t="s">
        <v>1620</v>
      </c>
      <c r="J19" t="s">
        <v>1001</v>
      </c>
      <c r="K19" t="s">
        <v>356</v>
      </c>
      <c r="L19">
        <v>1415193</v>
      </c>
      <c r="M19">
        <v>60.864722200000003</v>
      </c>
      <c r="N19">
        <v>-146.67861110000001</v>
      </c>
      <c r="O19" t="s">
        <v>7</v>
      </c>
      <c r="P19" t="s">
        <v>356</v>
      </c>
      <c r="Q19">
        <v>16</v>
      </c>
    </row>
    <row r="20" spans="1:17" x14ac:dyDescent="0.3">
      <c r="A20" t="s">
        <v>1277</v>
      </c>
      <c r="B20" t="s">
        <v>1786</v>
      </c>
      <c r="C20" s="148">
        <v>9897</v>
      </c>
      <c r="D20" s="148">
        <v>332070</v>
      </c>
      <c r="E20" s="148" t="s">
        <v>1498</v>
      </c>
      <c r="F20" s="148" t="s">
        <v>1493</v>
      </c>
      <c r="G20" t="s">
        <v>254</v>
      </c>
      <c r="H20" t="s">
        <v>253</v>
      </c>
      <c r="I20" t="s">
        <v>1787</v>
      </c>
      <c r="J20" t="s">
        <v>871</v>
      </c>
      <c r="K20" t="s">
        <v>254</v>
      </c>
      <c r="L20">
        <v>1418792</v>
      </c>
      <c r="M20">
        <v>55.061666700000004</v>
      </c>
      <c r="N20">
        <v>-162.31027779999999</v>
      </c>
      <c r="O20" t="s">
        <v>4</v>
      </c>
      <c r="P20" t="s">
        <v>254</v>
      </c>
      <c r="Q20">
        <v>17</v>
      </c>
    </row>
    <row r="21" spans="1:17" x14ac:dyDescent="0.3">
      <c r="A21" t="s">
        <v>1230</v>
      </c>
      <c r="B21" t="s">
        <v>1532</v>
      </c>
      <c r="C21" s="148" t="s">
        <v>1501</v>
      </c>
      <c r="D21" s="148">
        <v>332300</v>
      </c>
      <c r="E21" s="148" t="s">
        <v>1459</v>
      </c>
      <c r="F21" s="148" t="s">
        <v>1493</v>
      </c>
      <c r="G21" t="s">
        <v>408</v>
      </c>
      <c r="H21" t="s">
        <v>407</v>
      </c>
      <c r="I21" t="s">
        <v>1533</v>
      </c>
      <c r="J21" t="s">
        <v>931</v>
      </c>
      <c r="K21" t="s">
        <v>408</v>
      </c>
      <c r="L21">
        <v>1406834</v>
      </c>
      <c r="M21">
        <v>60.708055600000002</v>
      </c>
      <c r="N21">
        <v>-161.76611109999999</v>
      </c>
      <c r="O21" t="s">
        <v>9</v>
      </c>
      <c r="P21" t="s">
        <v>408</v>
      </c>
      <c r="Q21">
        <v>18</v>
      </c>
    </row>
    <row r="22" spans="1:17" x14ac:dyDescent="0.3">
      <c r="A22" t="s">
        <v>1199</v>
      </c>
      <c r="B22" t="s">
        <v>1772</v>
      </c>
      <c r="C22" s="148">
        <v>9000</v>
      </c>
      <c r="D22" s="148">
        <v>332030</v>
      </c>
      <c r="E22" s="148" t="s">
        <v>1498</v>
      </c>
      <c r="F22" s="148" t="s">
        <v>1493</v>
      </c>
      <c r="G22" t="s">
        <v>235</v>
      </c>
      <c r="H22" t="s">
        <v>234</v>
      </c>
      <c r="I22" t="s">
        <v>1773</v>
      </c>
      <c r="J22" t="s">
        <v>848</v>
      </c>
      <c r="K22" t="s">
        <v>235</v>
      </c>
      <c r="L22">
        <v>1403596</v>
      </c>
      <c r="M22">
        <v>66.048888899999994</v>
      </c>
      <c r="N22">
        <v>-154.25555560000001</v>
      </c>
      <c r="O22" t="s">
        <v>14</v>
      </c>
      <c r="P22" t="s">
        <v>235</v>
      </c>
      <c r="Q22">
        <v>22</v>
      </c>
    </row>
    <row r="23" spans="1:17" x14ac:dyDescent="0.3">
      <c r="A23" t="s">
        <v>1252</v>
      </c>
      <c r="B23" t="s">
        <v>1590</v>
      </c>
      <c r="C23" s="148" t="s">
        <v>1501</v>
      </c>
      <c r="D23" s="148">
        <v>332530</v>
      </c>
      <c r="E23" s="148" t="s">
        <v>1459</v>
      </c>
      <c r="F23" s="148" t="s">
        <v>1493</v>
      </c>
      <c r="G23" t="s">
        <v>335</v>
      </c>
      <c r="H23" t="s">
        <v>334</v>
      </c>
      <c r="I23" t="s">
        <v>1591</v>
      </c>
      <c r="J23" t="s">
        <v>979</v>
      </c>
      <c r="K23" t="s">
        <v>335</v>
      </c>
      <c r="L23">
        <v>1408878</v>
      </c>
      <c r="M23">
        <v>64.739444399999996</v>
      </c>
      <c r="N23">
        <v>-155.4869444</v>
      </c>
      <c r="O23" t="s">
        <v>14</v>
      </c>
      <c r="P23" t="s">
        <v>335</v>
      </c>
      <c r="Q23">
        <v>24</v>
      </c>
    </row>
    <row r="24" spans="1:17" x14ac:dyDescent="0.3">
      <c r="A24" t="s">
        <v>1222</v>
      </c>
      <c r="B24" t="s">
        <v>1521</v>
      </c>
      <c r="C24" s="148">
        <v>12119</v>
      </c>
      <c r="D24" s="148">
        <v>332220</v>
      </c>
      <c r="E24" s="148" t="s">
        <v>1498</v>
      </c>
      <c r="F24" s="148" t="s">
        <v>1493</v>
      </c>
      <c r="G24" t="s">
        <v>275</v>
      </c>
      <c r="H24" t="s">
        <v>274</v>
      </c>
      <c r="I24" t="s">
        <v>1522</v>
      </c>
      <c r="J24" t="s">
        <v>912</v>
      </c>
      <c r="K24" t="s">
        <v>275</v>
      </c>
      <c r="L24">
        <v>1406131</v>
      </c>
      <c r="M24">
        <v>62.9563889</v>
      </c>
      <c r="N24">
        <v>-155.59583330000001</v>
      </c>
      <c r="O24" t="s">
        <v>14</v>
      </c>
      <c r="P24" t="s">
        <v>275</v>
      </c>
      <c r="Q24">
        <v>43</v>
      </c>
    </row>
    <row r="25" spans="1:17" x14ac:dyDescent="0.3">
      <c r="A25" t="s">
        <v>1220</v>
      </c>
      <c r="B25" t="s">
        <v>1516</v>
      </c>
      <c r="C25" s="148">
        <v>26317</v>
      </c>
      <c r="D25" s="148">
        <v>332210</v>
      </c>
      <c r="E25" s="148" t="s">
        <v>1498</v>
      </c>
      <c r="F25" s="148" t="s">
        <v>1493</v>
      </c>
      <c r="G25" t="s">
        <v>273</v>
      </c>
      <c r="H25" t="s">
        <v>272</v>
      </c>
      <c r="I25" t="s">
        <v>1517</v>
      </c>
      <c r="J25" t="s">
        <v>907</v>
      </c>
      <c r="K25" t="s">
        <v>273</v>
      </c>
      <c r="L25">
        <v>1405927</v>
      </c>
      <c r="M25">
        <v>58.981388899999999</v>
      </c>
      <c r="N25">
        <v>-159.05833329999999</v>
      </c>
      <c r="O25" t="s">
        <v>6</v>
      </c>
      <c r="P25" t="s">
        <v>273</v>
      </c>
      <c r="Q25">
        <v>44</v>
      </c>
    </row>
    <row r="26" spans="1:17" x14ac:dyDescent="0.3">
      <c r="A26" t="s">
        <v>1245</v>
      </c>
      <c r="B26" t="s">
        <v>1561</v>
      </c>
      <c r="C26" s="148">
        <v>14234</v>
      </c>
      <c r="D26" s="148">
        <v>332440</v>
      </c>
      <c r="E26" s="148" t="s">
        <v>1498</v>
      </c>
      <c r="F26" s="148" t="s">
        <v>1493</v>
      </c>
      <c r="G26" t="s">
        <v>316</v>
      </c>
      <c r="H26" t="s">
        <v>315</v>
      </c>
      <c r="I26" t="s">
        <v>1562</v>
      </c>
      <c r="J26" t="s">
        <v>962</v>
      </c>
      <c r="K26" t="s">
        <v>316</v>
      </c>
      <c r="L26">
        <v>1407684</v>
      </c>
      <c r="M26">
        <v>57.923611100000002</v>
      </c>
      <c r="N26">
        <v>-152.50222220000001</v>
      </c>
      <c r="O26" t="s">
        <v>8</v>
      </c>
      <c r="P26" t="s">
        <v>316</v>
      </c>
      <c r="Q26">
        <v>45</v>
      </c>
    </row>
    <row r="27" spans="1:17" x14ac:dyDescent="0.3">
      <c r="A27" t="s">
        <v>1173</v>
      </c>
      <c r="B27" t="s">
        <v>1697</v>
      </c>
      <c r="C27" s="148" t="s">
        <v>1501</v>
      </c>
      <c r="D27" s="148">
        <v>331790</v>
      </c>
      <c r="E27" s="148" t="s">
        <v>1459</v>
      </c>
      <c r="F27" s="148" t="s">
        <v>1493</v>
      </c>
      <c r="G27" t="s">
        <v>172</v>
      </c>
      <c r="H27" t="s">
        <v>171</v>
      </c>
      <c r="I27" t="s">
        <v>1698</v>
      </c>
      <c r="J27" t="s">
        <v>759</v>
      </c>
      <c r="K27" t="s">
        <v>172</v>
      </c>
      <c r="L27">
        <v>1398776</v>
      </c>
      <c r="M27">
        <v>66.359444400000001</v>
      </c>
      <c r="N27">
        <v>-147.39638890000001</v>
      </c>
      <c r="O27" t="s">
        <v>14</v>
      </c>
      <c r="P27" t="s">
        <v>172</v>
      </c>
      <c r="Q27">
        <v>61</v>
      </c>
    </row>
    <row r="28" spans="1:17" x14ac:dyDescent="0.3">
      <c r="A28" t="s">
        <v>1255</v>
      </c>
      <c r="B28" t="s">
        <v>1598</v>
      </c>
      <c r="C28" s="148"/>
      <c r="D28" s="148">
        <v>332540</v>
      </c>
      <c r="E28" s="148" t="s">
        <v>1459</v>
      </c>
      <c r="F28" s="148" t="s">
        <v>1493</v>
      </c>
      <c r="G28" t="s">
        <v>360</v>
      </c>
      <c r="H28" t="s">
        <v>359</v>
      </c>
      <c r="I28" t="s">
        <v>1599</v>
      </c>
      <c r="J28" t="s">
        <v>1005</v>
      </c>
      <c r="K28" t="s">
        <v>360</v>
      </c>
      <c r="L28">
        <v>1419182</v>
      </c>
      <c r="M28">
        <v>55.339722199999997</v>
      </c>
      <c r="N28">
        <v>-160.49722220000001</v>
      </c>
      <c r="O28" t="s">
        <v>4</v>
      </c>
      <c r="P28" t="s">
        <v>360</v>
      </c>
      <c r="Q28">
        <v>91</v>
      </c>
    </row>
    <row r="29" spans="1:17" x14ac:dyDescent="0.3">
      <c r="A29" t="s">
        <v>1476</v>
      </c>
      <c r="B29" t="s">
        <v>1788</v>
      </c>
      <c r="C29" s="148">
        <v>26754</v>
      </c>
      <c r="D29" s="148"/>
      <c r="E29" s="148" t="s">
        <v>1493</v>
      </c>
      <c r="F29" s="148" t="s">
        <v>1459</v>
      </c>
      <c r="G29" t="s">
        <v>1789</v>
      </c>
      <c r="H29" t="s">
        <v>1789</v>
      </c>
      <c r="I29" t="s">
        <v>1790</v>
      </c>
      <c r="J29" t="s">
        <v>1791</v>
      </c>
      <c r="K29" t="s">
        <v>1416</v>
      </c>
      <c r="L29">
        <v>1866966</v>
      </c>
      <c r="M29">
        <v>63.089722199999997</v>
      </c>
      <c r="N29">
        <v>-145.6130556</v>
      </c>
      <c r="O29" t="s">
        <v>7</v>
      </c>
      <c r="P29" t="s">
        <v>1416</v>
      </c>
      <c r="Q29">
        <v>91</v>
      </c>
    </row>
    <row r="30" spans="1:17" x14ac:dyDescent="0.3">
      <c r="A30" t="s">
        <v>1275</v>
      </c>
      <c r="B30" t="s">
        <v>1647</v>
      </c>
      <c r="C30" s="148">
        <v>20535</v>
      </c>
      <c r="D30" s="148">
        <v>332890</v>
      </c>
      <c r="E30" s="148" t="s">
        <v>1498</v>
      </c>
      <c r="F30" s="148" t="s">
        <v>1493</v>
      </c>
      <c r="G30" t="s">
        <v>381</v>
      </c>
      <c r="H30" t="s">
        <v>380</v>
      </c>
      <c r="I30" t="s">
        <v>1648</v>
      </c>
      <c r="J30" t="s">
        <v>1284</v>
      </c>
      <c r="K30" t="s">
        <v>381</v>
      </c>
      <c r="L30">
        <v>1411989</v>
      </c>
      <c r="M30">
        <v>64.681388900000002</v>
      </c>
      <c r="N30">
        <v>-163.40555560000001</v>
      </c>
      <c r="O30" t="s">
        <v>5</v>
      </c>
      <c r="P30" t="s">
        <v>381</v>
      </c>
      <c r="Q30">
        <v>92</v>
      </c>
    </row>
    <row r="31" spans="1:17" x14ac:dyDescent="0.3">
      <c r="A31" t="s">
        <v>1269</v>
      </c>
      <c r="B31" t="s">
        <v>1635</v>
      </c>
      <c r="C31" s="148" t="s">
        <v>1501</v>
      </c>
      <c r="D31" s="148">
        <v>332730</v>
      </c>
      <c r="E31" s="148" t="s">
        <v>1459</v>
      </c>
      <c r="F31" s="148" t="s">
        <v>1493</v>
      </c>
      <c r="G31" t="s">
        <v>370</v>
      </c>
      <c r="H31" t="s">
        <v>369</v>
      </c>
      <c r="I31" t="s">
        <v>1636</v>
      </c>
      <c r="J31" t="s">
        <v>1025</v>
      </c>
      <c r="K31" t="s">
        <v>370</v>
      </c>
      <c r="L31">
        <v>1416737</v>
      </c>
      <c r="M31">
        <v>59.079166700000002</v>
      </c>
      <c r="N31">
        <v>-160.27500000000001</v>
      </c>
      <c r="O31" t="s">
        <v>6</v>
      </c>
      <c r="P31" t="s">
        <v>370</v>
      </c>
      <c r="Q31">
        <v>100</v>
      </c>
    </row>
    <row r="32" spans="1:17" x14ac:dyDescent="0.3">
      <c r="A32" t="s">
        <v>1260</v>
      </c>
      <c r="B32" t="s">
        <v>1579</v>
      </c>
      <c r="C32" s="148" t="s">
        <v>1501</v>
      </c>
      <c r="D32" s="148">
        <v>332590</v>
      </c>
      <c r="E32" s="148" t="s">
        <v>1459</v>
      </c>
      <c r="F32" s="148" t="s">
        <v>1493</v>
      </c>
      <c r="G32" t="s">
        <v>352</v>
      </c>
      <c r="H32" t="s">
        <v>351</v>
      </c>
      <c r="I32" t="s">
        <v>1580</v>
      </c>
      <c r="J32" t="s">
        <v>997</v>
      </c>
      <c r="K32" t="s">
        <v>352</v>
      </c>
      <c r="L32">
        <v>1408208</v>
      </c>
      <c r="M32">
        <v>60.202500000000001</v>
      </c>
      <c r="N32">
        <v>-154.31277779999999</v>
      </c>
      <c r="O32" t="s">
        <v>6</v>
      </c>
      <c r="P32" t="s">
        <v>352</v>
      </c>
      <c r="Q32">
        <v>106</v>
      </c>
    </row>
    <row r="33" spans="1:17" x14ac:dyDescent="0.3">
      <c r="A33" t="s">
        <v>1278</v>
      </c>
      <c r="B33" t="s">
        <v>1567</v>
      </c>
      <c r="C33" s="148">
        <v>14832</v>
      </c>
      <c r="D33" s="148">
        <v>332470</v>
      </c>
      <c r="E33" s="148" t="s">
        <v>1498</v>
      </c>
      <c r="F33" s="148" t="s">
        <v>1493</v>
      </c>
      <c r="G33" t="s">
        <v>294</v>
      </c>
      <c r="H33" t="s">
        <v>293</v>
      </c>
      <c r="I33" t="s">
        <v>1568</v>
      </c>
      <c r="J33" t="s">
        <v>1053</v>
      </c>
      <c r="K33" t="s">
        <v>294</v>
      </c>
      <c r="L33">
        <v>1407902</v>
      </c>
      <c r="M33">
        <v>55.913984599999999</v>
      </c>
      <c r="N33">
        <v>-159.16327670000001</v>
      </c>
      <c r="O33" t="s">
        <v>6</v>
      </c>
      <c r="P33" t="s">
        <v>294</v>
      </c>
      <c r="Q33">
        <v>108</v>
      </c>
    </row>
    <row r="34" spans="1:17" x14ac:dyDescent="0.3">
      <c r="A34" t="s">
        <v>1464</v>
      </c>
      <c r="B34" t="s">
        <v>1664</v>
      </c>
      <c r="C34" s="148">
        <v>16955</v>
      </c>
      <c r="D34" s="148"/>
      <c r="E34" s="148" t="s">
        <v>1498</v>
      </c>
      <c r="G34" t="s">
        <v>1665</v>
      </c>
      <c r="H34" t="s">
        <v>1665</v>
      </c>
      <c r="I34" t="s">
        <v>1666</v>
      </c>
      <c r="J34" t="s">
        <v>600</v>
      </c>
      <c r="K34" t="s">
        <v>341</v>
      </c>
      <c r="L34">
        <v>1414598</v>
      </c>
      <c r="M34">
        <v>60.1041667</v>
      </c>
      <c r="N34">
        <v>-149.4422222</v>
      </c>
      <c r="O34" t="s">
        <v>12</v>
      </c>
      <c r="P34" t="s">
        <v>548</v>
      </c>
      <c r="Q34">
        <v>108</v>
      </c>
    </row>
    <row r="35" spans="1:17" x14ac:dyDescent="0.3">
      <c r="A35" t="s">
        <v>1276</v>
      </c>
      <c r="B35" t="s">
        <v>1670</v>
      </c>
      <c r="C35" s="148">
        <v>21015</v>
      </c>
      <c r="D35" s="148"/>
      <c r="E35" s="148" t="s">
        <v>1498</v>
      </c>
      <c r="G35" t="s">
        <v>1293</v>
      </c>
      <c r="H35" t="s">
        <v>1293</v>
      </c>
      <c r="I35" t="s">
        <v>1663</v>
      </c>
      <c r="J35" t="s">
        <v>864</v>
      </c>
      <c r="K35" t="s">
        <v>383</v>
      </c>
      <c r="L35">
        <v>1415843</v>
      </c>
      <c r="M35">
        <v>56.470833300000002</v>
      </c>
      <c r="N35">
        <v>-132.37666669999999</v>
      </c>
      <c r="O35" t="s">
        <v>13</v>
      </c>
      <c r="P35" t="s">
        <v>383</v>
      </c>
      <c r="Q35">
        <v>111</v>
      </c>
    </row>
    <row r="36" spans="1:17" x14ac:dyDescent="0.3">
      <c r="A36" t="s">
        <v>1167</v>
      </c>
      <c r="B36" t="s">
        <v>1667</v>
      </c>
      <c r="C36" s="148">
        <v>599</v>
      </c>
      <c r="D36" s="148"/>
      <c r="E36" s="148" t="s">
        <v>1493</v>
      </c>
      <c r="F36" s="148" t="s">
        <v>1459</v>
      </c>
      <c r="G36" t="s">
        <v>1292</v>
      </c>
      <c r="H36" t="s">
        <v>1292</v>
      </c>
      <c r="I36" t="s">
        <v>1666</v>
      </c>
      <c r="J36" t="s">
        <v>600</v>
      </c>
      <c r="K36" t="s">
        <v>157</v>
      </c>
      <c r="L36">
        <v>1398242</v>
      </c>
      <c r="M36">
        <v>61.2180556</v>
      </c>
      <c r="N36">
        <v>-149.9002778</v>
      </c>
      <c r="O36" t="s">
        <v>12</v>
      </c>
      <c r="P36" t="s">
        <v>157</v>
      </c>
      <c r="Q36">
        <v>121</v>
      </c>
    </row>
    <row r="37" spans="1:17" x14ac:dyDescent="0.3">
      <c r="A37" t="s">
        <v>1474</v>
      </c>
      <c r="B37" t="s">
        <v>1685</v>
      </c>
      <c r="C37" s="148">
        <v>49803</v>
      </c>
      <c r="D37" s="148"/>
      <c r="E37" s="148" t="s">
        <v>1498</v>
      </c>
      <c r="F37" s="148" t="s">
        <v>1459</v>
      </c>
      <c r="G37" t="s">
        <v>1076</v>
      </c>
      <c r="H37" t="s">
        <v>1076</v>
      </c>
      <c r="I37" t="s">
        <v>1666</v>
      </c>
      <c r="J37" t="s">
        <v>600</v>
      </c>
      <c r="O37" t="s">
        <v>12</v>
      </c>
      <c r="Q37">
        <v>121</v>
      </c>
    </row>
    <row r="38" spans="1:17" x14ac:dyDescent="0.3">
      <c r="A38" t="s">
        <v>1268</v>
      </c>
      <c r="B38" t="s">
        <v>1633</v>
      </c>
      <c r="C38" s="148">
        <v>19267</v>
      </c>
      <c r="D38" s="148">
        <v>332720</v>
      </c>
      <c r="E38" s="148" t="s">
        <v>1498</v>
      </c>
      <c r="F38" s="148" t="s">
        <v>1493</v>
      </c>
      <c r="G38" t="s">
        <v>368</v>
      </c>
      <c r="H38" t="s">
        <v>367</v>
      </c>
      <c r="I38" t="s">
        <v>1634</v>
      </c>
      <c r="J38" t="s">
        <v>1023</v>
      </c>
      <c r="K38" t="s">
        <v>368</v>
      </c>
      <c r="L38">
        <v>1411324</v>
      </c>
      <c r="M38">
        <v>60.3430556</v>
      </c>
      <c r="N38">
        <v>-162.66305560000001</v>
      </c>
      <c r="O38" t="s">
        <v>9</v>
      </c>
      <c r="P38" t="s">
        <v>368</v>
      </c>
      <c r="Q38">
        <v>150</v>
      </c>
    </row>
    <row r="39" spans="1:17" x14ac:dyDescent="0.3">
      <c r="A39" t="s">
        <v>1208</v>
      </c>
      <c r="B39" t="s">
        <v>1749</v>
      </c>
      <c r="C39" s="148">
        <v>10210</v>
      </c>
      <c r="D39" s="148"/>
      <c r="E39" s="148" t="s">
        <v>1493</v>
      </c>
      <c r="F39" s="148" t="s">
        <v>1459</v>
      </c>
      <c r="G39" t="s">
        <v>247</v>
      </c>
      <c r="H39" t="s">
        <v>247</v>
      </c>
      <c r="I39" t="s">
        <v>1663</v>
      </c>
      <c r="J39" t="s">
        <v>864</v>
      </c>
      <c r="K39" t="s">
        <v>249</v>
      </c>
      <c r="L39">
        <v>1423039</v>
      </c>
      <c r="M39">
        <v>55.342222200000002</v>
      </c>
      <c r="N39">
        <v>-131.64611110000001</v>
      </c>
      <c r="O39" t="s">
        <v>13</v>
      </c>
      <c r="P39" t="s">
        <v>1209</v>
      </c>
      <c r="Q39">
        <v>160</v>
      </c>
    </row>
    <row r="40" spans="1:17" x14ac:dyDescent="0.3">
      <c r="A40" t="s">
        <v>1194</v>
      </c>
      <c r="B40" t="s">
        <v>1722</v>
      </c>
      <c r="C40" s="148">
        <v>7353</v>
      </c>
      <c r="D40" s="148"/>
      <c r="E40" s="148" t="s">
        <v>1493</v>
      </c>
      <c r="F40" s="148" t="s">
        <v>1459</v>
      </c>
      <c r="G40" t="s">
        <v>220</v>
      </c>
      <c r="H40" t="s">
        <v>220</v>
      </c>
      <c r="I40" t="s">
        <v>1666</v>
      </c>
      <c r="J40" t="s">
        <v>600</v>
      </c>
      <c r="K40" t="s">
        <v>79</v>
      </c>
      <c r="L40">
        <v>1401958</v>
      </c>
      <c r="M40">
        <v>64.837777799999998</v>
      </c>
      <c r="N40">
        <v>-147.7163889</v>
      </c>
      <c r="O40" t="s">
        <v>12</v>
      </c>
      <c r="P40" t="s">
        <v>539</v>
      </c>
      <c r="Q40">
        <v>169</v>
      </c>
    </row>
    <row r="41" spans="1:17" x14ac:dyDescent="0.3">
      <c r="A41" t="s">
        <v>1247</v>
      </c>
      <c r="B41" t="s">
        <v>1662</v>
      </c>
      <c r="C41" s="148">
        <v>14856</v>
      </c>
      <c r="D41" s="148"/>
      <c r="E41" s="148" t="s">
        <v>1498</v>
      </c>
      <c r="G41" t="s">
        <v>1291</v>
      </c>
      <c r="H41" t="s">
        <v>1291</v>
      </c>
      <c r="I41" t="s">
        <v>1663</v>
      </c>
      <c r="J41" t="s">
        <v>864</v>
      </c>
      <c r="K41" t="s">
        <v>323</v>
      </c>
      <c r="L41">
        <v>1424228</v>
      </c>
      <c r="M41">
        <v>56.811266699999997</v>
      </c>
      <c r="N41">
        <v>-132.95124250000001</v>
      </c>
      <c r="O41" t="s">
        <v>13</v>
      </c>
      <c r="P41" t="s">
        <v>323</v>
      </c>
      <c r="Q41">
        <v>212</v>
      </c>
    </row>
    <row r="42" spans="1:17" x14ac:dyDescent="0.3">
      <c r="A42" t="s">
        <v>1178</v>
      </c>
      <c r="B42" t="s">
        <v>1720</v>
      </c>
      <c r="C42" s="148" t="s">
        <v>1501</v>
      </c>
      <c r="D42" s="148">
        <v>331870</v>
      </c>
      <c r="E42" s="148" t="s">
        <v>1459</v>
      </c>
      <c r="F42" s="148" t="s">
        <v>1493</v>
      </c>
      <c r="G42" t="s">
        <v>184</v>
      </c>
      <c r="H42" t="s">
        <v>183</v>
      </c>
      <c r="I42" t="s">
        <v>1721</v>
      </c>
      <c r="J42" t="s">
        <v>770</v>
      </c>
      <c r="K42" t="s">
        <v>184</v>
      </c>
      <c r="L42">
        <v>1400274</v>
      </c>
      <c r="M42">
        <v>56.308439300000003</v>
      </c>
      <c r="N42">
        <v>-158.53023909999999</v>
      </c>
      <c r="O42" t="s">
        <v>6</v>
      </c>
      <c r="P42" t="s">
        <v>184</v>
      </c>
      <c r="Q42">
        <v>212</v>
      </c>
    </row>
    <row r="43" spans="1:17" x14ac:dyDescent="0.3">
      <c r="A43" t="s">
        <v>1169</v>
      </c>
      <c r="B43" t="s">
        <v>1688</v>
      </c>
      <c r="C43" s="148" t="s">
        <v>1501</v>
      </c>
      <c r="D43" s="148">
        <v>331770</v>
      </c>
      <c r="E43" s="148" t="s">
        <v>1459</v>
      </c>
      <c r="F43" s="148" t="s">
        <v>1493</v>
      </c>
      <c r="G43" t="s">
        <v>162</v>
      </c>
      <c r="H43" t="s">
        <v>161</v>
      </c>
      <c r="I43" t="s">
        <v>1689</v>
      </c>
      <c r="J43" t="s">
        <v>748</v>
      </c>
      <c r="K43" t="s">
        <v>162</v>
      </c>
      <c r="L43">
        <v>1398382</v>
      </c>
      <c r="M43">
        <v>68.126944399999999</v>
      </c>
      <c r="N43">
        <v>-145.53777779999999</v>
      </c>
      <c r="O43" t="s">
        <v>14</v>
      </c>
      <c r="P43" t="s">
        <v>162</v>
      </c>
      <c r="Q43">
        <v>214</v>
      </c>
    </row>
    <row r="44" spans="1:17" x14ac:dyDescent="0.3">
      <c r="A44" t="s">
        <v>1176</v>
      </c>
      <c r="B44" t="s">
        <v>1711</v>
      </c>
      <c r="C44" s="148" t="s">
        <v>1501</v>
      </c>
      <c r="D44" s="148">
        <v>331840</v>
      </c>
      <c r="E44" s="148" t="s">
        <v>1459</v>
      </c>
      <c r="F44" s="148" t="s">
        <v>1493</v>
      </c>
      <c r="G44" t="s">
        <v>178</v>
      </c>
      <c r="H44" t="s">
        <v>177</v>
      </c>
      <c r="I44" t="s">
        <v>1712</v>
      </c>
      <c r="J44" t="s">
        <v>766</v>
      </c>
      <c r="K44" t="s">
        <v>178</v>
      </c>
      <c r="L44">
        <v>1400128</v>
      </c>
      <c r="M44">
        <v>66.654444400000003</v>
      </c>
      <c r="N44">
        <v>-143.7222222</v>
      </c>
      <c r="O44" t="s">
        <v>14</v>
      </c>
      <c r="P44" t="s">
        <v>178</v>
      </c>
      <c r="Q44">
        <v>227</v>
      </c>
    </row>
    <row r="45" spans="1:17" x14ac:dyDescent="0.3">
      <c r="A45" t="s">
        <v>1200</v>
      </c>
      <c r="B45" t="s">
        <v>1776</v>
      </c>
      <c r="C45" s="148">
        <v>9192</v>
      </c>
      <c r="D45" s="148">
        <v>332040</v>
      </c>
      <c r="E45" s="148" t="s">
        <v>1498</v>
      </c>
      <c r="F45" s="148" t="s">
        <v>1493</v>
      </c>
      <c r="G45" t="s">
        <v>237</v>
      </c>
      <c r="H45" t="s">
        <v>236</v>
      </c>
      <c r="I45" t="s">
        <v>1777</v>
      </c>
      <c r="J45" t="s">
        <v>850</v>
      </c>
      <c r="K45" t="s">
        <v>237</v>
      </c>
      <c r="L45">
        <v>1403706</v>
      </c>
      <c r="M45">
        <v>59.3277778</v>
      </c>
      <c r="N45">
        <v>-155.89472219999999</v>
      </c>
      <c r="O45" t="s">
        <v>6</v>
      </c>
      <c r="P45" t="s">
        <v>237</v>
      </c>
      <c r="Q45">
        <v>227</v>
      </c>
    </row>
    <row r="46" spans="1:17" x14ac:dyDescent="0.3">
      <c r="A46" t="s">
        <v>1234</v>
      </c>
      <c r="B46" t="s">
        <v>1543</v>
      </c>
      <c r="C46" s="148" t="s">
        <v>1501</v>
      </c>
      <c r="D46" s="148">
        <v>332330</v>
      </c>
      <c r="E46" s="148" t="s">
        <v>1459</v>
      </c>
      <c r="F46" s="148" t="s">
        <v>1493</v>
      </c>
      <c r="G46" t="s">
        <v>300</v>
      </c>
      <c r="H46" t="s">
        <v>299</v>
      </c>
      <c r="I46" t="s">
        <v>1544</v>
      </c>
      <c r="J46" t="s">
        <v>939</v>
      </c>
      <c r="K46" t="s">
        <v>300</v>
      </c>
      <c r="L46">
        <v>1407022</v>
      </c>
      <c r="M46">
        <v>63.013333299999999</v>
      </c>
      <c r="N46">
        <v>-154.375</v>
      </c>
      <c r="O46" t="s">
        <v>14</v>
      </c>
      <c r="P46" t="s">
        <v>300</v>
      </c>
      <c r="Q46">
        <v>230</v>
      </c>
    </row>
    <row r="47" spans="1:17" x14ac:dyDescent="0.3">
      <c r="A47" t="s">
        <v>1239</v>
      </c>
      <c r="B47" t="s">
        <v>1554</v>
      </c>
      <c r="C47" s="148">
        <v>26616</v>
      </c>
      <c r="D47" s="148">
        <v>332380</v>
      </c>
      <c r="E47" s="148" t="s">
        <v>1498</v>
      </c>
      <c r="F47" s="148" t="s">
        <v>1493</v>
      </c>
      <c r="G47" t="s">
        <v>307</v>
      </c>
      <c r="H47" t="s">
        <v>303</v>
      </c>
      <c r="I47" t="s">
        <v>1555</v>
      </c>
      <c r="J47" t="s">
        <v>949</v>
      </c>
      <c r="K47" t="s">
        <v>307</v>
      </c>
      <c r="L47">
        <v>1416680</v>
      </c>
      <c r="M47">
        <v>70.217500000000001</v>
      </c>
      <c r="N47">
        <v>-150.97638889999999</v>
      </c>
      <c r="O47" t="s">
        <v>10</v>
      </c>
      <c r="P47" t="s">
        <v>307</v>
      </c>
      <c r="Q47">
        <v>240</v>
      </c>
    </row>
    <row r="48" spans="1:17" x14ac:dyDescent="0.3">
      <c r="A48" t="s">
        <v>1240</v>
      </c>
      <c r="B48" t="s">
        <v>1554</v>
      </c>
      <c r="C48" s="148">
        <v>26616</v>
      </c>
      <c r="D48" s="148">
        <v>332390</v>
      </c>
      <c r="E48" s="148" t="s">
        <v>1498</v>
      </c>
      <c r="F48" s="148" t="s">
        <v>1493</v>
      </c>
      <c r="G48" t="s">
        <v>308</v>
      </c>
      <c r="H48" t="s">
        <v>303</v>
      </c>
      <c r="I48" t="s">
        <v>1577</v>
      </c>
      <c r="J48" t="s">
        <v>951</v>
      </c>
      <c r="K48" t="s">
        <v>308</v>
      </c>
      <c r="L48">
        <v>1408110</v>
      </c>
      <c r="M48">
        <v>68.348611099999999</v>
      </c>
      <c r="N48">
        <v>-166.73472219999999</v>
      </c>
      <c r="O48" t="s">
        <v>10</v>
      </c>
      <c r="P48" t="s">
        <v>308</v>
      </c>
      <c r="Q48">
        <v>240</v>
      </c>
    </row>
    <row r="49" spans="1:17" x14ac:dyDescent="0.3">
      <c r="A49" t="s">
        <v>1241</v>
      </c>
      <c r="B49" t="s">
        <v>1554</v>
      </c>
      <c r="C49" s="148">
        <v>26616</v>
      </c>
      <c r="D49" s="148">
        <v>332400</v>
      </c>
      <c r="E49" s="148" t="s">
        <v>1498</v>
      </c>
      <c r="F49" s="148" t="s">
        <v>1493</v>
      </c>
      <c r="G49" t="s">
        <v>309</v>
      </c>
      <c r="H49" t="s">
        <v>303</v>
      </c>
      <c r="I49" t="s">
        <v>1578</v>
      </c>
      <c r="J49" t="s">
        <v>953</v>
      </c>
      <c r="K49" t="s">
        <v>309</v>
      </c>
      <c r="L49">
        <v>1408115</v>
      </c>
      <c r="M49">
        <v>69.743857000000006</v>
      </c>
      <c r="N49">
        <v>-163.008442</v>
      </c>
      <c r="O49" t="s">
        <v>10</v>
      </c>
      <c r="P49" t="s">
        <v>309</v>
      </c>
      <c r="Q49">
        <v>240</v>
      </c>
    </row>
    <row r="50" spans="1:17" x14ac:dyDescent="0.3">
      <c r="A50" t="s">
        <v>1242</v>
      </c>
      <c r="B50" t="s">
        <v>1554</v>
      </c>
      <c r="C50" s="148">
        <v>26616</v>
      </c>
      <c r="D50" s="148">
        <v>332410</v>
      </c>
      <c r="E50" s="148" t="s">
        <v>1498</v>
      </c>
      <c r="F50" s="148" t="s">
        <v>1493</v>
      </c>
      <c r="G50" t="s">
        <v>310</v>
      </c>
      <c r="H50" t="s">
        <v>303</v>
      </c>
      <c r="I50" t="s">
        <v>1643</v>
      </c>
      <c r="J50" t="s">
        <v>955</v>
      </c>
      <c r="K50" t="s">
        <v>310</v>
      </c>
      <c r="L50">
        <v>1411728</v>
      </c>
      <c r="M50">
        <v>70.636944400000004</v>
      </c>
      <c r="N50">
        <v>-160.03833330000001</v>
      </c>
      <c r="O50" t="s">
        <v>10</v>
      </c>
      <c r="P50" t="s">
        <v>310</v>
      </c>
      <c r="Q50">
        <v>240</v>
      </c>
    </row>
    <row r="51" spans="1:17" x14ac:dyDescent="0.3">
      <c r="A51" t="s">
        <v>1236</v>
      </c>
      <c r="B51" t="s">
        <v>1554</v>
      </c>
      <c r="C51" s="148">
        <v>26616</v>
      </c>
      <c r="D51" s="148">
        <v>332350</v>
      </c>
      <c r="E51" s="148" t="s">
        <v>1498</v>
      </c>
      <c r="F51" s="148" t="s">
        <v>1493</v>
      </c>
      <c r="G51" t="s">
        <v>304</v>
      </c>
      <c r="H51" t="s">
        <v>303</v>
      </c>
      <c r="I51" t="s">
        <v>1646</v>
      </c>
      <c r="J51" t="s">
        <v>943</v>
      </c>
      <c r="K51" t="s">
        <v>304</v>
      </c>
      <c r="L51">
        <v>1398235</v>
      </c>
      <c r="M51">
        <v>68.143333299999995</v>
      </c>
      <c r="N51">
        <v>-151.7358333</v>
      </c>
      <c r="O51" t="s">
        <v>10</v>
      </c>
      <c r="P51" t="s">
        <v>304</v>
      </c>
      <c r="Q51">
        <v>240</v>
      </c>
    </row>
    <row r="52" spans="1:17" x14ac:dyDescent="0.3">
      <c r="A52" t="s">
        <v>1237</v>
      </c>
      <c r="B52" t="s">
        <v>1554</v>
      </c>
      <c r="C52" s="148">
        <v>26616</v>
      </c>
      <c r="D52" s="148">
        <v>332360</v>
      </c>
      <c r="E52" s="148" t="s">
        <v>1498</v>
      </c>
      <c r="F52" s="148" t="s">
        <v>1493</v>
      </c>
      <c r="G52" t="s">
        <v>305</v>
      </c>
      <c r="H52" t="s">
        <v>303</v>
      </c>
      <c r="I52" t="s">
        <v>1696</v>
      </c>
      <c r="J52" t="s">
        <v>945</v>
      </c>
      <c r="K52" t="s">
        <v>305</v>
      </c>
      <c r="L52">
        <v>1406178</v>
      </c>
      <c r="M52">
        <v>70.469166700000002</v>
      </c>
      <c r="N52">
        <v>-157.39944439999999</v>
      </c>
      <c r="O52" t="s">
        <v>10</v>
      </c>
      <c r="P52" t="s">
        <v>305</v>
      </c>
      <c r="Q52">
        <v>240</v>
      </c>
    </row>
    <row r="53" spans="1:17" x14ac:dyDescent="0.3">
      <c r="A53" t="s">
        <v>1238</v>
      </c>
      <c r="B53" t="s">
        <v>1554</v>
      </c>
      <c r="C53" s="148">
        <v>26616</v>
      </c>
      <c r="D53" s="148">
        <v>332370</v>
      </c>
      <c r="E53" s="148" t="s">
        <v>1498</v>
      </c>
      <c r="F53" s="148" t="s">
        <v>1493</v>
      </c>
      <c r="G53" t="s">
        <v>306</v>
      </c>
      <c r="H53" t="s">
        <v>303</v>
      </c>
      <c r="I53" t="s">
        <v>1781</v>
      </c>
      <c r="J53" t="s">
        <v>947</v>
      </c>
      <c r="K53" t="s">
        <v>306</v>
      </c>
      <c r="L53">
        <v>1404349</v>
      </c>
      <c r="M53">
        <v>70.131944399999995</v>
      </c>
      <c r="N53">
        <v>-143.6238889</v>
      </c>
      <c r="O53" t="s">
        <v>10</v>
      </c>
      <c r="P53" t="s">
        <v>306</v>
      </c>
      <c r="Q53">
        <v>240</v>
      </c>
    </row>
    <row r="54" spans="1:17" x14ac:dyDescent="0.3">
      <c r="A54" t="s">
        <v>1210</v>
      </c>
      <c r="B54" t="s">
        <v>1792</v>
      </c>
      <c r="C54" s="148" t="s">
        <v>1501</v>
      </c>
      <c r="D54" s="148">
        <v>332080</v>
      </c>
      <c r="E54" s="148" t="s">
        <v>1459</v>
      </c>
      <c r="F54" s="148" t="s">
        <v>1493</v>
      </c>
      <c r="G54" t="s">
        <v>403</v>
      </c>
      <c r="H54" t="s">
        <v>402</v>
      </c>
      <c r="I54" t="s">
        <v>1793</v>
      </c>
      <c r="J54" t="s">
        <v>873</v>
      </c>
      <c r="K54" t="s">
        <v>403</v>
      </c>
      <c r="L54">
        <v>1404781</v>
      </c>
      <c r="M54">
        <v>59.938888900000002</v>
      </c>
      <c r="N54">
        <v>-164.04138889999999</v>
      </c>
      <c r="O54" t="s">
        <v>9</v>
      </c>
      <c r="P54" t="s">
        <v>403</v>
      </c>
      <c r="Q54">
        <v>242</v>
      </c>
    </row>
    <row r="55" spans="1:17" x14ac:dyDescent="0.3">
      <c r="A55" t="s">
        <v>1261</v>
      </c>
      <c r="B55" t="s">
        <v>1617</v>
      </c>
      <c r="C55" s="148">
        <v>18474</v>
      </c>
      <c r="D55" s="148">
        <v>332600</v>
      </c>
      <c r="E55" s="148" t="s">
        <v>1498</v>
      </c>
      <c r="F55" s="148" t="s">
        <v>1493</v>
      </c>
      <c r="G55" t="s">
        <v>354</v>
      </c>
      <c r="H55" t="s">
        <v>353</v>
      </c>
      <c r="I55" t="s">
        <v>1618</v>
      </c>
      <c r="J55" t="s">
        <v>999</v>
      </c>
      <c r="K55" t="s">
        <v>354</v>
      </c>
      <c r="L55">
        <v>1410629</v>
      </c>
      <c r="M55">
        <v>65.171944400000001</v>
      </c>
      <c r="N55">
        <v>-152.07888890000001</v>
      </c>
      <c r="O55" t="s">
        <v>14</v>
      </c>
      <c r="P55" t="s">
        <v>354</v>
      </c>
      <c r="Q55">
        <v>256</v>
      </c>
    </row>
    <row r="56" spans="1:17" x14ac:dyDescent="0.3">
      <c r="A56" t="s">
        <v>1188</v>
      </c>
      <c r="B56" t="s">
        <v>1746</v>
      </c>
      <c r="C56" s="148">
        <v>5553</v>
      </c>
      <c r="D56" s="148">
        <v>331940</v>
      </c>
      <c r="E56" s="148" t="s">
        <v>1498</v>
      </c>
      <c r="F56" s="148" t="s">
        <v>1493</v>
      </c>
      <c r="G56" t="s">
        <v>207</v>
      </c>
      <c r="H56" t="s">
        <v>206</v>
      </c>
      <c r="I56" t="s">
        <v>1747</v>
      </c>
      <c r="J56" t="s">
        <v>812</v>
      </c>
      <c r="K56" t="s">
        <v>207</v>
      </c>
      <c r="L56">
        <v>1401686</v>
      </c>
      <c r="M56">
        <v>58.215555600000002</v>
      </c>
      <c r="N56">
        <v>-157.37583330000001</v>
      </c>
      <c r="O56" t="s">
        <v>6</v>
      </c>
      <c r="P56" t="s">
        <v>207</v>
      </c>
      <c r="Q56">
        <v>264</v>
      </c>
    </row>
    <row r="57" spans="1:17" x14ac:dyDescent="0.3">
      <c r="A57" t="s">
        <v>1188</v>
      </c>
      <c r="B57" t="s">
        <v>1746</v>
      </c>
      <c r="C57" s="148">
        <v>57351</v>
      </c>
      <c r="D57" s="148"/>
      <c r="E57" s="148" t="s">
        <v>1498</v>
      </c>
      <c r="F57" s="148" t="s">
        <v>1493</v>
      </c>
      <c r="G57" t="s">
        <v>207</v>
      </c>
      <c r="H57" t="s">
        <v>206</v>
      </c>
      <c r="I57" t="s">
        <v>1747</v>
      </c>
      <c r="J57" t="s">
        <v>812</v>
      </c>
      <c r="K57" t="s">
        <v>207</v>
      </c>
      <c r="L57">
        <v>1401686</v>
      </c>
      <c r="M57">
        <v>58.215555600000002</v>
      </c>
      <c r="N57">
        <v>-157.37583330000001</v>
      </c>
      <c r="O57" t="s">
        <v>6</v>
      </c>
      <c r="P57" t="s">
        <v>207</v>
      </c>
      <c r="Q57">
        <v>264</v>
      </c>
    </row>
    <row r="58" spans="1:17" x14ac:dyDescent="0.3">
      <c r="A58" t="s">
        <v>1132</v>
      </c>
      <c r="B58" t="s">
        <v>1497</v>
      </c>
      <c r="C58" s="148">
        <v>221</v>
      </c>
      <c r="D58" s="148">
        <v>331420</v>
      </c>
      <c r="E58" s="148" t="s">
        <v>1498</v>
      </c>
      <c r="F58" s="148" t="s">
        <v>1493</v>
      </c>
      <c r="G58" t="s">
        <v>124</v>
      </c>
      <c r="H58" t="s">
        <v>103</v>
      </c>
      <c r="I58" t="s">
        <v>1499</v>
      </c>
      <c r="J58" t="s">
        <v>668</v>
      </c>
      <c r="K58" t="s">
        <v>124</v>
      </c>
      <c r="L58">
        <v>1404981</v>
      </c>
      <c r="M58">
        <v>64.931944400000006</v>
      </c>
      <c r="N58">
        <v>-161.15694439999999</v>
      </c>
      <c r="O58" t="s">
        <v>5</v>
      </c>
      <c r="P58" t="s">
        <v>124</v>
      </c>
      <c r="Q58">
        <v>274</v>
      </c>
    </row>
    <row r="59" spans="1:17" x14ac:dyDescent="0.3">
      <c r="A59" t="s">
        <v>1133</v>
      </c>
      <c r="B59" t="s">
        <v>1497</v>
      </c>
      <c r="C59" s="148">
        <v>221</v>
      </c>
      <c r="D59" s="148">
        <v>331430</v>
      </c>
      <c r="E59" s="148" t="s">
        <v>1498</v>
      </c>
      <c r="F59" s="148" t="s">
        <v>1493</v>
      </c>
      <c r="G59" t="s">
        <v>397</v>
      </c>
      <c r="H59" t="s">
        <v>103</v>
      </c>
      <c r="I59" t="s">
        <v>1513</v>
      </c>
      <c r="J59" t="s">
        <v>704</v>
      </c>
      <c r="K59" t="s">
        <v>397</v>
      </c>
      <c r="L59">
        <v>1405763</v>
      </c>
      <c r="M59">
        <v>61.512222199999997</v>
      </c>
      <c r="N59">
        <v>-160.3580556</v>
      </c>
      <c r="O59" t="s">
        <v>9</v>
      </c>
      <c r="P59" t="s">
        <v>397</v>
      </c>
      <c r="Q59">
        <v>274</v>
      </c>
    </row>
    <row r="60" spans="1:17" x14ac:dyDescent="0.3">
      <c r="A60" t="s">
        <v>1134</v>
      </c>
      <c r="B60" t="s">
        <v>1497</v>
      </c>
      <c r="C60" s="148">
        <v>221</v>
      </c>
      <c r="D60" s="148">
        <v>331440</v>
      </c>
      <c r="E60" s="148" t="s">
        <v>1498</v>
      </c>
      <c r="F60" s="148" t="s">
        <v>1493</v>
      </c>
      <c r="G60" t="s">
        <v>125</v>
      </c>
      <c r="H60" t="s">
        <v>103</v>
      </c>
      <c r="I60" t="s">
        <v>1520</v>
      </c>
      <c r="J60" t="s">
        <v>670</v>
      </c>
      <c r="K60" t="s">
        <v>125</v>
      </c>
      <c r="L60">
        <v>1405984</v>
      </c>
      <c r="M60">
        <v>61.877777799999997</v>
      </c>
      <c r="N60">
        <v>-162.08111109999999</v>
      </c>
      <c r="O60" t="s">
        <v>9</v>
      </c>
      <c r="P60" t="s">
        <v>125</v>
      </c>
      <c r="Q60">
        <v>274</v>
      </c>
    </row>
    <row r="61" spans="1:17" x14ac:dyDescent="0.3">
      <c r="A61" t="s">
        <v>1135</v>
      </c>
      <c r="B61" t="s">
        <v>1497</v>
      </c>
      <c r="C61" s="148">
        <v>221</v>
      </c>
      <c r="D61" s="148">
        <v>331450</v>
      </c>
      <c r="E61" s="148" t="s">
        <v>1498</v>
      </c>
      <c r="F61" s="148" t="s">
        <v>1493</v>
      </c>
      <c r="G61" t="s">
        <v>126</v>
      </c>
      <c r="H61" t="s">
        <v>103</v>
      </c>
      <c r="I61" t="s">
        <v>1523</v>
      </c>
      <c r="J61" t="s">
        <v>722</v>
      </c>
      <c r="K61" t="s">
        <v>126</v>
      </c>
      <c r="L61">
        <v>1406211</v>
      </c>
      <c r="M61">
        <v>60.388055600000001</v>
      </c>
      <c r="N61">
        <v>-166.185</v>
      </c>
      <c r="O61" t="s">
        <v>9</v>
      </c>
      <c r="P61" t="s">
        <v>126</v>
      </c>
      <c r="Q61">
        <v>274</v>
      </c>
    </row>
    <row r="62" spans="1:17" x14ac:dyDescent="0.3">
      <c r="A62" t="s">
        <v>1136</v>
      </c>
      <c r="B62" t="s">
        <v>1497</v>
      </c>
      <c r="C62" s="148">
        <v>221</v>
      </c>
      <c r="D62" s="148">
        <v>331460</v>
      </c>
      <c r="E62" s="148" t="s">
        <v>1498</v>
      </c>
      <c r="F62" s="148" t="s">
        <v>1493</v>
      </c>
      <c r="G62" t="s">
        <v>127</v>
      </c>
      <c r="H62" t="s">
        <v>103</v>
      </c>
      <c r="I62" t="s">
        <v>1526</v>
      </c>
      <c r="J62" t="s">
        <v>724</v>
      </c>
      <c r="K62" t="s">
        <v>127</v>
      </c>
      <c r="L62">
        <v>1406419</v>
      </c>
      <c r="M62">
        <v>65.150411000000005</v>
      </c>
      <c r="N62">
        <v>-149.34970799999999</v>
      </c>
      <c r="O62" t="s">
        <v>14</v>
      </c>
      <c r="P62" t="s">
        <v>127</v>
      </c>
      <c r="Q62">
        <v>274</v>
      </c>
    </row>
    <row r="63" spans="1:17" x14ac:dyDescent="0.3">
      <c r="A63" t="s">
        <v>1137</v>
      </c>
      <c r="B63" t="s">
        <v>1497</v>
      </c>
      <c r="C63" s="148">
        <v>221</v>
      </c>
      <c r="D63" s="148">
        <v>331470</v>
      </c>
      <c r="E63" s="148" t="s">
        <v>1498</v>
      </c>
      <c r="F63" s="148" t="s">
        <v>1493</v>
      </c>
      <c r="G63" t="s">
        <v>128</v>
      </c>
      <c r="H63" t="s">
        <v>103</v>
      </c>
      <c r="I63" t="s">
        <v>1527</v>
      </c>
      <c r="J63" t="s">
        <v>672</v>
      </c>
      <c r="K63" t="s">
        <v>128</v>
      </c>
      <c r="L63">
        <v>1406655</v>
      </c>
      <c r="M63">
        <v>62.085555599999999</v>
      </c>
      <c r="N63">
        <v>-163.72944440000001</v>
      </c>
      <c r="O63" t="s">
        <v>9</v>
      </c>
      <c r="P63" t="s">
        <v>128</v>
      </c>
      <c r="Q63">
        <v>274</v>
      </c>
    </row>
    <row r="64" spans="1:17" x14ac:dyDescent="0.3">
      <c r="A64" t="s">
        <v>1138</v>
      </c>
      <c r="B64" t="s">
        <v>1497</v>
      </c>
      <c r="C64" s="148">
        <v>221</v>
      </c>
      <c r="D64" s="148">
        <v>331480</v>
      </c>
      <c r="E64" s="148" t="s">
        <v>1498</v>
      </c>
      <c r="F64" s="148" t="s">
        <v>1493</v>
      </c>
      <c r="G64" t="s">
        <v>129</v>
      </c>
      <c r="H64" t="s">
        <v>103</v>
      </c>
      <c r="I64" t="s">
        <v>1539</v>
      </c>
      <c r="J64" t="s">
        <v>1116</v>
      </c>
      <c r="K64" t="s">
        <v>129</v>
      </c>
      <c r="L64">
        <v>1406972</v>
      </c>
      <c r="M64">
        <v>59.4527778</v>
      </c>
      <c r="N64">
        <v>-157.31194439999999</v>
      </c>
      <c r="O64" t="s">
        <v>6</v>
      </c>
      <c r="P64" t="s">
        <v>129</v>
      </c>
      <c r="Q64">
        <v>274</v>
      </c>
    </row>
    <row r="65" spans="1:17" x14ac:dyDescent="0.3">
      <c r="A65" t="s">
        <v>1139</v>
      </c>
      <c r="B65" t="s">
        <v>1497</v>
      </c>
      <c r="C65" s="148">
        <v>221</v>
      </c>
      <c r="D65" s="148">
        <v>331490</v>
      </c>
      <c r="E65" s="148" t="s">
        <v>1498</v>
      </c>
      <c r="F65" s="148" t="s">
        <v>1493</v>
      </c>
      <c r="G65" t="s">
        <v>130</v>
      </c>
      <c r="H65" t="s">
        <v>103</v>
      </c>
      <c r="I65" t="s">
        <v>1542</v>
      </c>
      <c r="J65" t="s">
        <v>702</v>
      </c>
      <c r="K65" t="s">
        <v>130</v>
      </c>
      <c r="L65">
        <v>1407008</v>
      </c>
      <c r="M65">
        <v>60.479444399999998</v>
      </c>
      <c r="N65">
        <v>-164.72388889999999</v>
      </c>
      <c r="O65" t="s">
        <v>9</v>
      </c>
      <c r="P65" t="s">
        <v>130</v>
      </c>
      <c r="Q65">
        <v>274</v>
      </c>
    </row>
    <row r="66" spans="1:17" x14ac:dyDescent="0.3">
      <c r="A66" t="s">
        <v>1140</v>
      </c>
      <c r="B66" t="s">
        <v>1497</v>
      </c>
      <c r="C66" s="148">
        <v>221</v>
      </c>
      <c r="D66" s="148">
        <v>331500</v>
      </c>
      <c r="E66" s="148" t="s">
        <v>1498</v>
      </c>
      <c r="F66" s="148" t="s">
        <v>1493</v>
      </c>
      <c r="G66" t="s">
        <v>131</v>
      </c>
      <c r="H66" t="s">
        <v>103</v>
      </c>
      <c r="I66" t="s">
        <v>1547</v>
      </c>
      <c r="J66" t="s">
        <v>676</v>
      </c>
      <c r="K66" t="s">
        <v>131</v>
      </c>
      <c r="L66">
        <v>1413638</v>
      </c>
      <c r="M66">
        <v>67.571111099999996</v>
      </c>
      <c r="N66">
        <v>-162.9652778</v>
      </c>
      <c r="O66" t="s">
        <v>11</v>
      </c>
      <c r="P66" t="s">
        <v>131</v>
      </c>
      <c r="Q66">
        <v>274</v>
      </c>
    </row>
    <row r="67" spans="1:17" x14ac:dyDescent="0.3">
      <c r="A67" t="s">
        <v>1141</v>
      </c>
      <c r="B67" t="s">
        <v>1497</v>
      </c>
      <c r="C67" s="148">
        <v>221</v>
      </c>
      <c r="D67" s="148">
        <v>331510</v>
      </c>
      <c r="E67" s="148" t="s">
        <v>1498</v>
      </c>
      <c r="F67" s="148" t="s">
        <v>1493</v>
      </c>
      <c r="G67" t="s">
        <v>132</v>
      </c>
      <c r="H67" t="s">
        <v>103</v>
      </c>
      <c r="I67" t="s">
        <v>1550</v>
      </c>
      <c r="J67" t="s">
        <v>678</v>
      </c>
      <c r="K67" t="s">
        <v>132</v>
      </c>
      <c r="L67">
        <v>1413646</v>
      </c>
      <c r="M67">
        <v>66.838333300000002</v>
      </c>
      <c r="N67">
        <v>-161.03277779999999</v>
      </c>
      <c r="O67" t="s">
        <v>11</v>
      </c>
      <c r="P67" t="s">
        <v>132</v>
      </c>
      <c r="Q67">
        <v>274</v>
      </c>
    </row>
    <row r="68" spans="1:17" x14ac:dyDescent="0.3">
      <c r="A68" t="s">
        <v>1142</v>
      </c>
      <c r="B68" t="s">
        <v>1497</v>
      </c>
      <c r="C68" s="148">
        <v>221</v>
      </c>
      <c r="D68" s="148">
        <v>331520</v>
      </c>
      <c r="E68" s="148" t="s">
        <v>1498</v>
      </c>
      <c r="F68" s="148" t="s">
        <v>1493</v>
      </c>
      <c r="G68" t="s">
        <v>133</v>
      </c>
      <c r="H68" t="s">
        <v>103</v>
      </c>
      <c r="I68" t="s">
        <v>1556</v>
      </c>
      <c r="J68" t="s">
        <v>726</v>
      </c>
      <c r="K68" t="s">
        <v>133</v>
      </c>
      <c r="L68">
        <v>1407321</v>
      </c>
      <c r="M68">
        <v>64.7194444</v>
      </c>
      <c r="N68">
        <v>-158.1030556</v>
      </c>
      <c r="O68" t="s">
        <v>14</v>
      </c>
      <c r="P68" t="s">
        <v>133</v>
      </c>
      <c r="Q68">
        <v>274</v>
      </c>
    </row>
    <row r="69" spans="1:17" x14ac:dyDescent="0.3">
      <c r="A69" t="s">
        <v>1143</v>
      </c>
      <c r="B69" t="s">
        <v>1497</v>
      </c>
      <c r="C69" s="148">
        <v>221</v>
      </c>
      <c r="D69" s="148">
        <v>331530</v>
      </c>
      <c r="E69" s="148" t="s">
        <v>1498</v>
      </c>
      <c r="F69" s="148" t="s">
        <v>1493</v>
      </c>
      <c r="G69" t="s">
        <v>134</v>
      </c>
      <c r="H69" t="s">
        <v>103</v>
      </c>
      <c r="I69" t="s">
        <v>1559</v>
      </c>
      <c r="J69" t="s">
        <v>660</v>
      </c>
      <c r="K69" t="s">
        <v>134</v>
      </c>
      <c r="L69">
        <v>1407339</v>
      </c>
      <c r="M69">
        <v>60.896944400000002</v>
      </c>
      <c r="N69">
        <v>-162.4594444</v>
      </c>
      <c r="O69" t="s">
        <v>9</v>
      </c>
      <c r="P69" t="s">
        <v>134</v>
      </c>
      <c r="Q69">
        <v>274</v>
      </c>
    </row>
    <row r="70" spans="1:17" x14ac:dyDescent="0.3">
      <c r="A70" t="s">
        <v>1144</v>
      </c>
      <c r="B70" t="s">
        <v>1497</v>
      </c>
      <c r="C70" s="148">
        <v>221</v>
      </c>
      <c r="D70" s="148">
        <v>331540</v>
      </c>
      <c r="E70" s="148" t="s">
        <v>1498</v>
      </c>
      <c r="F70" s="148" t="s">
        <v>1493</v>
      </c>
      <c r="G70" t="s">
        <v>135</v>
      </c>
      <c r="H70" t="s">
        <v>103</v>
      </c>
      <c r="I70" t="s">
        <v>1560</v>
      </c>
      <c r="J70" t="s">
        <v>728</v>
      </c>
      <c r="K70" t="s">
        <v>135</v>
      </c>
      <c r="L70">
        <v>1407483</v>
      </c>
      <c r="M70">
        <v>57.2027778</v>
      </c>
      <c r="N70">
        <v>-153.3038889</v>
      </c>
      <c r="O70" t="s">
        <v>8</v>
      </c>
      <c r="P70" t="s">
        <v>135</v>
      </c>
      <c r="Q70">
        <v>274</v>
      </c>
    </row>
    <row r="71" spans="1:17" x14ac:dyDescent="0.3">
      <c r="A71" t="s">
        <v>1145</v>
      </c>
      <c r="B71" t="s">
        <v>1497</v>
      </c>
      <c r="C71" s="148">
        <v>221</v>
      </c>
      <c r="D71" s="148">
        <v>331550</v>
      </c>
      <c r="E71" s="148" t="s">
        <v>1498</v>
      </c>
      <c r="F71" s="148" t="s">
        <v>1493</v>
      </c>
      <c r="G71" t="s">
        <v>136</v>
      </c>
      <c r="H71" t="s">
        <v>103</v>
      </c>
      <c r="I71" t="s">
        <v>1573</v>
      </c>
      <c r="J71" t="s">
        <v>680</v>
      </c>
      <c r="K71" t="s">
        <v>136</v>
      </c>
      <c r="L71">
        <v>1407993</v>
      </c>
      <c r="M71">
        <v>61.938888900000002</v>
      </c>
      <c r="N71">
        <v>-162.875</v>
      </c>
      <c r="O71" t="s">
        <v>9</v>
      </c>
      <c r="P71" t="s">
        <v>136</v>
      </c>
      <c r="Q71">
        <v>274</v>
      </c>
    </row>
    <row r="72" spans="1:17" x14ac:dyDescent="0.3">
      <c r="A72" t="s">
        <v>1146</v>
      </c>
      <c r="B72" t="s">
        <v>1497</v>
      </c>
      <c r="C72" s="148">
        <v>221</v>
      </c>
      <c r="D72" s="148">
        <v>331560</v>
      </c>
      <c r="E72" s="148" t="s">
        <v>1498</v>
      </c>
      <c r="F72" s="148" t="s">
        <v>1493</v>
      </c>
      <c r="G72" t="s">
        <v>398</v>
      </c>
      <c r="H72" t="s">
        <v>103</v>
      </c>
      <c r="I72" t="s">
        <v>1574</v>
      </c>
      <c r="J72" t="s">
        <v>684</v>
      </c>
      <c r="K72" t="s">
        <v>398</v>
      </c>
      <c r="L72">
        <v>1408054</v>
      </c>
      <c r="M72">
        <v>62.032777799999998</v>
      </c>
      <c r="N72">
        <v>-163.28777779999999</v>
      </c>
      <c r="O72" t="s">
        <v>9</v>
      </c>
      <c r="P72" t="s">
        <v>398</v>
      </c>
      <c r="Q72">
        <v>274</v>
      </c>
    </row>
    <row r="73" spans="1:17" x14ac:dyDescent="0.3">
      <c r="A73" t="s">
        <v>1147</v>
      </c>
      <c r="B73" t="s">
        <v>1497</v>
      </c>
      <c r="C73" s="148">
        <v>221</v>
      </c>
      <c r="D73" s="148">
        <v>331570</v>
      </c>
      <c r="E73" s="148" t="s">
        <v>1498</v>
      </c>
      <c r="F73" s="148" t="s">
        <v>1493</v>
      </c>
      <c r="G73" t="s">
        <v>137</v>
      </c>
      <c r="H73" t="s">
        <v>103</v>
      </c>
      <c r="I73" t="s">
        <v>1583</v>
      </c>
      <c r="J73" t="s">
        <v>682</v>
      </c>
      <c r="K73" t="s">
        <v>137</v>
      </c>
      <c r="L73">
        <v>1408462</v>
      </c>
      <c r="M73">
        <v>59.748888899999997</v>
      </c>
      <c r="N73">
        <v>-161.9158333</v>
      </c>
      <c r="O73" t="s">
        <v>9</v>
      </c>
      <c r="P73" t="s">
        <v>137</v>
      </c>
      <c r="Q73">
        <v>274</v>
      </c>
    </row>
    <row r="74" spans="1:17" x14ac:dyDescent="0.3">
      <c r="A74" t="s">
        <v>1148</v>
      </c>
      <c r="B74" t="s">
        <v>1497</v>
      </c>
      <c r="C74" s="148">
        <v>221</v>
      </c>
      <c r="D74" s="148">
        <v>331580</v>
      </c>
      <c r="E74" s="148" t="s">
        <v>1498</v>
      </c>
      <c r="F74" s="148" t="s">
        <v>1493</v>
      </c>
      <c r="G74" t="s">
        <v>138</v>
      </c>
      <c r="H74" t="s">
        <v>103</v>
      </c>
      <c r="I74" t="s">
        <v>1592</v>
      </c>
      <c r="J74" t="s">
        <v>730</v>
      </c>
      <c r="K74" t="s">
        <v>138</v>
      </c>
      <c r="L74">
        <v>1408925</v>
      </c>
      <c r="M74">
        <v>61.784999999999997</v>
      </c>
      <c r="N74">
        <v>-161.32027780000001</v>
      </c>
      <c r="O74" t="s">
        <v>9</v>
      </c>
      <c r="P74" t="s">
        <v>138</v>
      </c>
      <c r="Q74">
        <v>274</v>
      </c>
    </row>
    <row r="75" spans="1:17" x14ac:dyDescent="0.3">
      <c r="A75" t="s">
        <v>1149</v>
      </c>
      <c r="B75" t="s">
        <v>1497</v>
      </c>
      <c r="C75" s="148">
        <v>221</v>
      </c>
      <c r="D75" s="148">
        <v>331660</v>
      </c>
      <c r="E75" s="148" t="s">
        <v>1498</v>
      </c>
      <c r="F75" s="148" t="s">
        <v>1493</v>
      </c>
      <c r="G75" t="s">
        <v>1150</v>
      </c>
      <c r="H75" t="s">
        <v>103</v>
      </c>
      <c r="I75" t="s">
        <v>1527</v>
      </c>
      <c r="J75" t="s">
        <v>684</v>
      </c>
      <c r="K75" t="s">
        <v>139</v>
      </c>
      <c r="L75">
        <v>1398261</v>
      </c>
      <c r="M75">
        <v>62.0530556</v>
      </c>
      <c r="N75">
        <v>-163.1658333</v>
      </c>
      <c r="O75" t="s">
        <v>9</v>
      </c>
      <c r="P75" t="s">
        <v>1150</v>
      </c>
      <c r="Q75">
        <v>274</v>
      </c>
    </row>
    <row r="76" spans="1:17" x14ac:dyDescent="0.3">
      <c r="A76" t="s">
        <v>1151</v>
      </c>
      <c r="B76" t="s">
        <v>1497</v>
      </c>
      <c r="C76" s="148">
        <v>221</v>
      </c>
      <c r="D76" s="148">
        <v>331670</v>
      </c>
      <c r="E76" s="148" t="s">
        <v>1498</v>
      </c>
      <c r="F76" s="148" t="s">
        <v>1493</v>
      </c>
      <c r="G76" t="s">
        <v>140</v>
      </c>
      <c r="H76" t="s">
        <v>103</v>
      </c>
      <c r="I76" t="s">
        <v>1595</v>
      </c>
      <c r="J76" t="s">
        <v>698</v>
      </c>
      <c r="K76" t="s">
        <v>140</v>
      </c>
      <c r="L76">
        <v>1408977</v>
      </c>
      <c r="M76">
        <v>63.478055599999998</v>
      </c>
      <c r="N76">
        <v>-162.03916670000001</v>
      </c>
      <c r="O76" t="s">
        <v>5</v>
      </c>
      <c r="P76" t="s">
        <v>140</v>
      </c>
      <c r="Q76">
        <v>274</v>
      </c>
    </row>
    <row r="77" spans="1:17" x14ac:dyDescent="0.3">
      <c r="A77" t="s">
        <v>1152</v>
      </c>
      <c r="B77" t="s">
        <v>1497</v>
      </c>
      <c r="C77" s="148">
        <v>221</v>
      </c>
      <c r="D77" s="148">
        <v>331590</v>
      </c>
      <c r="E77" s="148" t="s">
        <v>1498</v>
      </c>
      <c r="F77" s="148" t="s">
        <v>1493</v>
      </c>
      <c r="G77" t="s">
        <v>141</v>
      </c>
      <c r="H77" t="s">
        <v>103</v>
      </c>
      <c r="I77" t="s">
        <v>1600</v>
      </c>
      <c r="J77" t="s">
        <v>687</v>
      </c>
      <c r="K77" t="s">
        <v>141</v>
      </c>
      <c r="L77">
        <v>1409106</v>
      </c>
      <c r="M77">
        <v>63.694166699999997</v>
      </c>
      <c r="N77">
        <v>-170.47888889999999</v>
      </c>
      <c r="O77" t="s">
        <v>5</v>
      </c>
      <c r="P77" t="s">
        <v>141</v>
      </c>
      <c r="Q77">
        <v>274</v>
      </c>
    </row>
    <row r="78" spans="1:17" x14ac:dyDescent="0.3">
      <c r="A78" t="s">
        <v>1153</v>
      </c>
      <c r="B78" t="s">
        <v>1497</v>
      </c>
      <c r="C78" s="148">
        <v>221</v>
      </c>
      <c r="D78" s="148">
        <v>331600</v>
      </c>
      <c r="E78" s="148" t="s">
        <v>1498</v>
      </c>
      <c r="F78" s="148" t="s">
        <v>1493</v>
      </c>
      <c r="G78" t="s">
        <v>142</v>
      </c>
      <c r="H78" t="s">
        <v>103</v>
      </c>
      <c r="I78" t="s">
        <v>1601</v>
      </c>
      <c r="J78" t="s">
        <v>689</v>
      </c>
      <c r="K78" t="s">
        <v>142</v>
      </c>
      <c r="L78">
        <v>1409133</v>
      </c>
      <c r="M78">
        <v>61.8427778</v>
      </c>
      <c r="N78">
        <v>-165.5816667</v>
      </c>
      <c r="O78" t="s">
        <v>9</v>
      </c>
      <c r="P78" t="s">
        <v>142</v>
      </c>
      <c r="Q78">
        <v>274</v>
      </c>
    </row>
    <row r="79" spans="1:17" x14ac:dyDescent="0.3">
      <c r="A79" t="s">
        <v>1154</v>
      </c>
      <c r="B79" t="s">
        <v>1497</v>
      </c>
      <c r="C79" s="148">
        <v>221</v>
      </c>
      <c r="D79" s="148">
        <v>331610</v>
      </c>
      <c r="E79" s="148" t="s">
        <v>1498</v>
      </c>
      <c r="F79" s="148" t="s">
        <v>1493</v>
      </c>
      <c r="G79" t="s">
        <v>143</v>
      </c>
      <c r="H79" t="s">
        <v>103</v>
      </c>
      <c r="I79" t="s">
        <v>1602</v>
      </c>
      <c r="J79" t="s">
        <v>691</v>
      </c>
      <c r="K79" t="s">
        <v>143</v>
      </c>
      <c r="L79">
        <v>1413930</v>
      </c>
      <c r="M79">
        <v>66.603888900000001</v>
      </c>
      <c r="N79">
        <v>-160.00694440000001</v>
      </c>
      <c r="O79" t="s">
        <v>11</v>
      </c>
      <c r="P79" t="s">
        <v>143</v>
      </c>
      <c r="Q79">
        <v>274</v>
      </c>
    </row>
    <row r="80" spans="1:17" x14ac:dyDescent="0.3">
      <c r="A80" t="s">
        <v>1107</v>
      </c>
      <c r="B80" t="s">
        <v>1497</v>
      </c>
      <c r="C80" s="148">
        <v>221</v>
      </c>
      <c r="D80" s="148">
        <v>331240</v>
      </c>
      <c r="E80" s="148" t="s">
        <v>1498</v>
      </c>
      <c r="F80" s="148" t="s">
        <v>1493</v>
      </c>
      <c r="G80" t="s">
        <v>104</v>
      </c>
      <c r="H80" t="s">
        <v>103</v>
      </c>
      <c r="I80" t="s">
        <v>1603</v>
      </c>
      <c r="J80" t="s">
        <v>642</v>
      </c>
      <c r="K80" t="s">
        <v>104</v>
      </c>
      <c r="L80">
        <v>1398042</v>
      </c>
      <c r="M80">
        <v>62.688888900000002</v>
      </c>
      <c r="N80">
        <v>-164.6152778</v>
      </c>
      <c r="O80" t="s">
        <v>9</v>
      </c>
      <c r="P80" t="s">
        <v>104</v>
      </c>
      <c r="Q80">
        <v>274</v>
      </c>
    </row>
    <row r="81" spans="1:17" x14ac:dyDescent="0.3">
      <c r="A81" t="s">
        <v>1155</v>
      </c>
      <c r="B81" t="s">
        <v>1497</v>
      </c>
      <c r="C81" s="148">
        <v>221</v>
      </c>
      <c r="D81" s="148">
        <v>331620</v>
      </c>
      <c r="E81" s="148" t="s">
        <v>1498</v>
      </c>
      <c r="F81" s="148" t="s">
        <v>1493</v>
      </c>
      <c r="G81" t="s">
        <v>144</v>
      </c>
      <c r="H81" t="s">
        <v>103</v>
      </c>
      <c r="I81" t="s">
        <v>1604</v>
      </c>
      <c r="J81" t="s">
        <v>732</v>
      </c>
      <c r="K81" t="s">
        <v>144</v>
      </c>
      <c r="L81">
        <v>1409306</v>
      </c>
      <c r="M81">
        <v>62.682222199999998</v>
      </c>
      <c r="N81">
        <v>-159.56194439999999</v>
      </c>
      <c r="O81" t="s">
        <v>14</v>
      </c>
      <c r="P81" t="s">
        <v>144</v>
      </c>
      <c r="Q81">
        <v>274</v>
      </c>
    </row>
    <row r="82" spans="1:17" x14ac:dyDescent="0.3">
      <c r="A82" t="s">
        <v>1156</v>
      </c>
      <c r="B82" t="s">
        <v>1497</v>
      </c>
      <c r="C82" s="148">
        <v>221</v>
      </c>
      <c r="D82" s="148">
        <v>331630</v>
      </c>
      <c r="E82" s="148" t="s">
        <v>1498</v>
      </c>
      <c r="F82" s="148" t="s">
        <v>1493</v>
      </c>
      <c r="G82" t="s">
        <v>145</v>
      </c>
      <c r="H82" t="s">
        <v>103</v>
      </c>
      <c r="I82" t="s">
        <v>1605</v>
      </c>
      <c r="J82" t="s">
        <v>734</v>
      </c>
      <c r="K82" t="s">
        <v>145</v>
      </c>
      <c r="L82">
        <v>1669434</v>
      </c>
      <c r="M82">
        <v>64.333888900000005</v>
      </c>
      <c r="N82">
        <v>-161.1538889</v>
      </c>
      <c r="O82" t="s">
        <v>5</v>
      </c>
      <c r="P82" t="s">
        <v>145</v>
      </c>
      <c r="Q82">
        <v>274</v>
      </c>
    </row>
    <row r="83" spans="1:17" x14ac:dyDescent="0.3">
      <c r="A83" t="s">
        <v>1157</v>
      </c>
      <c r="B83" t="s">
        <v>1497</v>
      </c>
      <c r="C83" s="148">
        <v>221</v>
      </c>
      <c r="D83" s="148">
        <v>331640</v>
      </c>
      <c r="E83" s="148" t="s">
        <v>1498</v>
      </c>
      <c r="F83" s="148" t="s">
        <v>1493</v>
      </c>
      <c r="G83" t="s">
        <v>146</v>
      </c>
      <c r="H83" t="s">
        <v>103</v>
      </c>
      <c r="I83" t="s">
        <v>1606</v>
      </c>
      <c r="J83" t="s">
        <v>693</v>
      </c>
      <c r="K83" t="s">
        <v>146</v>
      </c>
      <c r="L83">
        <v>1409434</v>
      </c>
      <c r="M83">
        <v>66.256666699999997</v>
      </c>
      <c r="N83">
        <v>-166.07194440000001</v>
      </c>
      <c r="O83" t="s">
        <v>5</v>
      </c>
      <c r="P83" t="s">
        <v>146</v>
      </c>
      <c r="Q83">
        <v>274</v>
      </c>
    </row>
    <row r="84" spans="1:17" x14ac:dyDescent="0.3">
      <c r="A84" t="s">
        <v>1158</v>
      </c>
      <c r="B84" t="s">
        <v>1497</v>
      </c>
      <c r="C84" s="148">
        <v>221</v>
      </c>
      <c r="D84" s="148">
        <v>331650</v>
      </c>
      <c r="E84" s="148" t="s">
        <v>1498</v>
      </c>
      <c r="F84" s="148" t="s">
        <v>1493</v>
      </c>
      <c r="G84" t="s">
        <v>147</v>
      </c>
      <c r="H84" t="s">
        <v>103</v>
      </c>
      <c r="I84" t="s">
        <v>1607</v>
      </c>
      <c r="J84" t="s">
        <v>695</v>
      </c>
      <c r="K84" t="s">
        <v>147</v>
      </c>
      <c r="L84">
        <v>1413983</v>
      </c>
      <c r="M84">
        <v>66.888055600000001</v>
      </c>
      <c r="N84">
        <v>-157.13638889999999</v>
      </c>
      <c r="O84" t="s">
        <v>11</v>
      </c>
      <c r="P84" t="s">
        <v>147</v>
      </c>
      <c r="Q84">
        <v>274</v>
      </c>
    </row>
    <row r="85" spans="1:17" x14ac:dyDescent="0.3">
      <c r="A85" t="s">
        <v>1159</v>
      </c>
      <c r="B85" t="s">
        <v>1497</v>
      </c>
      <c r="C85" s="148">
        <v>221</v>
      </c>
      <c r="D85">
        <v>331680</v>
      </c>
      <c r="E85" s="148" t="s">
        <v>1498</v>
      </c>
      <c r="F85" s="148" t="s">
        <v>1493</v>
      </c>
      <c r="G85" t="s">
        <v>148</v>
      </c>
      <c r="H85" t="s">
        <v>103</v>
      </c>
      <c r="I85" t="s">
        <v>1595</v>
      </c>
      <c r="J85" t="s">
        <v>698</v>
      </c>
      <c r="K85" t="s">
        <v>148</v>
      </c>
      <c r="L85">
        <v>1410158</v>
      </c>
      <c r="M85">
        <v>63.522222200000002</v>
      </c>
      <c r="N85">
        <v>-162.28805560000001</v>
      </c>
      <c r="O85" t="s">
        <v>5</v>
      </c>
      <c r="P85" t="s">
        <v>148</v>
      </c>
      <c r="Q85">
        <v>274</v>
      </c>
    </row>
    <row r="86" spans="1:17" x14ac:dyDescent="0.3">
      <c r="A86" t="s">
        <v>1161</v>
      </c>
      <c r="B86" t="s">
        <v>1497</v>
      </c>
      <c r="C86" s="148">
        <v>221</v>
      </c>
      <c r="D86" s="148">
        <v>331690</v>
      </c>
      <c r="E86" s="148" t="s">
        <v>1498</v>
      </c>
      <c r="F86" s="148" t="s">
        <v>1493</v>
      </c>
      <c r="G86" t="s">
        <v>150</v>
      </c>
      <c r="H86" t="s">
        <v>103</v>
      </c>
      <c r="I86" t="s">
        <v>1629</v>
      </c>
      <c r="J86" t="s">
        <v>700</v>
      </c>
      <c r="K86" t="s">
        <v>150</v>
      </c>
      <c r="L86">
        <v>1411039</v>
      </c>
      <c r="M86">
        <v>59.061944400000002</v>
      </c>
      <c r="N86">
        <v>-160.37638889999999</v>
      </c>
      <c r="O86" t="s">
        <v>6</v>
      </c>
      <c r="P86" t="s">
        <v>150</v>
      </c>
      <c r="Q86">
        <v>274</v>
      </c>
    </row>
    <row r="87" spans="1:17" x14ac:dyDescent="0.3">
      <c r="A87" t="s">
        <v>1162</v>
      </c>
      <c r="B87" t="s">
        <v>1497</v>
      </c>
      <c r="C87" s="148">
        <v>221</v>
      </c>
      <c r="D87" s="148">
        <v>331700</v>
      </c>
      <c r="E87" s="148" t="s">
        <v>1498</v>
      </c>
      <c r="F87" s="148" t="s">
        <v>1493</v>
      </c>
      <c r="G87" t="s">
        <v>151</v>
      </c>
      <c r="H87" t="s">
        <v>103</v>
      </c>
      <c r="I87" t="s">
        <v>1542</v>
      </c>
      <c r="J87" t="s">
        <v>702</v>
      </c>
      <c r="K87" t="s">
        <v>151</v>
      </c>
      <c r="L87">
        <v>1411060</v>
      </c>
      <c r="M87">
        <v>60.533775200000001</v>
      </c>
      <c r="N87">
        <v>-165.1036627</v>
      </c>
      <c r="O87" t="s">
        <v>9</v>
      </c>
      <c r="P87" t="s">
        <v>151</v>
      </c>
      <c r="Q87">
        <v>274</v>
      </c>
    </row>
    <row r="88" spans="1:17" x14ac:dyDescent="0.3">
      <c r="A88" t="s">
        <v>1108</v>
      </c>
      <c r="B88" t="s">
        <v>1497</v>
      </c>
      <c r="C88" s="148">
        <v>221</v>
      </c>
      <c r="D88" s="148">
        <v>331250</v>
      </c>
      <c r="E88" s="148" t="s">
        <v>1498</v>
      </c>
      <c r="F88" s="148" t="s">
        <v>1493</v>
      </c>
      <c r="G88" t="s">
        <v>105</v>
      </c>
      <c r="H88" t="s">
        <v>103</v>
      </c>
      <c r="I88" t="s">
        <v>1630</v>
      </c>
      <c r="J88" t="s">
        <v>644</v>
      </c>
      <c r="K88" t="s">
        <v>105</v>
      </c>
      <c r="L88">
        <v>1412509</v>
      </c>
      <c r="M88">
        <v>67.086111099999997</v>
      </c>
      <c r="N88">
        <v>-157.85138889999999</v>
      </c>
      <c r="O88" t="s">
        <v>11</v>
      </c>
      <c r="P88" t="s">
        <v>105</v>
      </c>
      <c r="Q88">
        <v>274</v>
      </c>
    </row>
    <row r="89" spans="1:17" x14ac:dyDescent="0.3">
      <c r="A89" t="s">
        <v>1163</v>
      </c>
      <c r="B89" t="s">
        <v>1497</v>
      </c>
      <c r="C89" s="207">
        <v>221</v>
      </c>
      <c r="D89" s="148">
        <v>331710</v>
      </c>
      <c r="E89" s="148" t="s">
        <v>1498</v>
      </c>
      <c r="F89" s="148" t="s">
        <v>1493</v>
      </c>
      <c r="G89" s="208" t="s">
        <v>152</v>
      </c>
      <c r="H89" s="208" t="s">
        <v>103</v>
      </c>
      <c r="I89" t="s">
        <v>1542</v>
      </c>
      <c r="J89" t="s">
        <v>702</v>
      </c>
      <c r="K89" t="s">
        <v>152</v>
      </c>
      <c r="L89">
        <v>1410644</v>
      </c>
      <c r="M89">
        <v>60.585555599999999</v>
      </c>
      <c r="N89">
        <v>-165.25583330000001</v>
      </c>
      <c r="O89" t="s">
        <v>9</v>
      </c>
      <c r="P89" t="s">
        <v>152</v>
      </c>
      <c r="Q89">
        <v>274</v>
      </c>
    </row>
    <row r="90" spans="1:17" x14ac:dyDescent="0.3">
      <c r="A90" t="s">
        <v>1164</v>
      </c>
      <c r="B90" t="s">
        <v>1497</v>
      </c>
      <c r="C90" s="148">
        <v>221</v>
      </c>
      <c r="D90" s="148">
        <v>331730</v>
      </c>
      <c r="E90" s="148" t="s">
        <v>1498</v>
      </c>
      <c r="F90" s="148" t="s">
        <v>1493</v>
      </c>
      <c r="G90" t="s">
        <v>153</v>
      </c>
      <c r="H90" t="s">
        <v>103</v>
      </c>
      <c r="I90" t="s">
        <v>1644</v>
      </c>
      <c r="J90" t="s">
        <v>738</v>
      </c>
      <c r="K90" t="s">
        <v>153</v>
      </c>
      <c r="L90">
        <v>1404755</v>
      </c>
      <c r="M90">
        <v>65.609166700000003</v>
      </c>
      <c r="N90">
        <v>-168.08750000000001</v>
      </c>
      <c r="O90" t="s">
        <v>5</v>
      </c>
      <c r="P90" t="s">
        <v>153</v>
      </c>
      <c r="Q90">
        <v>274</v>
      </c>
    </row>
    <row r="91" spans="1:17" x14ac:dyDescent="0.3">
      <c r="A91" t="s">
        <v>1165</v>
      </c>
      <c r="B91" t="s">
        <v>1649</v>
      </c>
      <c r="C91" s="148">
        <v>221</v>
      </c>
      <c r="D91" s="148">
        <v>332900</v>
      </c>
      <c r="E91" s="148" t="s">
        <v>1498</v>
      </c>
      <c r="F91" s="148" t="s">
        <v>1493</v>
      </c>
      <c r="G91" t="s">
        <v>384</v>
      </c>
      <c r="H91" t="s">
        <v>103</v>
      </c>
      <c r="I91" t="s">
        <v>1650</v>
      </c>
      <c r="J91" t="s">
        <v>706</v>
      </c>
      <c r="K91" t="s">
        <v>384</v>
      </c>
      <c r="L91">
        <v>1415858</v>
      </c>
      <c r="M91">
        <v>59.546944400000001</v>
      </c>
      <c r="N91">
        <v>-139.7272222</v>
      </c>
      <c r="O91" t="s">
        <v>13</v>
      </c>
      <c r="P91" t="s">
        <v>384</v>
      </c>
      <c r="Q91">
        <v>274</v>
      </c>
    </row>
    <row r="92" spans="1:17" x14ac:dyDescent="0.3">
      <c r="A92" t="s">
        <v>1109</v>
      </c>
      <c r="B92" t="s">
        <v>1497</v>
      </c>
      <c r="C92" s="148">
        <v>221</v>
      </c>
      <c r="D92" s="148">
        <v>331260</v>
      </c>
      <c r="E92" s="148" t="s">
        <v>1498</v>
      </c>
      <c r="F92" s="148" t="s">
        <v>1493</v>
      </c>
      <c r="G92" t="s">
        <v>106</v>
      </c>
      <c r="H92" t="s">
        <v>103</v>
      </c>
      <c r="I92" t="s">
        <v>1687</v>
      </c>
      <c r="J92" t="s">
        <v>708</v>
      </c>
      <c r="K92" t="s">
        <v>106</v>
      </c>
      <c r="L92">
        <v>1398335</v>
      </c>
      <c r="M92">
        <v>62.656111099999997</v>
      </c>
      <c r="N92">
        <v>-160.2066667</v>
      </c>
      <c r="O92" t="s">
        <v>14</v>
      </c>
      <c r="P92" t="s">
        <v>106</v>
      </c>
      <c r="Q92">
        <v>274</v>
      </c>
    </row>
    <row r="93" spans="1:17" x14ac:dyDescent="0.3">
      <c r="A93" t="s">
        <v>1112</v>
      </c>
      <c r="B93" t="s">
        <v>1497</v>
      </c>
      <c r="C93" s="148">
        <v>221</v>
      </c>
      <c r="D93" s="148">
        <v>331270</v>
      </c>
      <c r="E93" s="148" t="s">
        <v>1498</v>
      </c>
      <c r="F93" s="148" t="s">
        <v>1493</v>
      </c>
      <c r="G93" t="s">
        <v>107</v>
      </c>
      <c r="H93" t="s">
        <v>103</v>
      </c>
      <c r="I93" t="s">
        <v>1704</v>
      </c>
      <c r="J93" t="s">
        <v>649</v>
      </c>
      <c r="K93" t="s">
        <v>107</v>
      </c>
      <c r="L93">
        <v>1420670</v>
      </c>
      <c r="M93">
        <v>65.334722200000002</v>
      </c>
      <c r="N93">
        <v>-166.4891667</v>
      </c>
      <c r="O93" t="s">
        <v>5</v>
      </c>
      <c r="P93" t="s">
        <v>107</v>
      </c>
      <c r="Q93">
        <v>274</v>
      </c>
    </row>
    <row r="94" spans="1:17" x14ac:dyDescent="0.3">
      <c r="A94" t="s">
        <v>1113</v>
      </c>
      <c r="B94" t="s">
        <v>1497</v>
      </c>
      <c r="C94" s="148">
        <v>221</v>
      </c>
      <c r="D94" s="148">
        <v>331280</v>
      </c>
      <c r="E94" s="148" t="s">
        <v>1498</v>
      </c>
      <c r="F94" s="148" t="s">
        <v>1493</v>
      </c>
      <c r="G94" t="s">
        <v>108</v>
      </c>
      <c r="H94" t="s">
        <v>103</v>
      </c>
      <c r="I94" t="s">
        <v>1717</v>
      </c>
      <c r="J94" t="s">
        <v>651</v>
      </c>
      <c r="K94" t="s">
        <v>108</v>
      </c>
      <c r="L94">
        <v>1400219</v>
      </c>
      <c r="M94">
        <v>61.527777800000003</v>
      </c>
      <c r="N94">
        <v>-165.5863889</v>
      </c>
      <c r="O94" t="s">
        <v>9</v>
      </c>
      <c r="P94" t="s">
        <v>108</v>
      </c>
      <c r="Q94">
        <v>274</v>
      </c>
    </row>
    <row r="95" spans="1:17" x14ac:dyDescent="0.3">
      <c r="A95" t="s">
        <v>1114</v>
      </c>
      <c r="B95" t="s">
        <v>1497</v>
      </c>
      <c r="C95" s="148">
        <v>221</v>
      </c>
      <c r="D95" s="148">
        <v>331290</v>
      </c>
      <c r="E95" s="148" t="s">
        <v>1498</v>
      </c>
      <c r="F95" s="148" t="s">
        <v>1493</v>
      </c>
      <c r="G95" t="s">
        <v>109</v>
      </c>
      <c r="H95" t="s">
        <v>103</v>
      </c>
      <c r="I95" t="s">
        <v>1745</v>
      </c>
      <c r="J95" t="s">
        <v>710</v>
      </c>
      <c r="K95" t="s">
        <v>109</v>
      </c>
      <c r="L95">
        <v>1401666</v>
      </c>
      <c r="M95">
        <v>60.218888900000003</v>
      </c>
      <c r="N95">
        <v>-162.02444439999999</v>
      </c>
      <c r="O95" t="s">
        <v>9</v>
      </c>
      <c r="P95" t="s">
        <v>109</v>
      </c>
      <c r="Q95">
        <v>274</v>
      </c>
    </row>
    <row r="96" spans="1:17" x14ac:dyDescent="0.3">
      <c r="A96" t="s">
        <v>1117</v>
      </c>
      <c r="B96" t="s">
        <v>1497</v>
      </c>
      <c r="C96" s="148">
        <v>221</v>
      </c>
      <c r="D96" s="148">
        <v>331300</v>
      </c>
      <c r="E96" s="148" t="s">
        <v>1498</v>
      </c>
      <c r="F96" s="148" t="s">
        <v>1493</v>
      </c>
      <c r="G96" t="s">
        <v>111</v>
      </c>
      <c r="H96" t="s">
        <v>103</v>
      </c>
      <c r="I96" t="s">
        <v>1752</v>
      </c>
      <c r="J96" t="s">
        <v>653</v>
      </c>
      <c r="K96" t="s">
        <v>111</v>
      </c>
      <c r="L96">
        <v>1401788</v>
      </c>
      <c r="M96">
        <v>64.617500000000007</v>
      </c>
      <c r="N96">
        <v>-162.2605556</v>
      </c>
      <c r="O96" t="s">
        <v>5</v>
      </c>
      <c r="P96" t="s">
        <v>111</v>
      </c>
      <c r="Q96">
        <v>274</v>
      </c>
    </row>
    <row r="97" spans="1:17" x14ac:dyDescent="0.3">
      <c r="A97" t="s">
        <v>1118</v>
      </c>
      <c r="B97" t="s">
        <v>1497</v>
      </c>
      <c r="C97" s="148">
        <v>221</v>
      </c>
      <c r="D97" s="148">
        <v>331310</v>
      </c>
      <c r="E97" s="148" t="s">
        <v>1498</v>
      </c>
      <c r="F97" s="148" t="s">
        <v>1493</v>
      </c>
      <c r="G97" t="s">
        <v>112</v>
      </c>
      <c r="H97" t="s">
        <v>103</v>
      </c>
      <c r="I97" t="s">
        <v>1603</v>
      </c>
      <c r="J97" t="s">
        <v>642</v>
      </c>
      <c r="K97" t="s">
        <v>112</v>
      </c>
      <c r="L97">
        <v>1401837</v>
      </c>
      <c r="M97">
        <v>62.777777800000003</v>
      </c>
      <c r="N97">
        <v>-164.52305559999999</v>
      </c>
      <c r="O97" t="s">
        <v>9</v>
      </c>
      <c r="P97" t="s">
        <v>112</v>
      </c>
      <c r="Q97">
        <v>274</v>
      </c>
    </row>
    <row r="98" spans="1:17" x14ac:dyDescent="0.3">
      <c r="A98" t="s">
        <v>1119</v>
      </c>
      <c r="B98" t="s">
        <v>1497</v>
      </c>
      <c r="C98" s="148">
        <v>221</v>
      </c>
      <c r="D98" s="148">
        <v>331320</v>
      </c>
      <c r="E98" s="148" t="s">
        <v>1498</v>
      </c>
      <c r="F98" s="148" t="s">
        <v>1493</v>
      </c>
      <c r="G98" t="s">
        <v>113</v>
      </c>
      <c r="H98" t="s">
        <v>103</v>
      </c>
      <c r="I98" t="s">
        <v>1759</v>
      </c>
      <c r="J98" t="s">
        <v>656</v>
      </c>
      <c r="K98" t="s">
        <v>113</v>
      </c>
      <c r="L98">
        <v>1402463</v>
      </c>
      <c r="M98">
        <v>63.779722200000002</v>
      </c>
      <c r="N98">
        <v>-171.74111110000001</v>
      </c>
      <c r="O98" t="s">
        <v>5</v>
      </c>
      <c r="P98" t="s">
        <v>113</v>
      </c>
      <c r="Q98">
        <v>274</v>
      </c>
    </row>
    <row r="99" spans="1:17" x14ac:dyDescent="0.3">
      <c r="A99" t="s">
        <v>1120</v>
      </c>
      <c r="B99" t="s">
        <v>1497</v>
      </c>
      <c r="C99" s="148">
        <v>221</v>
      </c>
      <c r="D99" s="148">
        <v>331330</v>
      </c>
      <c r="E99" s="148" t="s">
        <v>1498</v>
      </c>
      <c r="F99" s="148" t="s">
        <v>1493</v>
      </c>
      <c r="G99" t="s">
        <v>114</v>
      </c>
      <c r="H99" t="s">
        <v>103</v>
      </c>
      <c r="I99" t="s">
        <v>1762</v>
      </c>
      <c r="J99" t="s">
        <v>712</v>
      </c>
      <c r="K99" t="s">
        <v>114</v>
      </c>
      <c r="L99">
        <v>1415910</v>
      </c>
      <c r="M99">
        <v>59.118888900000002</v>
      </c>
      <c r="N99">
        <v>-161.58750000000001</v>
      </c>
      <c r="O99" t="s">
        <v>9</v>
      </c>
      <c r="P99" t="s">
        <v>114</v>
      </c>
      <c r="Q99">
        <v>274</v>
      </c>
    </row>
    <row r="100" spans="1:17" x14ac:dyDescent="0.3">
      <c r="A100" t="s">
        <v>1121</v>
      </c>
      <c r="B100" t="s">
        <v>1497</v>
      </c>
      <c r="C100" s="148">
        <v>221</v>
      </c>
      <c r="D100" s="148">
        <v>331340</v>
      </c>
      <c r="E100" s="148" t="s">
        <v>1498</v>
      </c>
      <c r="F100" s="148" t="s">
        <v>1493</v>
      </c>
      <c r="G100" t="s">
        <v>115</v>
      </c>
      <c r="H100" t="s">
        <v>103</v>
      </c>
      <c r="I100" t="s">
        <v>1763</v>
      </c>
      <c r="J100" t="s">
        <v>714</v>
      </c>
      <c r="K100" t="s">
        <v>115</v>
      </c>
      <c r="L100">
        <v>1402921</v>
      </c>
      <c r="M100">
        <v>62.903611099999999</v>
      </c>
      <c r="N100">
        <v>-160.06472220000001</v>
      </c>
      <c r="O100" t="s">
        <v>14</v>
      </c>
      <c r="P100" t="s">
        <v>115</v>
      </c>
      <c r="Q100">
        <v>274</v>
      </c>
    </row>
    <row r="101" spans="1:17" x14ac:dyDescent="0.3">
      <c r="A101" t="s">
        <v>1122</v>
      </c>
      <c r="B101" t="s">
        <v>1497</v>
      </c>
      <c r="C101" s="148">
        <v>221</v>
      </c>
      <c r="D101" s="148">
        <v>331350</v>
      </c>
      <c r="E101" s="148" t="s">
        <v>1498</v>
      </c>
      <c r="F101" s="148" t="s">
        <v>1493</v>
      </c>
      <c r="G101" t="s">
        <v>116</v>
      </c>
      <c r="H101" t="s">
        <v>103</v>
      </c>
      <c r="I101" t="s">
        <v>1769</v>
      </c>
      <c r="J101" t="s">
        <v>716</v>
      </c>
      <c r="K101" t="s">
        <v>116</v>
      </c>
      <c r="L101">
        <v>1403447</v>
      </c>
      <c r="M101">
        <v>62.199444399999997</v>
      </c>
      <c r="N101">
        <v>-159.77138890000001</v>
      </c>
      <c r="O101" t="s">
        <v>14</v>
      </c>
      <c r="P101" t="s">
        <v>116</v>
      </c>
      <c r="Q101">
        <v>274</v>
      </c>
    </row>
    <row r="102" spans="1:17" x14ac:dyDescent="0.3">
      <c r="A102" t="s">
        <v>1123</v>
      </c>
      <c r="B102" t="s">
        <v>1497</v>
      </c>
      <c r="C102" s="148">
        <v>221</v>
      </c>
      <c r="D102" s="148">
        <v>331360</v>
      </c>
      <c r="E102" s="148" t="s">
        <v>1498</v>
      </c>
      <c r="F102" s="148" t="s">
        <v>1493</v>
      </c>
      <c r="G102" t="s">
        <v>117</v>
      </c>
      <c r="H102" t="s">
        <v>103</v>
      </c>
      <c r="I102" t="s">
        <v>1771</v>
      </c>
      <c r="J102" t="s">
        <v>658</v>
      </c>
      <c r="K102" t="s">
        <v>117</v>
      </c>
      <c r="L102">
        <v>1403493</v>
      </c>
      <c r="M102">
        <v>61.531111099999997</v>
      </c>
      <c r="N102">
        <v>-166.09666669999999</v>
      </c>
      <c r="O102" t="s">
        <v>9</v>
      </c>
      <c r="P102" t="s">
        <v>117</v>
      </c>
      <c r="Q102">
        <v>274</v>
      </c>
    </row>
    <row r="103" spans="1:17" x14ac:dyDescent="0.3">
      <c r="A103" t="s">
        <v>1124</v>
      </c>
      <c r="B103" t="s">
        <v>1497</v>
      </c>
      <c r="C103" s="148">
        <v>221</v>
      </c>
      <c r="D103" s="148">
        <v>331370</v>
      </c>
      <c r="E103" s="148" t="s">
        <v>1498</v>
      </c>
      <c r="F103" s="148" t="s">
        <v>1493</v>
      </c>
      <c r="G103" t="s">
        <v>118</v>
      </c>
      <c r="H103" t="s">
        <v>103</v>
      </c>
      <c r="I103" t="s">
        <v>1774</v>
      </c>
      <c r="J103" t="s">
        <v>718</v>
      </c>
      <c r="K103" t="s">
        <v>118</v>
      </c>
      <c r="L103">
        <v>1403644</v>
      </c>
      <c r="M103">
        <v>65.698611099999994</v>
      </c>
      <c r="N103">
        <v>-156.39972220000001</v>
      </c>
      <c r="O103" t="s">
        <v>14</v>
      </c>
      <c r="P103" t="s">
        <v>118</v>
      </c>
      <c r="Q103">
        <v>274</v>
      </c>
    </row>
    <row r="104" spans="1:17" x14ac:dyDescent="0.3">
      <c r="A104" t="s">
        <v>1125</v>
      </c>
      <c r="B104" t="s">
        <v>1497</v>
      </c>
      <c r="C104" s="148">
        <v>221</v>
      </c>
      <c r="D104" s="148">
        <v>331720</v>
      </c>
      <c r="E104" s="148" t="s">
        <v>1498</v>
      </c>
      <c r="F104" s="148" t="s">
        <v>1493</v>
      </c>
      <c r="G104" t="s">
        <v>396</v>
      </c>
      <c r="H104" t="s">
        <v>103</v>
      </c>
      <c r="I104" t="s">
        <v>1513</v>
      </c>
      <c r="J104" t="s">
        <v>704</v>
      </c>
      <c r="K104" t="s">
        <v>396</v>
      </c>
      <c r="L104">
        <v>1404378</v>
      </c>
      <c r="M104">
        <v>61.537222200000002</v>
      </c>
      <c r="N104">
        <v>-160.3052778</v>
      </c>
      <c r="O104" t="s">
        <v>9</v>
      </c>
      <c r="P104" t="s">
        <v>396</v>
      </c>
      <c r="Q104">
        <v>274</v>
      </c>
    </row>
    <row r="105" spans="1:17" x14ac:dyDescent="0.3">
      <c r="A105" t="s">
        <v>1126</v>
      </c>
      <c r="B105" t="s">
        <v>1497</v>
      </c>
      <c r="C105" s="148">
        <v>221</v>
      </c>
      <c r="D105" s="148">
        <v>331380</v>
      </c>
      <c r="E105" s="148" t="s">
        <v>1498</v>
      </c>
      <c r="F105" s="148" t="s">
        <v>1493</v>
      </c>
      <c r="G105" t="s">
        <v>119</v>
      </c>
      <c r="H105" t="s">
        <v>103</v>
      </c>
      <c r="I105" t="s">
        <v>1782</v>
      </c>
      <c r="J105" t="s">
        <v>720</v>
      </c>
      <c r="K105" t="s">
        <v>119</v>
      </c>
      <c r="L105">
        <v>1404379</v>
      </c>
      <c r="M105">
        <v>64.327222199999994</v>
      </c>
      <c r="N105">
        <v>-158.72194440000001</v>
      </c>
      <c r="O105" t="s">
        <v>14</v>
      </c>
      <c r="P105" t="s">
        <v>119</v>
      </c>
      <c r="Q105">
        <v>274</v>
      </c>
    </row>
    <row r="106" spans="1:17" x14ac:dyDescent="0.3">
      <c r="A106" t="s">
        <v>1127</v>
      </c>
      <c r="B106" t="s">
        <v>1497</v>
      </c>
      <c r="C106" s="148">
        <v>221</v>
      </c>
      <c r="D106" s="148">
        <v>331390</v>
      </c>
      <c r="E106" s="148" t="s">
        <v>1498</v>
      </c>
      <c r="F106" s="148" t="s">
        <v>1493</v>
      </c>
      <c r="G106" t="s">
        <v>120</v>
      </c>
      <c r="H106" t="s">
        <v>103</v>
      </c>
      <c r="I106" t="s">
        <v>1559</v>
      </c>
      <c r="J106" t="s">
        <v>660</v>
      </c>
      <c r="K106" t="s">
        <v>120</v>
      </c>
      <c r="L106">
        <v>1404483</v>
      </c>
      <c r="M106">
        <v>60.895555600000002</v>
      </c>
      <c r="N106">
        <v>-162.5180556</v>
      </c>
      <c r="O106" t="s">
        <v>9</v>
      </c>
      <c r="P106" t="s">
        <v>120</v>
      </c>
      <c r="Q106">
        <v>274</v>
      </c>
    </row>
    <row r="107" spans="1:17" x14ac:dyDescent="0.3">
      <c r="A107" t="s">
        <v>1128</v>
      </c>
      <c r="B107" t="s">
        <v>1497</v>
      </c>
      <c r="C107" s="148">
        <v>221</v>
      </c>
      <c r="D107" s="148">
        <v>331400</v>
      </c>
      <c r="E107" s="148" t="s">
        <v>1498</v>
      </c>
      <c r="F107" s="148" t="s">
        <v>1493</v>
      </c>
      <c r="G107" t="s">
        <v>121</v>
      </c>
      <c r="H107" t="s">
        <v>103</v>
      </c>
      <c r="I107" t="s">
        <v>1785</v>
      </c>
      <c r="J107" t="s">
        <v>662</v>
      </c>
      <c r="K107" t="s">
        <v>121</v>
      </c>
      <c r="L107">
        <v>1413311</v>
      </c>
      <c r="M107">
        <v>66.974999999999994</v>
      </c>
      <c r="N107">
        <v>-160.42277780000001</v>
      </c>
      <c r="O107" t="s">
        <v>11</v>
      </c>
      <c r="P107" t="s">
        <v>121</v>
      </c>
      <c r="Q107">
        <v>274</v>
      </c>
    </row>
    <row r="108" spans="1:17" x14ac:dyDescent="0.3">
      <c r="A108" t="s">
        <v>1129</v>
      </c>
      <c r="B108" t="s">
        <v>1497</v>
      </c>
      <c r="C108" s="148">
        <v>221</v>
      </c>
      <c r="D108" s="148">
        <v>331410</v>
      </c>
      <c r="E108" s="148" t="s">
        <v>1498</v>
      </c>
      <c r="F108" s="148" t="s">
        <v>1493</v>
      </c>
      <c r="G108" t="s">
        <v>122</v>
      </c>
      <c r="H108" t="s">
        <v>103</v>
      </c>
      <c r="I108" t="s">
        <v>1794</v>
      </c>
      <c r="J108" t="s">
        <v>664</v>
      </c>
      <c r="K108" t="s">
        <v>122</v>
      </c>
      <c r="L108">
        <v>1413348</v>
      </c>
      <c r="M108">
        <v>67.726944399999994</v>
      </c>
      <c r="N108">
        <v>-164.53333330000001</v>
      </c>
      <c r="O108" t="s">
        <v>11</v>
      </c>
      <c r="P108" t="s">
        <v>122</v>
      </c>
      <c r="Q108">
        <v>274</v>
      </c>
    </row>
    <row r="109" spans="1:17" x14ac:dyDescent="0.3">
      <c r="A109" t="s">
        <v>1270</v>
      </c>
      <c r="B109" t="s">
        <v>1545</v>
      </c>
      <c r="C109" s="148" t="s">
        <v>1501</v>
      </c>
      <c r="D109" s="148">
        <v>332740</v>
      </c>
      <c r="E109" s="148" t="s">
        <v>1459</v>
      </c>
      <c r="F109" s="148" t="s">
        <v>1493</v>
      </c>
      <c r="G109" t="s">
        <v>372</v>
      </c>
      <c r="H109" t="s">
        <v>371</v>
      </c>
      <c r="I109" t="s">
        <v>1546</v>
      </c>
      <c r="J109" t="s">
        <v>1030</v>
      </c>
      <c r="K109" t="s">
        <v>372</v>
      </c>
      <c r="L109">
        <v>1418954</v>
      </c>
      <c r="M109">
        <v>52.938055599999998</v>
      </c>
      <c r="N109">
        <v>-168.8677778</v>
      </c>
      <c r="O109" t="s">
        <v>4</v>
      </c>
      <c r="P109" t="s">
        <v>372</v>
      </c>
      <c r="Q109">
        <v>280</v>
      </c>
    </row>
    <row r="110" spans="1:17" x14ac:dyDescent="0.3">
      <c r="A110" t="s">
        <v>1170</v>
      </c>
      <c r="B110" t="s">
        <v>1692</v>
      </c>
      <c r="C110" s="148">
        <v>653</v>
      </c>
      <c r="D110" s="148">
        <v>331750</v>
      </c>
      <c r="E110" s="148" t="s">
        <v>1498</v>
      </c>
      <c r="F110" s="148" t="s">
        <v>1493</v>
      </c>
      <c r="G110" t="s">
        <v>164</v>
      </c>
      <c r="H110" t="s">
        <v>1693</v>
      </c>
      <c r="I110" t="s">
        <v>1691</v>
      </c>
      <c r="J110" t="s">
        <v>750</v>
      </c>
      <c r="K110" t="s">
        <v>164</v>
      </c>
      <c r="L110">
        <v>1418170</v>
      </c>
      <c r="M110">
        <v>52.196111100000003</v>
      </c>
      <c r="N110">
        <v>-174.2005556</v>
      </c>
      <c r="O110" t="s">
        <v>4</v>
      </c>
      <c r="P110" t="s">
        <v>164</v>
      </c>
      <c r="Q110">
        <v>281</v>
      </c>
    </row>
    <row r="111" spans="1:17" x14ac:dyDescent="0.3">
      <c r="A111" t="s">
        <v>1131</v>
      </c>
      <c r="B111" t="s">
        <v>1802</v>
      </c>
      <c r="C111" s="209">
        <v>9898</v>
      </c>
      <c r="D111" s="172">
        <v>332120</v>
      </c>
      <c r="E111" s="148" t="s">
        <v>1498</v>
      </c>
      <c r="F111" s="148" t="s">
        <v>1493</v>
      </c>
      <c r="G111" s="210" t="s">
        <v>123</v>
      </c>
      <c r="H111" s="136" t="s">
        <v>1296</v>
      </c>
      <c r="I111" t="s">
        <v>1803</v>
      </c>
      <c r="J111" s="136" t="s">
        <v>666</v>
      </c>
      <c r="K111" s="136" t="s">
        <v>123</v>
      </c>
      <c r="L111">
        <v>1404964</v>
      </c>
      <c r="M111">
        <v>63.0341667</v>
      </c>
      <c r="N111">
        <v>-163.55333329999999</v>
      </c>
      <c r="O111" t="s">
        <v>9</v>
      </c>
      <c r="P111" t="s">
        <v>123</v>
      </c>
      <c r="Q111">
        <v>285</v>
      </c>
    </row>
    <row r="112" spans="1:17" x14ac:dyDescent="0.3">
      <c r="A112" s="197" t="s">
        <v>1264</v>
      </c>
      <c r="B112" s="197" t="s">
        <v>1514</v>
      </c>
      <c r="C112" s="211">
        <v>11591</v>
      </c>
      <c r="D112" s="212">
        <v>332200</v>
      </c>
      <c r="E112" s="148" t="s">
        <v>1498</v>
      </c>
      <c r="F112" s="148" t="s">
        <v>1493</v>
      </c>
      <c r="G112" s="213" t="s">
        <v>362</v>
      </c>
      <c r="H112" s="213" t="s">
        <v>1289</v>
      </c>
      <c r="I112" s="197" t="s">
        <v>1515</v>
      </c>
      <c r="J112" s="197" t="s">
        <v>1007</v>
      </c>
      <c r="K112" s="197" t="s">
        <v>362</v>
      </c>
      <c r="L112" s="197">
        <v>1405922</v>
      </c>
      <c r="M112" s="197">
        <v>65.001111100000003</v>
      </c>
      <c r="N112" s="197">
        <v>-150.63388889999999</v>
      </c>
      <c r="O112" s="197" t="s">
        <v>14</v>
      </c>
      <c r="P112" s="197" t="s">
        <v>362</v>
      </c>
      <c r="Q112">
        <v>289</v>
      </c>
    </row>
    <row r="113" spans="1:17" x14ac:dyDescent="0.3">
      <c r="A113" s="197" t="s">
        <v>1251</v>
      </c>
      <c r="B113" s="197" t="s">
        <v>1584</v>
      </c>
      <c r="C113" s="211" t="s">
        <v>1501</v>
      </c>
      <c r="D113" s="212">
        <v>332520</v>
      </c>
      <c r="E113" s="148" t="s">
        <v>1459</v>
      </c>
      <c r="F113" s="148" t="s">
        <v>1493</v>
      </c>
      <c r="G113" s="213" t="s">
        <v>333</v>
      </c>
      <c r="H113" s="213" t="s">
        <v>332</v>
      </c>
      <c r="I113" s="197" t="s">
        <v>1585</v>
      </c>
      <c r="J113" s="197" t="s">
        <v>977</v>
      </c>
      <c r="K113" s="197" t="s">
        <v>333</v>
      </c>
      <c r="L113" s="197">
        <v>1408519</v>
      </c>
      <c r="M113" s="197">
        <v>65.504999999999995</v>
      </c>
      <c r="N113" s="197">
        <v>-150.16999999999999</v>
      </c>
      <c r="O113" s="197" t="s">
        <v>14</v>
      </c>
      <c r="P113" t="s">
        <v>333</v>
      </c>
      <c r="Q113">
        <v>289</v>
      </c>
    </row>
    <row r="114" spans="1:17" x14ac:dyDescent="0.3">
      <c r="A114" s="197" t="s">
        <v>1279</v>
      </c>
      <c r="B114" s="197" t="s">
        <v>1565</v>
      </c>
      <c r="C114" s="212">
        <v>29297</v>
      </c>
      <c r="D114" s="212">
        <v>332460</v>
      </c>
      <c r="E114" s="148" t="s">
        <v>1498</v>
      </c>
      <c r="F114" s="148" t="s">
        <v>1493</v>
      </c>
      <c r="G114" s="197" t="s">
        <v>320</v>
      </c>
      <c r="H114" s="197" t="s">
        <v>319</v>
      </c>
      <c r="I114" s="197" t="s">
        <v>1566</v>
      </c>
      <c r="J114" s="197" t="s">
        <v>966</v>
      </c>
      <c r="K114" s="197" t="s">
        <v>320</v>
      </c>
      <c r="L114" s="197">
        <v>1424201</v>
      </c>
      <c r="M114" s="197">
        <v>57.960833299999997</v>
      </c>
      <c r="N114" s="197">
        <v>-136.22749999999999</v>
      </c>
      <c r="O114" s="197" t="s">
        <v>13</v>
      </c>
      <c r="P114" s="197" t="s">
        <v>320</v>
      </c>
      <c r="Q114">
        <v>291</v>
      </c>
    </row>
    <row r="115" spans="1:17" x14ac:dyDescent="0.3">
      <c r="A115" t="s">
        <v>1213</v>
      </c>
      <c r="B115" t="s">
        <v>1804</v>
      </c>
      <c r="C115" s="148">
        <v>10451</v>
      </c>
      <c r="D115" s="148">
        <v>332130</v>
      </c>
      <c r="E115" s="148" t="s">
        <v>1498</v>
      </c>
      <c r="F115" s="148" t="s">
        <v>1493</v>
      </c>
      <c r="G115" t="s">
        <v>261</v>
      </c>
      <c r="H115" t="s">
        <v>260</v>
      </c>
      <c r="I115" t="s">
        <v>1805</v>
      </c>
      <c r="J115" t="s">
        <v>893</v>
      </c>
      <c r="K115" t="s">
        <v>261</v>
      </c>
      <c r="L115">
        <v>1413378</v>
      </c>
      <c r="M115">
        <v>66.898333300000004</v>
      </c>
      <c r="N115">
        <v>-162.59666669999999</v>
      </c>
      <c r="O115" t="s">
        <v>11</v>
      </c>
      <c r="P115" t="s">
        <v>261</v>
      </c>
      <c r="Q115">
        <v>291</v>
      </c>
    </row>
    <row r="116" spans="1:17" x14ac:dyDescent="0.3">
      <c r="A116" s="197" t="s">
        <v>1182</v>
      </c>
      <c r="B116" s="197" t="s">
        <v>1701</v>
      </c>
      <c r="C116" s="211">
        <v>3522</v>
      </c>
      <c r="D116" s="212"/>
      <c r="E116" s="148" t="s">
        <v>1493</v>
      </c>
      <c r="F116" s="148" t="s">
        <v>1459</v>
      </c>
      <c r="G116" s="213" t="s">
        <v>189</v>
      </c>
      <c r="H116" s="213" t="s">
        <v>189</v>
      </c>
      <c r="I116" s="197" t="s">
        <v>1666</v>
      </c>
      <c r="J116" s="197" t="s">
        <v>600</v>
      </c>
      <c r="K116" s="197" t="s">
        <v>157</v>
      </c>
      <c r="L116" s="197">
        <v>1398242</v>
      </c>
      <c r="M116" s="197">
        <v>61.2180556</v>
      </c>
      <c r="N116" s="197">
        <v>-149.9002778</v>
      </c>
      <c r="O116" s="197" t="s">
        <v>12</v>
      </c>
      <c r="P116" s="197" t="s">
        <v>540</v>
      </c>
      <c r="Q116">
        <v>293</v>
      </c>
    </row>
    <row r="117" spans="1:17" x14ac:dyDescent="0.3">
      <c r="A117" s="197" t="s">
        <v>1171</v>
      </c>
      <c r="B117" s="197" t="s">
        <v>1694</v>
      </c>
      <c r="C117" s="211">
        <v>878</v>
      </c>
      <c r="D117" s="212">
        <v>331780</v>
      </c>
      <c r="E117" s="148" t="s">
        <v>1498</v>
      </c>
      <c r="F117" s="148" t="s">
        <v>1493</v>
      </c>
      <c r="G117" s="213" t="s">
        <v>166</v>
      </c>
      <c r="H117" s="197" t="s">
        <v>165</v>
      </c>
      <c r="I117" s="197" t="s">
        <v>1695</v>
      </c>
      <c r="J117" s="197" t="s">
        <v>752</v>
      </c>
      <c r="K117" s="197" t="s">
        <v>166</v>
      </c>
      <c r="L117" s="197">
        <v>1699811</v>
      </c>
      <c r="M117" s="197">
        <v>60.866944400000001</v>
      </c>
      <c r="N117" s="197">
        <v>-162.27305559999999</v>
      </c>
      <c r="O117" s="197" t="s">
        <v>9</v>
      </c>
      <c r="P117" s="197" t="s">
        <v>166</v>
      </c>
      <c r="Q117">
        <v>319</v>
      </c>
    </row>
    <row r="118" spans="1:17" x14ac:dyDescent="0.3">
      <c r="A118" t="s">
        <v>1180</v>
      </c>
      <c r="B118" t="s">
        <v>1718</v>
      </c>
      <c r="C118" s="148">
        <v>3421</v>
      </c>
      <c r="D118" s="148">
        <v>331860</v>
      </c>
      <c r="E118" s="148" t="s">
        <v>1498</v>
      </c>
      <c r="F118" s="148" t="s">
        <v>1493</v>
      </c>
      <c r="G118" t="s">
        <v>182</v>
      </c>
      <c r="H118" t="s">
        <v>181</v>
      </c>
      <c r="I118" t="s">
        <v>1719</v>
      </c>
      <c r="J118" t="s">
        <v>774</v>
      </c>
      <c r="K118" t="s">
        <v>182</v>
      </c>
      <c r="L118">
        <v>1400269</v>
      </c>
      <c r="M118">
        <v>56.295277800000001</v>
      </c>
      <c r="N118">
        <v>-158.40222220000001</v>
      </c>
      <c r="O118" t="s">
        <v>6</v>
      </c>
      <c r="P118" t="s">
        <v>182</v>
      </c>
      <c r="Q118">
        <v>330</v>
      </c>
    </row>
    <row r="119" spans="1:17" x14ac:dyDescent="0.3">
      <c r="A119" s="197" t="s">
        <v>1197</v>
      </c>
      <c r="B119" s="197" t="s">
        <v>1736</v>
      </c>
      <c r="C119" s="212">
        <v>19558</v>
      </c>
      <c r="D119" s="212"/>
      <c r="E119" s="148" t="s">
        <v>1493</v>
      </c>
      <c r="F119" s="148" t="s">
        <v>1459</v>
      </c>
      <c r="G119" s="214" t="s">
        <v>229</v>
      </c>
      <c r="H119" s="214" t="s">
        <v>229</v>
      </c>
      <c r="I119" s="197" t="s">
        <v>1666</v>
      </c>
      <c r="J119" s="197" t="s">
        <v>600</v>
      </c>
      <c r="K119" s="197" t="s">
        <v>841</v>
      </c>
      <c r="L119" s="197">
        <v>1413141</v>
      </c>
      <c r="M119" s="197">
        <v>59.642499999999998</v>
      </c>
      <c r="N119" s="197">
        <v>-151.5483333</v>
      </c>
      <c r="O119" s="197" t="s">
        <v>12</v>
      </c>
      <c r="P119" s="197" t="s">
        <v>1198</v>
      </c>
      <c r="Q119">
        <v>337</v>
      </c>
    </row>
    <row r="120" spans="1:17" x14ac:dyDescent="0.3">
      <c r="A120" s="197" t="s">
        <v>1249</v>
      </c>
      <c r="B120" s="197" t="s">
        <v>1581</v>
      </c>
      <c r="C120" s="212" t="s">
        <v>1501</v>
      </c>
      <c r="D120" s="212">
        <v>332500</v>
      </c>
      <c r="E120" s="148" t="s">
        <v>1459</v>
      </c>
      <c r="F120" s="148" t="s">
        <v>1493</v>
      </c>
      <c r="G120" s="214" t="s">
        <v>329</v>
      </c>
      <c r="H120" s="214" t="s">
        <v>328</v>
      </c>
      <c r="I120" s="197" t="s">
        <v>1582</v>
      </c>
      <c r="J120" s="197" t="s">
        <v>973</v>
      </c>
      <c r="K120" s="197" t="s">
        <v>329</v>
      </c>
      <c r="L120" s="197">
        <v>1419072</v>
      </c>
      <c r="M120" s="197">
        <v>56.932561399999997</v>
      </c>
      <c r="N120" s="197">
        <v>-158.6249699</v>
      </c>
      <c r="O120" s="197" t="s">
        <v>6</v>
      </c>
      <c r="P120" s="197" t="s">
        <v>329</v>
      </c>
      <c r="Q120">
        <v>339</v>
      </c>
    </row>
    <row r="121" spans="1:17" x14ac:dyDescent="0.3">
      <c r="A121" t="s">
        <v>1193</v>
      </c>
      <c r="B121" t="s">
        <v>1709</v>
      </c>
      <c r="C121" s="148">
        <v>6111</v>
      </c>
      <c r="D121" s="148">
        <v>331830</v>
      </c>
      <c r="E121" s="148" t="s">
        <v>1498</v>
      </c>
      <c r="F121" s="148" t="s">
        <v>1493</v>
      </c>
      <c r="G121" s="25" t="s">
        <v>219</v>
      </c>
      <c r="H121" s="25" t="s">
        <v>1710</v>
      </c>
      <c r="I121" t="s">
        <v>1708</v>
      </c>
      <c r="J121" t="s">
        <v>825</v>
      </c>
      <c r="K121" t="s">
        <v>219</v>
      </c>
      <c r="L121">
        <v>1400106</v>
      </c>
      <c r="M121">
        <v>65.572500000000005</v>
      </c>
      <c r="N121">
        <v>-144.80305559999999</v>
      </c>
      <c r="O121" t="s">
        <v>14</v>
      </c>
      <c r="P121" t="s">
        <v>219</v>
      </c>
      <c r="Q121">
        <v>340</v>
      </c>
    </row>
    <row r="122" spans="1:17" x14ac:dyDescent="0.3">
      <c r="A122" t="s">
        <v>1218</v>
      </c>
      <c r="B122" t="s">
        <v>1509</v>
      </c>
      <c r="C122" s="148" t="s">
        <v>1501</v>
      </c>
      <c r="D122" s="148">
        <v>332180</v>
      </c>
      <c r="E122" s="148" t="s">
        <v>1459</v>
      </c>
      <c r="F122" s="148" t="s">
        <v>1493</v>
      </c>
      <c r="G122" s="25" t="s">
        <v>271</v>
      </c>
      <c r="H122" s="25" t="s">
        <v>270</v>
      </c>
      <c r="I122" t="s">
        <v>1510</v>
      </c>
      <c r="J122" t="s">
        <v>903</v>
      </c>
      <c r="K122" t="s">
        <v>271</v>
      </c>
      <c r="L122">
        <v>1405300</v>
      </c>
      <c r="M122">
        <v>59.114166699999998</v>
      </c>
      <c r="N122">
        <v>-156.85888890000001</v>
      </c>
      <c r="O122" t="s">
        <v>6</v>
      </c>
      <c r="P122" t="s">
        <v>271</v>
      </c>
      <c r="Q122">
        <v>343</v>
      </c>
    </row>
    <row r="123" spans="1:17" x14ac:dyDescent="0.3">
      <c r="A123" s="197" t="s">
        <v>1179</v>
      </c>
      <c r="B123" s="197" t="s">
        <v>1723</v>
      </c>
      <c r="C123" s="212" t="s">
        <v>1501</v>
      </c>
      <c r="D123" s="212">
        <v>331880</v>
      </c>
      <c r="E123" s="148" t="s">
        <v>1459</v>
      </c>
      <c r="F123" s="148" t="s">
        <v>1493</v>
      </c>
      <c r="G123" s="214" t="s">
        <v>186</v>
      </c>
      <c r="H123" s="214" t="s">
        <v>185</v>
      </c>
      <c r="I123" s="197" t="s">
        <v>1724</v>
      </c>
      <c r="J123" s="197" t="s">
        <v>772</v>
      </c>
      <c r="K123" s="197" t="s">
        <v>186</v>
      </c>
      <c r="L123" s="197">
        <v>1893911</v>
      </c>
      <c r="M123" s="197">
        <v>56.255555600000001</v>
      </c>
      <c r="N123" s="197">
        <v>-158.76249999999999</v>
      </c>
      <c r="O123" s="197" t="s">
        <v>6</v>
      </c>
      <c r="P123" s="197" t="s">
        <v>186</v>
      </c>
      <c r="Q123">
        <v>344</v>
      </c>
    </row>
    <row r="124" spans="1:17" x14ac:dyDescent="0.3">
      <c r="A124" t="s">
        <v>1467</v>
      </c>
      <c r="B124" t="s">
        <v>1674</v>
      </c>
      <c r="C124" s="148">
        <v>288</v>
      </c>
      <c r="D124" s="148"/>
      <c r="E124" s="148" t="s">
        <v>1498</v>
      </c>
      <c r="F124" s="148" t="s">
        <v>1459</v>
      </c>
      <c r="G124" s="25" t="s">
        <v>1310</v>
      </c>
      <c r="H124" s="25" t="s">
        <v>1310</v>
      </c>
      <c r="I124" t="s">
        <v>1666</v>
      </c>
      <c r="J124" t="s">
        <v>600</v>
      </c>
      <c r="O124" t="s">
        <v>12</v>
      </c>
      <c r="Q124">
        <v>345</v>
      </c>
    </row>
    <row r="125" spans="1:17" x14ac:dyDescent="0.3">
      <c r="A125" t="s">
        <v>1075</v>
      </c>
      <c r="B125" t="s">
        <v>1588</v>
      </c>
      <c r="C125" s="148">
        <v>24486</v>
      </c>
      <c r="D125" s="148">
        <v>331040</v>
      </c>
      <c r="E125" s="148" t="s">
        <v>1498</v>
      </c>
      <c r="F125" s="148" t="s">
        <v>1493</v>
      </c>
      <c r="G125" t="s">
        <v>68</v>
      </c>
      <c r="H125" t="s">
        <v>67</v>
      </c>
      <c r="I125" t="s">
        <v>1589</v>
      </c>
      <c r="J125" t="s">
        <v>584</v>
      </c>
      <c r="K125" t="s">
        <v>68</v>
      </c>
      <c r="L125">
        <v>1418123</v>
      </c>
      <c r="M125">
        <v>54.135555600000004</v>
      </c>
      <c r="N125">
        <v>-165.77305559999999</v>
      </c>
      <c r="O125" t="s">
        <v>4</v>
      </c>
      <c r="P125" t="s">
        <v>68</v>
      </c>
      <c r="Q125">
        <v>353</v>
      </c>
    </row>
    <row r="126" spans="1:17" x14ac:dyDescent="0.3">
      <c r="A126" s="197" t="s">
        <v>1184</v>
      </c>
      <c r="B126" s="197" t="s">
        <v>1730</v>
      </c>
      <c r="C126" s="212" t="s">
        <v>1501</v>
      </c>
      <c r="D126" s="212">
        <v>331910</v>
      </c>
      <c r="E126" s="148" t="s">
        <v>1459</v>
      </c>
      <c r="F126" s="148" t="s">
        <v>1493</v>
      </c>
      <c r="G126" s="214" t="s">
        <v>196</v>
      </c>
      <c r="H126" s="214" t="s">
        <v>195</v>
      </c>
      <c r="I126" s="197" t="s">
        <v>1731</v>
      </c>
      <c r="J126" s="197" t="s">
        <v>786</v>
      </c>
      <c r="K126" s="197" t="s">
        <v>196</v>
      </c>
      <c r="L126" s="197">
        <v>1400426</v>
      </c>
      <c r="M126" s="197">
        <v>58.844166700000002</v>
      </c>
      <c r="N126" s="197">
        <v>-158.55083329999999</v>
      </c>
      <c r="O126" s="197" t="s">
        <v>6</v>
      </c>
      <c r="P126" s="197" t="s">
        <v>196</v>
      </c>
      <c r="Q126">
        <v>357</v>
      </c>
    </row>
    <row r="127" spans="1:17" x14ac:dyDescent="0.3">
      <c r="A127" s="197" t="s">
        <v>1256</v>
      </c>
      <c r="B127" s="197" t="s">
        <v>1653</v>
      </c>
      <c r="C127" s="212">
        <v>17271</v>
      </c>
      <c r="D127" s="212"/>
      <c r="E127" s="148" t="s">
        <v>1498</v>
      </c>
      <c r="F127" s="148" t="s">
        <v>1493</v>
      </c>
      <c r="G127" s="214" t="s">
        <v>342</v>
      </c>
      <c r="H127" s="214" t="s">
        <v>342</v>
      </c>
      <c r="I127" s="197" t="s">
        <v>1654</v>
      </c>
      <c r="J127" s="197" t="s">
        <v>986</v>
      </c>
      <c r="K127" s="197" t="s">
        <v>343</v>
      </c>
      <c r="L127" s="197">
        <v>1414736</v>
      </c>
      <c r="M127" s="197">
        <v>57.0530556</v>
      </c>
      <c r="N127" s="197">
        <v>-135.33000000000001</v>
      </c>
      <c r="O127" s="197" t="s">
        <v>13</v>
      </c>
      <c r="P127" s="197" t="s">
        <v>343</v>
      </c>
      <c r="Q127">
        <v>360</v>
      </c>
    </row>
    <row r="128" spans="1:17" x14ac:dyDescent="0.3">
      <c r="A128" s="197" t="s">
        <v>1248</v>
      </c>
      <c r="B128" s="197" t="s">
        <v>1569</v>
      </c>
      <c r="C128" s="212" t="s">
        <v>1501</v>
      </c>
      <c r="D128" s="212">
        <v>332480</v>
      </c>
      <c r="E128" s="148" t="s">
        <v>1459</v>
      </c>
      <c r="F128" s="148" t="s">
        <v>1493</v>
      </c>
      <c r="G128" s="214" t="s">
        <v>325</v>
      </c>
      <c r="H128" s="214" t="s">
        <v>324</v>
      </c>
      <c r="I128" s="197" t="s">
        <v>1570</v>
      </c>
      <c r="J128" s="197" t="s">
        <v>971</v>
      </c>
      <c r="K128" s="197" t="s">
        <v>325</v>
      </c>
      <c r="L128" s="197">
        <v>1407992</v>
      </c>
      <c r="M128" s="197">
        <v>57.564166700000001</v>
      </c>
      <c r="N128" s="197">
        <v>-157.5791667</v>
      </c>
      <c r="O128" s="197" t="s">
        <v>6</v>
      </c>
      <c r="P128" s="197" t="s">
        <v>325</v>
      </c>
      <c r="Q128">
        <v>363</v>
      </c>
    </row>
    <row r="129" spans="1:17" x14ac:dyDescent="0.3">
      <c r="A129" t="s">
        <v>1187</v>
      </c>
      <c r="B129" t="s">
        <v>1742</v>
      </c>
      <c r="C129" s="148" t="s">
        <v>1501</v>
      </c>
      <c r="D129" s="148">
        <v>331930</v>
      </c>
      <c r="E129" s="148" t="s">
        <v>1459</v>
      </c>
      <c r="F129" s="148" t="s">
        <v>1493</v>
      </c>
      <c r="G129" t="s">
        <v>400</v>
      </c>
      <c r="H129" t="s">
        <v>399</v>
      </c>
      <c r="I129" t="s">
        <v>1743</v>
      </c>
      <c r="J129" t="s">
        <v>801</v>
      </c>
      <c r="K129" t="s">
        <v>400</v>
      </c>
      <c r="L129">
        <v>1401213</v>
      </c>
      <c r="M129">
        <v>65.753765200000004</v>
      </c>
      <c r="N129">
        <v>-168.92314999999999</v>
      </c>
      <c r="O129" t="s">
        <v>5</v>
      </c>
      <c r="P129" t="s">
        <v>400</v>
      </c>
      <c r="Q129">
        <v>364</v>
      </c>
    </row>
    <row r="130" spans="1:17" x14ac:dyDescent="0.3">
      <c r="A130" t="s">
        <v>1232</v>
      </c>
      <c r="B130" t="s">
        <v>1537</v>
      </c>
      <c r="C130" s="148">
        <v>13477</v>
      </c>
      <c r="D130" s="148">
        <v>332320</v>
      </c>
      <c r="E130" s="148" t="s">
        <v>1498</v>
      </c>
      <c r="F130" s="148" t="s">
        <v>1493</v>
      </c>
      <c r="G130" t="s">
        <v>296</v>
      </c>
      <c r="H130" t="s">
        <v>295</v>
      </c>
      <c r="I130" t="s">
        <v>1538</v>
      </c>
      <c r="J130" t="s">
        <v>935</v>
      </c>
      <c r="K130" t="s">
        <v>296</v>
      </c>
      <c r="L130">
        <v>1418948</v>
      </c>
      <c r="M130">
        <v>56.000615199999999</v>
      </c>
      <c r="N130">
        <v>-161.206974</v>
      </c>
      <c r="O130" t="s">
        <v>4</v>
      </c>
      <c r="P130" t="s">
        <v>296</v>
      </c>
      <c r="Q130">
        <v>365</v>
      </c>
    </row>
    <row r="131" spans="1:17" x14ac:dyDescent="0.3">
      <c r="A131" t="s">
        <v>1183</v>
      </c>
      <c r="B131" t="s">
        <v>1728</v>
      </c>
      <c r="C131" s="148" t="s">
        <v>1501</v>
      </c>
      <c r="D131" s="148">
        <v>331900</v>
      </c>
      <c r="E131" s="148" t="s">
        <v>1459</v>
      </c>
      <c r="F131" s="148" t="s">
        <v>1493</v>
      </c>
      <c r="G131" t="s">
        <v>194</v>
      </c>
      <c r="H131" t="s">
        <v>193</v>
      </c>
      <c r="I131" t="s">
        <v>1729</v>
      </c>
      <c r="J131" t="s">
        <v>782</v>
      </c>
      <c r="K131" t="s">
        <v>194</v>
      </c>
      <c r="L131">
        <v>1400404</v>
      </c>
      <c r="M131">
        <v>65.825555600000001</v>
      </c>
      <c r="N131">
        <v>-144.06055559999999</v>
      </c>
      <c r="O131" t="s">
        <v>14</v>
      </c>
      <c r="P131" t="s">
        <v>194</v>
      </c>
      <c r="Q131">
        <v>369</v>
      </c>
    </row>
    <row r="132" spans="1:17" x14ac:dyDescent="0.3">
      <c r="A132" t="s">
        <v>1172</v>
      </c>
      <c r="B132" t="s">
        <v>1655</v>
      </c>
      <c r="C132" s="148">
        <v>1276</v>
      </c>
      <c r="D132" s="148"/>
      <c r="E132" s="148" t="s">
        <v>1498</v>
      </c>
      <c r="F132" s="148" t="s">
        <v>1493</v>
      </c>
      <c r="G132" t="s">
        <v>169</v>
      </c>
      <c r="H132" t="s">
        <v>169</v>
      </c>
      <c r="I132" t="s">
        <v>1656</v>
      </c>
      <c r="J132" t="s">
        <v>757</v>
      </c>
      <c r="K132" t="s">
        <v>756</v>
      </c>
      <c r="L132">
        <v>1398635</v>
      </c>
      <c r="M132">
        <v>71.290555600000005</v>
      </c>
      <c r="N132">
        <v>-156.7886111</v>
      </c>
      <c r="O132" t="s">
        <v>10</v>
      </c>
      <c r="P132" t="s">
        <v>756</v>
      </c>
      <c r="Q132">
        <v>373</v>
      </c>
    </row>
    <row r="133" spans="1:17" x14ac:dyDescent="0.3">
      <c r="A133" t="s">
        <v>1473</v>
      </c>
      <c r="B133" t="s">
        <v>1684</v>
      </c>
      <c r="C133" s="148">
        <v>19511</v>
      </c>
      <c r="D133" s="148"/>
      <c r="E133" s="148" t="s">
        <v>1498</v>
      </c>
      <c r="F133" s="148" t="s">
        <v>1459</v>
      </c>
      <c r="G133" t="s">
        <v>1042</v>
      </c>
      <c r="H133" t="s">
        <v>1042</v>
      </c>
      <c r="I133" t="s">
        <v>1666</v>
      </c>
      <c r="J133" t="s">
        <v>600</v>
      </c>
      <c r="O133" t="s">
        <v>12</v>
      </c>
      <c r="P133" t="s">
        <v>1042</v>
      </c>
      <c r="Q133">
        <v>375</v>
      </c>
    </row>
    <row r="134" spans="1:17" x14ac:dyDescent="0.3">
      <c r="A134" t="s">
        <v>1170</v>
      </c>
      <c r="B134" t="s">
        <v>1690</v>
      </c>
      <c r="C134" s="148">
        <v>56256</v>
      </c>
      <c r="D134" s="148">
        <v>331750</v>
      </c>
      <c r="E134" s="148" t="s">
        <v>1498</v>
      </c>
      <c r="F134" s="148" t="s">
        <v>1493</v>
      </c>
      <c r="G134" t="s">
        <v>164</v>
      </c>
      <c r="H134" t="s">
        <v>163</v>
      </c>
      <c r="I134" t="s">
        <v>1691</v>
      </c>
      <c r="J134" t="s">
        <v>750</v>
      </c>
      <c r="K134" t="s">
        <v>164</v>
      </c>
      <c r="L134">
        <v>1418170</v>
      </c>
      <c r="M134">
        <v>52.196111100000003</v>
      </c>
      <c r="N134">
        <v>-174.2005556</v>
      </c>
      <c r="O134" t="s">
        <v>4</v>
      </c>
      <c r="P134" t="s">
        <v>164</v>
      </c>
      <c r="Q134">
        <v>376</v>
      </c>
    </row>
    <row r="135" spans="1:17" x14ac:dyDescent="0.3">
      <c r="A135" t="s">
        <v>1272</v>
      </c>
      <c r="B135" t="s">
        <v>1639</v>
      </c>
      <c r="C135" s="148">
        <v>19454</v>
      </c>
      <c r="D135" s="148">
        <v>332860</v>
      </c>
      <c r="E135" s="148" t="s">
        <v>1498</v>
      </c>
      <c r="F135" s="148" t="s">
        <v>1493</v>
      </c>
      <c r="G135" t="s">
        <v>409</v>
      </c>
      <c r="H135" t="s">
        <v>375</v>
      </c>
      <c r="I135" t="s">
        <v>1640</v>
      </c>
      <c r="J135" t="s">
        <v>1034</v>
      </c>
      <c r="K135" t="s">
        <v>409</v>
      </c>
      <c r="L135">
        <v>1419424</v>
      </c>
      <c r="M135">
        <v>53.873611099999998</v>
      </c>
      <c r="N135">
        <v>-166.53666670000001</v>
      </c>
      <c r="O135" t="s">
        <v>4</v>
      </c>
      <c r="P135" t="s">
        <v>409</v>
      </c>
      <c r="Q135">
        <v>383</v>
      </c>
    </row>
    <row r="136" spans="1:17" x14ac:dyDescent="0.3">
      <c r="A136" t="s">
        <v>1130</v>
      </c>
      <c r="B136" t="s">
        <v>1795</v>
      </c>
      <c r="C136" s="148" t="s">
        <v>1501</v>
      </c>
      <c r="D136" s="148">
        <v>332090</v>
      </c>
      <c r="E136" s="148" t="s">
        <v>1459</v>
      </c>
      <c r="F136" s="148" t="s">
        <v>1493</v>
      </c>
      <c r="G136" t="s">
        <v>256</v>
      </c>
      <c r="H136" t="s">
        <v>255</v>
      </c>
      <c r="I136" t="s">
        <v>1607</v>
      </c>
      <c r="J136" t="s">
        <v>695</v>
      </c>
      <c r="K136" t="s">
        <v>256</v>
      </c>
      <c r="L136">
        <v>1413362</v>
      </c>
      <c r="M136">
        <v>66.907222200000007</v>
      </c>
      <c r="N136">
        <v>-156.8811111</v>
      </c>
      <c r="O136" t="s">
        <v>11</v>
      </c>
      <c r="P136" t="s">
        <v>256</v>
      </c>
      <c r="Q136">
        <v>394</v>
      </c>
    </row>
    <row r="137" spans="1:17" x14ac:dyDescent="0.3">
      <c r="A137" t="s">
        <v>1216</v>
      </c>
      <c r="B137" t="s">
        <v>1505</v>
      </c>
      <c r="C137" s="148">
        <v>10491</v>
      </c>
      <c r="D137" s="148">
        <v>332160</v>
      </c>
      <c r="E137" s="148" t="s">
        <v>1498</v>
      </c>
      <c r="F137" s="148" t="s">
        <v>1493</v>
      </c>
      <c r="G137" t="s">
        <v>267</v>
      </c>
      <c r="H137" t="s">
        <v>266</v>
      </c>
      <c r="I137" t="s">
        <v>1506</v>
      </c>
      <c r="J137" t="s">
        <v>899</v>
      </c>
      <c r="K137" t="s">
        <v>267</v>
      </c>
      <c r="L137">
        <v>1405122</v>
      </c>
      <c r="M137">
        <v>59.864444399999996</v>
      </c>
      <c r="N137">
        <v>-163.13416670000001</v>
      </c>
      <c r="O137" t="s">
        <v>9</v>
      </c>
      <c r="P137" t="s">
        <v>267</v>
      </c>
      <c r="Q137">
        <v>395</v>
      </c>
    </row>
    <row r="138" spans="1:17" x14ac:dyDescent="0.3">
      <c r="A138" s="197" t="s">
        <v>1273</v>
      </c>
      <c r="B138" s="197" t="s">
        <v>1540</v>
      </c>
      <c r="C138" s="212" t="s">
        <v>1501</v>
      </c>
      <c r="D138" s="212">
        <v>332870</v>
      </c>
      <c r="E138" s="148" t="s">
        <v>1459</v>
      </c>
      <c r="F138" s="148" t="s">
        <v>1493</v>
      </c>
      <c r="G138" s="197" t="s">
        <v>411</v>
      </c>
      <c r="H138" s="197" t="s">
        <v>410</v>
      </c>
      <c r="I138" s="197" t="s">
        <v>1541</v>
      </c>
      <c r="J138" s="197" t="s">
        <v>1037</v>
      </c>
      <c r="K138" s="197" t="s">
        <v>411</v>
      </c>
      <c r="L138" s="197">
        <v>1406985</v>
      </c>
      <c r="M138" s="197">
        <v>60.942777800000002</v>
      </c>
      <c r="N138" s="197">
        <v>-164.62944440000001</v>
      </c>
      <c r="O138" s="197" t="s">
        <v>9</v>
      </c>
      <c r="P138" t="s">
        <v>411</v>
      </c>
      <c r="Q138">
        <v>399</v>
      </c>
    </row>
    <row r="139" spans="1:17" x14ac:dyDescent="0.3">
      <c r="A139" t="s">
        <v>1201</v>
      </c>
      <c r="B139" t="s">
        <v>1778</v>
      </c>
      <c r="C139" s="148">
        <v>9188</v>
      </c>
      <c r="D139" s="148">
        <v>332050</v>
      </c>
      <c r="E139" s="148" t="s">
        <v>1498</v>
      </c>
      <c r="F139" s="148" t="s">
        <v>1493</v>
      </c>
      <c r="G139" t="s">
        <v>853</v>
      </c>
      <c r="H139" t="s">
        <v>238</v>
      </c>
      <c r="I139" t="s">
        <v>1779</v>
      </c>
      <c r="J139" t="s">
        <v>852</v>
      </c>
      <c r="K139" t="s">
        <v>550</v>
      </c>
      <c r="L139">
        <v>1403763</v>
      </c>
      <c r="M139">
        <v>59.7567965</v>
      </c>
      <c r="N139">
        <v>-154.91108370000001</v>
      </c>
      <c r="O139" t="s">
        <v>6</v>
      </c>
      <c r="P139" t="s">
        <v>853</v>
      </c>
      <c r="Q139">
        <v>407</v>
      </c>
    </row>
    <row r="140" spans="1:17" x14ac:dyDescent="0.3">
      <c r="A140" t="s">
        <v>1217</v>
      </c>
      <c r="B140" t="s">
        <v>1507</v>
      </c>
      <c r="C140" s="148">
        <v>10716</v>
      </c>
      <c r="D140" s="148">
        <v>332170</v>
      </c>
      <c r="E140" s="148" t="s">
        <v>1498</v>
      </c>
      <c r="F140" s="148" t="s">
        <v>1493</v>
      </c>
      <c r="G140" t="s">
        <v>269</v>
      </c>
      <c r="H140" t="s">
        <v>268</v>
      </c>
      <c r="I140" t="s">
        <v>1508</v>
      </c>
      <c r="J140" t="s">
        <v>901</v>
      </c>
      <c r="K140" t="s">
        <v>269</v>
      </c>
      <c r="L140">
        <v>1405216</v>
      </c>
      <c r="M140">
        <v>57.54</v>
      </c>
      <c r="N140">
        <v>-153.97861109999999</v>
      </c>
      <c r="O140" t="s">
        <v>8</v>
      </c>
      <c r="P140" t="s">
        <v>269</v>
      </c>
      <c r="Q140">
        <v>408</v>
      </c>
    </row>
    <row r="141" spans="1:17" x14ac:dyDescent="0.3">
      <c r="A141" t="s">
        <v>1250</v>
      </c>
      <c r="B141" t="s">
        <v>1800</v>
      </c>
      <c r="C141" s="148" t="s">
        <v>1501</v>
      </c>
      <c r="D141" s="148">
        <v>332510</v>
      </c>
      <c r="E141" s="148" t="s">
        <v>1459</v>
      </c>
      <c r="F141" s="148" t="s">
        <v>1493</v>
      </c>
      <c r="G141" t="s">
        <v>331</v>
      </c>
      <c r="H141" t="s">
        <v>330</v>
      </c>
      <c r="I141" t="s">
        <v>1801</v>
      </c>
      <c r="J141" t="s">
        <v>975</v>
      </c>
      <c r="K141" t="s">
        <v>331</v>
      </c>
      <c r="L141">
        <v>1404934</v>
      </c>
      <c r="M141">
        <v>59.953273099999997</v>
      </c>
      <c r="N141">
        <v>-162.8951327</v>
      </c>
      <c r="O141" t="s">
        <v>9</v>
      </c>
      <c r="P141" t="s">
        <v>331</v>
      </c>
      <c r="Q141">
        <v>410</v>
      </c>
    </row>
    <row r="142" spans="1:17" x14ac:dyDescent="0.3">
      <c r="A142" t="s">
        <v>1168</v>
      </c>
      <c r="B142" t="s">
        <v>1682</v>
      </c>
      <c r="C142" s="148">
        <v>4959</v>
      </c>
      <c r="D142" s="148">
        <v>331760</v>
      </c>
      <c r="E142" s="148" t="s">
        <v>1498</v>
      </c>
      <c r="F142" s="148" t="s">
        <v>1493</v>
      </c>
      <c r="G142" t="s">
        <v>160</v>
      </c>
      <c r="H142" t="s">
        <v>159</v>
      </c>
      <c r="I142" t="s">
        <v>1683</v>
      </c>
      <c r="J142" t="s">
        <v>746</v>
      </c>
      <c r="K142" t="s">
        <v>160</v>
      </c>
      <c r="L142">
        <v>1398286</v>
      </c>
      <c r="M142">
        <v>61.578333299999997</v>
      </c>
      <c r="N142">
        <v>-159.52222219999999</v>
      </c>
      <c r="O142" t="s">
        <v>9</v>
      </c>
      <c r="P142" t="s">
        <v>160</v>
      </c>
      <c r="Q142">
        <v>412</v>
      </c>
    </row>
    <row r="143" spans="1:17" x14ac:dyDescent="0.3">
      <c r="A143" t="s">
        <v>1225</v>
      </c>
      <c r="B143" t="s">
        <v>1586</v>
      </c>
      <c r="C143" s="207">
        <v>12485</v>
      </c>
      <c r="D143" s="148">
        <v>332250</v>
      </c>
      <c r="E143" s="148" t="s">
        <v>1498</v>
      </c>
      <c r="F143" s="148" t="s">
        <v>1493</v>
      </c>
      <c r="G143" t="s">
        <v>284</v>
      </c>
      <c r="H143" t="s">
        <v>281</v>
      </c>
      <c r="I143" t="s">
        <v>1587</v>
      </c>
      <c r="J143" t="s">
        <v>922</v>
      </c>
      <c r="K143" t="s">
        <v>284</v>
      </c>
      <c r="L143">
        <v>1408580</v>
      </c>
      <c r="M143">
        <v>61.761111100000001</v>
      </c>
      <c r="N143">
        <v>-157.3125</v>
      </c>
      <c r="O143" t="s">
        <v>9</v>
      </c>
      <c r="P143" t="s">
        <v>284</v>
      </c>
      <c r="Q143">
        <v>416</v>
      </c>
    </row>
    <row r="144" spans="1:17" s="197" customFormat="1" x14ac:dyDescent="0.3">
      <c r="A144" t="s">
        <v>1226</v>
      </c>
      <c r="B144" t="s">
        <v>1586</v>
      </c>
      <c r="C144" s="148">
        <v>12485</v>
      </c>
      <c r="D144" s="148">
        <v>332260</v>
      </c>
      <c r="E144" s="148" t="s">
        <v>1498</v>
      </c>
      <c r="F144" s="148" t="s">
        <v>1493</v>
      </c>
      <c r="G144" t="s">
        <v>285</v>
      </c>
      <c r="H144" t="s">
        <v>281</v>
      </c>
      <c r="I144" t="s">
        <v>1610</v>
      </c>
      <c r="J144" t="s">
        <v>924</v>
      </c>
      <c r="K144" t="s">
        <v>285</v>
      </c>
      <c r="L144">
        <v>1409747</v>
      </c>
      <c r="M144">
        <v>61.702500000000001</v>
      </c>
      <c r="N144">
        <v>-157.1697222</v>
      </c>
      <c r="O144" t="s">
        <v>9</v>
      </c>
      <c r="P144" t="s">
        <v>285</v>
      </c>
      <c r="Q144">
        <v>416</v>
      </c>
    </row>
    <row r="145" spans="1:17" s="197" customFormat="1" x14ac:dyDescent="0.3">
      <c r="A145" t="s">
        <v>1227</v>
      </c>
      <c r="B145" t="s">
        <v>1586</v>
      </c>
      <c r="C145" s="148">
        <v>12485</v>
      </c>
      <c r="D145" s="148">
        <v>332270</v>
      </c>
      <c r="E145" s="148" t="s">
        <v>1498</v>
      </c>
      <c r="F145" s="148" t="s">
        <v>1493</v>
      </c>
      <c r="G145" t="s">
        <v>286</v>
      </c>
      <c r="H145" t="s">
        <v>281</v>
      </c>
      <c r="I145" t="s">
        <v>1613</v>
      </c>
      <c r="J145" t="s">
        <v>926</v>
      </c>
      <c r="K145" t="s">
        <v>286</v>
      </c>
      <c r="L145">
        <v>1410241</v>
      </c>
      <c r="M145">
        <v>61.783055599999997</v>
      </c>
      <c r="N145">
        <v>-156.58805559999999</v>
      </c>
      <c r="O145" t="s">
        <v>9</v>
      </c>
      <c r="P145" t="s">
        <v>286</v>
      </c>
      <c r="Q145">
        <v>416</v>
      </c>
    </row>
    <row r="146" spans="1:17" s="197" customFormat="1" x14ac:dyDescent="0.3">
      <c r="A146" t="s">
        <v>1223</v>
      </c>
      <c r="B146" t="s">
        <v>1586</v>
      </c>
      <c r="C146" s="148">
        <v>12485</v>
      </c>
      <c r="D146" s="148">
        <v>332230</v>
      </c>
      <c r="E146" s="148" t="s">
        <v>1498</v>
      </c>
      <c r="F146" s="148" t="s">
        <v>1493</v>
      </c>
      <c r="G146" t="s">
        <v>282</v>
      </c>
      <c r="H146" t="s">
        <v>281</v>
      </c>
      <c r="I146" t="s">
        <v>1727</v>
      </c>
      <c r="J146" t="s">
        <v>918</v>
      </c>
      <c r="K146" t="s">
        <v>282</v>
      </c>
      <c r="L146">
        <v>1400376</v>
      </c>
      <c r="M146">
        <v>61.5719444</v>
      </c>
      <c r="N146">
        <v>-159.245</v>
      </c>
      <c r="O146" t="s">
        <v>9</v>
      </c>
      <c r="P146" t="s">
        <v>282</v>
      </c>
      <c r="Q146">
        <v>416</v>
      </c>
    </row>
    <row r="147" spans="1:17" s="197" customFormat="1" x14ac:dyDescent="0.3">
      <c r="A147" t="s">
        <v>1224</v>
      </c>
      <c r="B147" t="s">
        <v>1586</v>
      </c>
      <c r="C147" s="148">
        <v>12485</v>
      </c>
      <c r="D147" s="148">
        <v>332240</v>
      </c>
      <c r="E147" s="148" t="s">
        <v>1498</v>
      </c>
      <c r="F147" s="148" t="s">
        <v>1493</v>
      </c>
      <c r="G147" t="s">
        <v>283</v>
      </c>
      <c r="H147" t="s">
        <v>281</v>
      </c>
      <c r="I147" t="s">
        <v>1737</v>
      </c>
      <c r="J147" t="s">
        <v>920</v>
      </c>
      <c r="K147" t="s">
        <v>283</v>
      </c>
      <c r="L147">
        <v>1400824</v>
      </c>
      <c r="M147">
        <v>61.87</v>
      </c>
      <c r="N147">
        <v>-158.1108333</v>
      </c>
      <c r="O147" t="s">
        <v>9</v>
      </c>
      <c r="P147" t="s">
        <v>283</v>
      </c>
      <c r="Q147">
        <v>416</v>
      </c>
    </row>
    <row r="148" spans="1:17" s="197" customFormat="1" x14ac:dyDescent="0.3">
      <c r="A148" t="s">
        <v>1265</v>
      </c>
      <c r="B148" t="s">
        <v>1495</v>
      </c>
      <c r="C148" s="148">
        <v>19277</v>
      </c>
      <c r="D148" s="148"/>
      <c r="E148" s="148" t="s">
        <v>1493</v>
      </c>
      <c r="F148" s="148" t="s">
        <v>1459</v>
      </c>
      <c r="G148" t="s">
        <v>1009</v>
      </c>
      <c r="H148" t="s">
        <v>1009</v>
      </c>
      <c r="I148" t="s">
        <v>1496</v>
      </c>
      <c r="J148" t="s">
        <v>1012</v>
      </c>
      <c r="K148" t="s">
        <v>1011</v>
      </c>
      <c r="L148">
        <v>1866941</v>
      </c>
      <c r="M148">
        <v>70.205555599999997</v>
      </c>
      <c r="N148">
        <v>-148.51166670000001</v>
      </c>
      <c r="O148" t="s">
        <v>10</v>
      </c>
      <c r="P148" t="s">
        <v>1011</v>
      </c>
      <c r="Q148">
        <v>417</v>
      </c>
    </row>
    <row r="149" spans="1:17" s="197" customFormat="1" x14ac:dyDescent="0.3">
      <c r="A149" t="s">
        <v>1110</v>
      </c>
      <c r="B149" t="s">
        <v>1699</v>
      </c>
      <c r="C149" s="148">
        <v>1651</v>
      </c>
      <c r="D149" s="148">
        <v>331800</v>
      </c>
      <c r="E149" s="148" t="s">
        <v>1498</v>
      </c>
      <c r="F149" s="148" t="s">
        <v>1493</v>
      </c>
      <c r="G149" t="s">
        <v>1111</v>
      </c>
      <c r="H149" t="s">
        <v>1294</v>
      </c>
      <c r="I149" t="s">
        <v>1531</v>
      </c>
      <c r="J149" t="s">
        <v>646</v>
      </c>
      <c r="K149" t="s">
        <v>173</v>
      </c>
      <c r="L149">
        <v>1398908</v>
      </c>
      <c r="M149">
        <v>60.792222199999998</v>
      </c>
      <c r="N149">
        <v>-161.75583330000001</v>
      </c>
      <c r="O149" t="s">
        <v>9</v>
      </c>
      <c r="P149" t="s">
        <v>1111</v>
      </c>
      <c r="Q149">
        <v>420</v>
      </c>
    </row>
    <row r="150" spans="1:17" s="197" customFormat="1" x14ac:dyDescent="0.3">
      <c r="A150" s="197" t="s">
        <v>1181</v>
      </c>
      <c r="B150" s="197" t="s">
        <v>1725</v>
      </c>
      <c r="C150" s="212">
        <v>3465</v>
      </c>
      <c r="D150" s="212">
        <v>331890</v>
      </c>
      <c r="E150" s="148" t="s">
        <v>1498</v>
      </c>
      <c r="F150" s="148" t="s">
        <v>1493</v>
      </c>
      <c r="G150" s="197" t="s">
        <v>188</v>
      </c>
      <c r="H150" s="197" t="s">
        <v>187</v>
      </c>
      <c r="I150" s="197" t="s">
        <v>1726</v>
      </c>
      <c r="J150" s="197" t="s">
        <v>776</v>
      </c>
      <c r="K150" s="197" t="s">
        <v>188</v>
      </c>
      <c r="L150" s="197">
        <v>1400337</v>
      </c>
      <c r="M150" s="197">
        <v>61.515833299999997</v>
      </c>
      <c r="N150" s="197">
        <v>-144.43694439999999</v>
      </c>
      <c r="O150" s="197" t="s">
        <v>7</v>
      </c>
      <c r="P150" t="s">
        <v>188</v>
      </c>
      <c r="Q150">
        <v>425</v>
      </c>
    </row>
    <row r="151" spans="1:17" s="197" customFormat="1" x14ac:dyDescent="0.3">
      <c r="A151" t="s">
        <v>1466</v>
      </c>
      <c r="B151" t="s">
        <v>1673</v>
      </c>
      <c r="C151" s="148">
        <v>56503</v>
      </c>
      <c r="D151" s="148">
        <v>332200</v>
      </c>
      <c r="E151" s="148" t="s">
        <v>1498</v>
      </c>
      <c r="F151" s="148" t="s">
        <v>1493</v>
      </c>
      <c r="G151" t="s">
        <v>362</v>
      </c>
      <c r="H151" t="s">
        <v>361</v>
      </c>
      <c r="I151" t="s">
        <v>1515</v>
      </c>
      <c r="J151" t="s">
        <v>1007</v>
      </c>
      <c r="K151" t="s">
        <v>362</v>
      </c>
      <c r="L151">
        <v>1405922</v>
      </c>
      <c r="M151">
        <v>65.001111100000003</v>
      </c>
      <c r="N151">
        <v>-150.63388889999999</v>
      </c>
      <c r="O151" t="s">
        <v>14</v>
      </c>
      <c r="P151" t="s">
        <v>362</v>
      </c>
      <c r="Q151">
        <v>437</v>
      </c>
    </row>
    <row r="152" spans="1:17" s="197" customFormat="1" x14ac:dyDescent="0.3">
      <c r="A152" t="s">
        <v>1186</v>
      </c>
      <c r="B152" t="s">
        <v>1734</v>
      </c>
      <c r="C152" s="148">
        <v>40215</v>
      </c>
      <c r="D152" s="148">
        <v>331920</v>
      </c>
      <c r="E152" s="148" t="s">
        <v>1498</v>
      </c>
      <c r="F152" s="148" t="s">
        <v>1493</v>
      </c>
      <c r="G152" t="s">
        <v>797</v>
      </c>
      <c r="H152" t="s">
        <v>202</v>
      </c>
      <c r="I152" t="s">
        <v>1735</v>
      </c>
      <c r="J152" t="s">
        <v>796</v>
      </c>
      <c r="K152" t="s">
        <v>543</v>
      </c>
      <c r="L152">
        <v>1421215</v>
      </c>
      <c r="M152">
        <v>60.542777800000003</v>
      </c>
      <c r="N152">
        <v>-145.75749999999999</v>
      </c>
      <c r="O152" t="s">
        <v>7</v>
      </c>
      <c r="P152" t="s">
        <v>797</v>
      </c>
      <c r="Q152">
        <v>442</v>
      </c>
    </row>
    <row r="153" spans="1:17" s="197" customFormat="1" x14ac:dyDescent="0.3">
      <c r="A153" t="s">
        <v>1192</v>
      </c>
      <c r="B153" t="s">
        <v>1757</v>
      </c>
      <c r="C153" s="148">
        <v>6915</v>
      </c>
      <c r="D153" s="148">
        <v>331990</v>
      </c>
      <c r="E153" s="148" t="s">
        <v>1498</v>
      </c>
      <c r="F153" s="148" t="s">
        <v>1493</v>
      </c>
      <c r="G153" t="s">
        <v>215</v>
      </c>
      <c r="H153" t="s">
        <v>214</v>
      </c>
      <c r="I153" t="s">
        <v>1758</v>
      </c>
      <c r="J153" t="s">
        <v>823</v>
      </c>
      <c r="K153" t="s">
        <v>215</v>
      </c>
      <c r="L153">
        <v>1402457</v>
      </c>
      <c r="M153">
        <v>64.733333299999998</v>
      </c>
      <c r="N153">
        <v>-156.92750000000001</v>
      </c>
      <c r="O153" t="s">
        <v>14</v>
      </c>
      <c r="P153" t="s">
        <v>215</v>
      </c>
      <c r="Q153">
        <v>446</v>
      </c>
    </row>
    <row r="154" spans="1:17" s="197" customFormat="1" x14ac:dyDescent="0.3">
      <c r="A154" t="s">
        <v>1243</v>
      </c>
      <c r="B154" t="s">
        <v>1557</v>
      </c>
      <c r="C154" s="148" t="s">
        <v>1501</v>
      </c>
      <c r="D154" s="148">
        <v>332420</v>
      </c>
      <c r="E154" s="148" t="s">
        <v>1459</v>
      </c>
      <c r="F154" s="148" t="s">
        <v>1493</v>
      </c>
      <c r="G154" t="s">
        <v>312</v>
      </c>
      <c r="H154" t="s">
        <v>311</v>
      </c>
      <c r="I154" t="s">
        <v>1558</v>
      </c>
      <c r="J154" t="s">
        <v>957</v>
      </c>
      <c r="K154" t="s">
        <v>312</v>
      </c>
      <c r="L154">
        <v>1409405</v>
      </c>
      <c r="M154">
        <v>62.533611100000002</v>
      </c>
      <c r="N154">
        <v>-164.84111110000001</v>
      </c>
      <c r="O154" t="s">
        <v>9</v>
      </c>
      <c r="P154" t="s">
        <v>312</v>
      </c>
      <c r="Q154">
        <v>447</v>
      </c>
    </row>
    <row r="155" spans="1:17" s="197" customFormat="1" x14ac:dyDescent="0.3">
      <c r="A155" t="s">
        <v>1246</v>
      </c>
      <c r="B155" t="s">
        <v>1563</v>
      </c>
      <c r="C155" s="148">
        <v>14633</v>
      </c>
      <c r="D155" s="148">
        <v>332450</v>
      </c>
      <c r="E155" s="148" t="s">
        <v>1498</v>
      </c>
      <c r="F155" s="148" t="s">
        <v>1493</v>
      </c>
      <c r="G155" t="s">
        <v>318</v>
      </c>
      <c r="H155" t="s">
        <v>317</v>
      </c>
      <c r="I155" t="s">
        <v>1564</v>
      </c>
      <c r="J155" t="s">
        <v>964</v>
      </c>
      <c r="K155" t="s">
        <v>318</v>
      </c>
      <c r="L155">
        <v>1407862</v>
      </c>
      <c r="M155">
        <v>59.787222200000002</v>
      </c>
      <c r="N155">
        <v>-154.10611109999999</v>
      </c>
      <c r="O155" t="s">
        <v>6</v>
      </c>
      <c r="P155" t="s">
        <v>318</v>
      </c>
      <c r="Q155">
        <v>520</v>
      </c>
    </row>
    <row r="156" spans="1:17" x14ac:dyDescent="0.3">
      <c r="A156" t="s">
        <v>1174</v>
      </c>
      <c r="B156" t="s">
        <v>1702</v>
      </c>
      <c r="C156" s="148">
        <v>1747</v>
      </c>
      <c r="D156" s="148">
        <v>331810</v>
      </c>
      <c r="E156" s="148" t="s">
        <v>1498</v>
      </c>
      <c r="F156" s="148" t="s">
        <v>1493</v>
      </c>
      <c r="G156" t="s">
        <v>174</v>
      </c>
      <c r="H156" t="s">
        <v>761</v>
      </c>
      <c r="I156" t="s">
        <v>1703</v>
      </c>
      <c r="J156" t="s">
        <v>762</v>
      </c>
      <c r="K156" t="s">
        <v>174</v>
      </c>
      <c r="L156">
        <v>1399049</v>
      </c>
      <c r="M156">
        <v>66.259035499999996</v>
      </c>
      <c r="N156">
        <v>-145.81901680000001</v>
      </c>
      <c r="O156" t="s">
        <v>14</v>
      </c>
      <c r="P156" t="s">
        <v>174</v>
      </c>
      <c r="Q156">
        <v>523</v>
      </c>
    </row>
    <row r="157" spans="1:17" x14ac:dyDescent="0.3">
      <c r="A157" t="s">
        <v>1461</v>
      </c>
      <c r="B157" t="s">
        <v>1575</v>
      </c>
      <c r="C157" s="148" t="s">
        <v>1501</v>
      </c>
      <c r="D157" s="148">
        <v>332490</v>
      </c>
      <c r="E157" s="148" t="s">
        <v>1459</v>
      </c>
      <c r="F157" s="148" t="s">
        <v>1493</v>
      </c>
      <c r="G157" t="s">
        <v>327</v>
      </c>
      <c r="H157" t="s">
        <v>326</v>
      </c>
      <c r="I157" t="s">
        <v>1576</v>
      </c>
      <c r="J157" t="s">
        <v>1315</v>
      </c>
      <c r="K157" t="s">
        <v>327</v>
      </c>
      <c r="L157">
        <v>1408072</v>
      </c>
      <c r="M157">
        <v>59.013055600000001</v>
      </c>
      <c r="N157">
        <v>-161.81638889999999</v>
      </c>
      <c r="O157" t="s">
        <v>9</v>
      </c>
      <c r="P157" t="s">
        <v>327</v>
      </c>
      <c r="Q157">
        <v>549</v>
      </c>
    </row>
    <row r="158" spans="1:17" x14ac:dyDescent="0.3">
      <c r="A158" t="s">
        <v>1229</v>
      </c>
      <c r="B158" t="s">
        <v>1530</v>
      </c>
      <c r="C158" s="148">
        <v>13211</v>
      </c>
      <c r="D158" s="148">
        <v>332290</v>
      </c>
      <c r="E158" s="148" t="s">
        <v>1498</v>
      </c>
      <c r="F158" s="148" t="s">
        <v>1493</v>
      </c>
      <c r="G158" t="s">
        <v>290</v>
      </c>
      <c r="H158" t="s">
        <v>289</v>
      </c>
      <c r="I158" t="s">
        <v>1531</v>
      </c>
      <c r="J158" t="s">
        <v>646</v>
      </c>
      <c r="K158" t="s">
        <v>290</v>
      </c>
      <c r="L158">
        <v>1406829</v>
      </c>
      <c r="M158">
        <v>60.696666700000002</v>
      </c>
      <c r="N158">
        <v>-161.9519444</v>
      </c>
      <c r="O158" t="s">
        <v>9</v>
      </c>
      <c r="P158" t="s">
        <v>290</v>
      </c>
      <c r="Q158">
        <v>570</v>
      </c>
    </row>
    <row r="159" spans="1:17" x14ac:dyDescent="0.3">
      <c r="A159" t="s">
        <v>1253</v>
      </c>
      <c r="B159" t="s">
        <v>1593</v>
      </c>
      <c r="C159" s="148" t="s">
        <v>1501</v>
      </c>
      <c r="D159" s="148">
        <v>332550</v>
      </c>
      <c r="E159" s="148" t="s">
        <v>1459</v>
      </c>
      <c r="F159" s="148" t="s">
        <v>1493</v>
      </c>
      <c r="G159" t="s">
        <v>337</v>
      </c>
      <c r="H159" t="s">
        <v>336</v>
      </c>
      <c r="I159" t="s">
        <v>1594</v>
      </c>
      <c r="J159" t="s">
        <v>981</v>
      </c>
      <c r="K159" t="s">
        <v>337</v>
      </c>
      <c r="L159">
        <v>1419161</v>
      </c>
      <c r="M159">
        <v>56.6</v>
      </c>
      <c r="N159">
        <v>-169.54166670000001</v>
      </c>
      <c r="O159" t="s">
        <v>4</v>
      </c>
      <c r="P159" t="s">
        <v>337</v>
      </c>
      <c r="Q159">
        <v>586</v>
      </c>
    </row>
    <row r="160" spans="1:17" x14ac:dyDescent="0.3">
      <c r="A160" t="s">
        <v>1254</v>
      </c>
      <c r="B160" t="s">
        <v>1596</v>
      </c>
      <c r="C160" s="148">
        <v>17898</v>
      </c>
      <c r="D160" s="148">
        <v>332560</v>
      </c>
      <c r="E160" s="148" t="s">
        <v>1498</v>
      </c>
      <c r="F160" s="148" t="s">
        <v>1493</v>
      </c>
      <c r="G160" t="s">
        <v>339</v>
      </c>
      <c r="H160" t="s">
        <v>338</v>
      </c>
      <c r="I160" t="s">
        <v>1597</v>
      </c>
      <c r="J160" t="s">
        <v>983</v>
      </c>
      <c r="K160" t="s">
        <v>339</v>
      </c>
      <c r="L160">
        <v>1419163</v>
      </c>
      <c r="M160">
        <v>57.122222200000003</v>
      </c>
      <c r="N160">
        <v>-170.27500000000001</v>
      </c>
      <c r="O160" t="s">
        <v>4</v>
      </c>
      <c r="P160" t="s">
        <v>339</v>
      </c>
      <c r="Q160">
        <v>625</v>
      </c>
    </row>
    <row r="161" spans="1:17" x14ac:dyDescent="0.3">
      <c r="A161" s="197" t="s">
        <v>1096</v>
      </c>
      <c r="B161" s="197" t="s">
        <v>1524</v>
      </c>
      <c r="C161" s="212">
        <v>219</v>
      </c>
      <c r="D161" s="212">
        <v>331160</v>
      </c>
      <c r="E161" s="148" t="s">
        <v>1498</v>
      </c>
      <c r="F161" s="148" t="s">
        <v>1493</v>
      </c>
      <c r="G161" s="197" t="s">
        <v>394</v>
      </c>
      <c r="H161" s="197" t="s">
        <v>80</v>
      </c>
      <c r="I161" s="197" t="s">
        <v>1525</v>
      </c>
      <c r="J161" s="197" t="s">
        <v>623</v>
      </c>
      <c r="K161" s="197" t="s">
        <v>394</v>
      </c>
      <c r="L161" s="197">
        <v>1406241</v>
      </c>
      <c r="M161" s="197">
        <v>62.921111099999997</v>
      </c>
      <c r="N161" s="197">
        <v>-143.7691667</v>
      </c>
      <c r="O161" s="197" t="s">
        <v>7</v>
      </c>
      <c r="P161" s="197" t="s">
        <v>394</v>
      </c>
      <c r="Q161">
        <v>635</v>
      </c>
    </row>
    <row r="162" spans="1:17" x14ac:dyDescent="0.3">
      <c r="A162" t="s">
        <v>1097</v>
      </c>
      <c r="B162" t="s">
        <v>1524</v>
      </c>
      <c r="C162" s="148">
        <v>219</v>
      </c>
      <c r="D162" s="148">
        <v>331170</v>
      </c>
      <c r="E162" s="148" t="s">
        <v>1498</v>
      </c>
      <c r="F162" s="148" t="s">
        <v>1493</v>
      </c>
      <c r="G162" t="s">
        <v>93</v>
      </c>
      <c r="H162" t="s">
        <v>80</v>
      </c>
      <c r="I162" t="s">
        <v>1534</v>
      </c>
      <c r="J162" t="s">
        <v>602</v>
      </c>
      <c r="K162" t="s">
        <v>93</v>
      </c>
      <c r="L162">
        <v>1866964</v>
      </c>
      <c r="M162">
        <v>55.873611099999998</v>
      </c>
      <c r="N162">
        <v>-133.18472220000001</v>
      </c>
      <c r="O162" t="s">
        <v>13</v>
      </c>
      <c r="P162" t="s">
        <v>93</v>
      </c>
      <c r="Q162">
        <v>635</v>
      </c>
    </row>
    <row r="163" spans="1:17" x14ac:dyDescent="0.3">
      <c r="A163" t="s">
        <v>1098</v>
      </c>
      <c r="B163" t="s">
        <v>1524</v>
      </c>
      <c r="C163" s="148">
        <v>219</v>
      </c>
      <c r="D163" s="148">
        <v>331180</v>
      </c>
      <c r="E163" s="148" t="s">
        <v>1498</v>
      </c>
      <c r="F163" s="148" t="s">
        <v>1493</v>
      </c>
      <c r="G163" t="s">
        <v>620</v>
      </c>
      <c r="H163" t="s">
        <v>80</v>
      </c>
      <c r="I163" t="s">
        <v>1551</v>
      </c>
      <c r="J163" t="s">
        <v>619</v>
      </c>
      <c r="K163" t="s">
        <v>94</v>
      </c>
      <c r="L163">
        <v>1407253</v>
      </c>
      <c r="M163">
        <v>62.961666700000002</v>
      </c>
      <c r="N163">
        <v>-141.93722220000001</v>
      </c>
      <c r="O163" t="s">
        <v>14</v>
      </c>
      <c r="P163" t="s">
        <v>620</v>
      </c>
      <c r="Q163">
        <v>635</v>
      </c>
    </row>
    <row r="164" spans="1:17" x14ac:dyDescent="0.3">
      <c r="A164" t="s">
        <v>1099</v>
      </c>
      <c r="B164" t="s">
        <v>1524</v>
      </c>
      <c r="C164" s="148">
        <v>219</v>
      </c>
      <c r="D164" s="148">
        <v>331190</v>
      </c>
      <c r="E164" s="148" t="s">
        <v>1498</v>
      </c>
      <c r="F164" s="148" t="s">
        <v>1493</v>
      </c>
      <c r="G164" t="s">
        <v>95</v>
      </c>
      <c r="H164" t="s">
        <v>80</v>
      </c>
      <c r="I164" t="s">
        <v>1608</v>
      </c>
      <c r="J164" t="s">
        <v>1283</v>
      </c>
      <c r="K164" t="s">
        <v>95</v>
      </c>
      <c r="L164">
        <v>1414754</v>
      </c>
      <c r="M164">
        <v>59.4583333</v>
      </c>
      <c r="N164">
        <v>-135.31388889999999</v>
      </c>
      <c r="O164" t="s">
        <v>13</v>
      </c>
      <c r="P164" t="s">
        <v>95</v>
      </c>
      <c r="Q164">
        <v>635</v>
      </c>
    </row>
    <row r="165" spans="1:17" x14ac:dyDescent="0.3">
      <c r="A165" t="s">
        <v>1100</v>
      </c>
      <c r="B165" t="s">
        <v>1524</v>
      </c>
      <c r="C165" s="148">
        <v>219</v>
      </c>
      <c r="D165" s="148">
        <v>331195</v>
      </c>
      <c r="E165" s="148" t="s">
        <v>1498</v>
      </c>
      <c r="F165" s="148" t="s">
        <v>1493</v>
      </c>
      <c r="G165" t="s">
        <v>96</v>
      </c>
      <c r="H165" t="s">
        <v>80</v>
      </c>
      <c r="I165" t="s">
        <v>1609</v>
      </c>
      <c r="J165" t="s">
        <v>623</v>
      </c>
      <c r="K165" t="s">
        <v>96</v>
      </c>
      <c r="L165">
        <v>1409698</v>
      </c>
      <c r="M165">
        <v>62.706944399999998</v>
      </c>
      <c r="N165">
        <v>-143.96111110000001</v>
      </c>
      <c r="O165" t="s">
        <v>7</v>
      </c>
      <c r="P165" t="s">
        <v>96</v>
      </c>
      <c r="Q165">
        <v>635</v>
      </c>
    </row>
    <row r="166" spans="1:17" x14ac:dyDescent="0.3">
      <c r="A166" t="s">
        <v>1081</v>
      </c>
      <c r="B166" t="s">
        <v>1524</v>
      </c>
      <c r="C166" s="148">
        <v>219</v>
      </c>
      <c r="D166" s="148">
        <v>331050</v>
      </c>
      <c r="E166" s="148" t="s">
        <v>1498</v>
      </c>
      <c r="F166" s="148" t="s">
        <v>1493</v>
      </c>
      <c r="G166" t="s">
        <v>630</v>
      </c>
      <c r="H166" t="s">
        <v>80</v>
      </c>
      <c r="I166" t="s">
        <v>1614</v>
      </c>
      <c r="J166" t="s">
        <v>629</v>
      </c>
      <c r="K166" t="s">
        <v>81</v>
      </c>
      <c r="L166">
        <v>1398129</v>
      </c>
      <c r="M166">
        <v>66.565555599999996</v>
      </c>
      <c r="N166">
        <v>-152.64555559999999</v>
      </c>
      <c r="O166" t="s">
        <v>14</v>
      </c>
      <c r="P166" t="s">
        <v>630</v>
      </c>
      <c r="Q166">
        <v>635</v>
      </c>
    </row>
    <row r="167" spans="1:17" s="197" customFormat="1" x14ac:dyDescent="0.3">
      <c r="A167" t="s">
        <v>1101</v>
      </c>
      <c r="B167" t="s">
        <v>1524</v>
      </c>
      <c r="C167" s="148">
        <v>219</v>
      </c>
      <c r="D167" s="148">
        <v>331200</v>
      </c>
      <c r="E167" s="148" t="s">
        <v>1498</v>
      </c>
      <c r="F167" s="148" t="s">
        <v>1493</v>
      </c>
      <c r="G167" t="s">
        <v>395</v>
      </c>
      <c r="H167" t="s">
        <v>80</v>
      </c>
      <c r="I167" t="s">
        <v>1625</v>
      </c>
      <c r="J167" t="s">
        <v>626</v>
      </c>
      <c r="K167" t="s">
        <v>395</v>
      </c>
      <c r="L167">
        <v>1410765</v>
      </c>
      <c r="M167">
        <v>63.135051199999999</v>
      </c>
      <c r="N167">
        <v>-142.52387959999999</v>
      </c>
      <c r="O167" t="s">
        <v>14</v>
      </c>
      <c r="P167" t="s">
        <v>395</v>
      </c>
      <c r="Q167">
        <v>635</v>
      </c>
    </row>
    <row r="168" spans="1:17" s="197" customFormat="1" x14ac:dyDescent="0.3">
      <c r="A168" t="s">
        <v>1102</v>
      </c>
      <c r="B168" t="s">
        <v>1524</v>
      </c>
      <c r="C168" s="148">
        <v>219</v>
      </c>
      <c r="D168" s="148">
        <v>331210</v>
      </c>
      <c r="E168" s="148" t="s">
        <v>1498</v>
      </c>
      <c r="F168" s="148" t="s">
        <v>1493</v>
      </c>
      <c r="G168" t="s">
        <v>1103</v>
      </c>
      <c r="H168" t="s">
        <v>80</v>
      </c>
      <c r="I168" t="s">
        <v>1534</v>
      </c>
      <c r="J168" t="s">
        <v>602</v>
      </c>
      <c r="K168" t="s">
        <v>414</v>
      </c>
      <c r="L168">
        <v>1669435</v>
      </c>
      <c r="M168">
        <v>55.687777799999999</v>
      </c>
      <c r="N168">
        <v>-132.52222219999999</v>
      </c>
      <c r="O168" t="s">
        <v>13</v>
      </c>
      <c r="P168" t="s">
        <v>1103</v>
      </c>
      <c r="Q168">
        <v>635</v>
      </c>
    </row>
    <row r="169" spans="1:17" s="197" customFormat="1" x14ac:dyDescent="0.3">
      <c r="A169" t="s">
        <v>1104</v>
      </c>
      <c r="B169" t="s">
        <v>1524</v>
      </c>
      <c r="C169" s="148">
        <v>219</v>
      </c>
      <c r="D169" s="148">
        <v>331220</v>
      </c>
      <c r="E169" s="148" t="s">
        <v>1498</v>
      </c>
      <c r="F169" s="148" t="s">
        <v>1493</v>
      </c>
      <c r="G169" t="s">
        <v>1105</v>
      </c>
      <c r="H169" t="s">
        <v>80</v>
      </c>
      <c r="I169" t="s">
        <v>1625</v>
      </c>
      <c r="J169" t="s">
        <v>626</v>
      </c>
      <c r="K169" t="s">
        <v>100</v>
      </c>
      <c r="L169">
        <v>1411046</v>
      </c>
      <c r="M169">
        <v>63.336666700000002</v>
      </c>
      <c r="N169">
        <v>-142.9855556</v>
      </c>
      <c r="O169" t="s">
        <v>14</v>
      </c>
      <c r="P169" t="s">
        <v>1105</v>
      </c>
      <c r="Q169">
        <v>635</v>
      </c>
    </row>
    <row r="170" spans="1:17" s="197" customFormat="1" x14ac:dyDescent="0.3">
      <c r="A170" t="s">
        <v>1106</v>
      </c>
      <c r="B170" t="s">
        <v>1524</v>
      </c>
      <c r="C170" s="148">
        <v>219</v>
      </c>
      <c r="D170" s="148">
        <v>331230</v>
      </c>
      <c r="E170" s="148" t="s">
        <v>1498</v>
      </c>
      <c r="F170" s="148" t="s">
        <v>1493</v>
      </c>
      <c r="G170" t="s">
        <v>102</v>
      </c>
      <c r="H170" t="s">
        <v>80</v>
      </c>
      <c r="I170" t="s">
        <v>1645</v>
      </c>
      <c r="J170" t="s">
        <v>640</v>
      </c>
      <c r="K170" t="s">
        <v>102</v>
      </c>
      <c r="L170">
        <v>1744590</v>
      </c>
      <c r="M170">
        <v>56.115277800000001</v>
      </c>
      <c r="N170">
        <v>-133.12083329999999</v>
      </c>
      <c r="O170" t="s">
        <v>13</v>
      </c>
      <c r="P170" t="s">
        <v>102</v>
      </c>
      <c r="Q170">
        <v>635</v>
      </c>
    </row>
    <row r="171" spans="1:17" x14ac:dyDescent="0.3">
      <c r="A171" t="s">
        <v>1082</v>
      </c>
      <c r="B171" t="s">
        <v>1524</v>
      </c>
      <c r="C171" s="148">
        <v>219</v>
      </c>
      <c r="D171" s="148">
        <v>331060</v>
      </c>
      <c r="E171" s="148" t="s">
        <v>1498</v>
      </c>
      <c r="F171" s="148" t="s">
        <v>1493</v>
      </c>
      <c r="G171" t="s">
        <v>633</v>
      </c>
      <c r="H171" t="s">
        <v>80</v>
      </c>
      <c r="I171" t="s">
        <v>1700</v>
      </c>
      <c r="J171" t="s">
        <v>632</v>
      </c>
      <c r="K171" t="s">
        <v>82</v>
      </c>
      <c r="L171">
        <v>1926949</v>
      </c>
      <c r="M171">
        <v>66.918888899999999</v>
      </c>
      <c r="N171">
        <v>-151.51611109999999</v>
      </c>
      <c r="O171" t="s">
        <v>14</v>
      </c>
      <c r="P171" t="s">
        <v>633</v>
      </c>
      <c r="Q171">
        <v>635</v>
      </c>
    </row>
    <row r="172" spans="1:17" x14ac:dyDescent="0.3">
      <c r="A172" t="s">
        <v>1083</v>
      </c>
      <c r="B172" t="s">
        <v>1524</v>
      </c>
      <c r="C172" s="148">
        <v>219</v>
      </c>
      <c r="D172" s="148">
        <v>331070</v>
      </c>
      <c r="E172" s="148" t="s">
        <v>1498</v>
      </c>
      <c r="F172" s="148" t="s">
        <v>1493</v>
      </c>
      <c r="G172" t="s">
        <v>85</v>
      </c>
      <c r="H172" t="s">
        <v>80</v>
      </c>
      <c r="I172" t="s">
        <v>1609</v>
      </c>
      <c r="J172" t="s">
        <v>623</v>
      </c>
      <c r="K172" t="s">
        <v>85</v>
      </c>
      <c r="L172">
        <v>1400333</v>
      </c>
      <c r="M172">
        <v>62.571782800000001</v>
      </c>
      <c r="N172">
        <v>-144.6541704</v>
      </c>
      <c r="O172" t="s">
        <v>7</v>
      </c>
      <c r="P172" t="s">
        <v>85</v>
      </c>
      <c r="Q172">
        <v>635</v>
      </c>
    </row>
    <row r="173" spans="1:17" x14ac:dyDescent="0.3">
      <c r="A173" s="197" t="s">
        <v>1084</v>
      </c>
      <c r="B173" s="197" t="s">
        <v>1524</v>
      </c>
      <c r="C173" s="212">
        <v>219</v>
      </c>
      <c r="D173" s="212">
        <v>331080</v>
      </c>
      <c r="E173" s="148" t="s">
        <v>1498</v>
      </c>
      <c r="F173" s="148" t="s">
        <v>1493</v>
      </c>
      <c r="G173" s="197" t="s">
        <v>86</v>
      </c>
      <c r="H173" s="197" t="s">
        <v>80</v>
      </c>
      <c r="I173" s="197" t="s">
        <v>1534</v>
      </c>
      <c r="J173" s="197" t="s">
        <v>602</v>
      </c>
      <c r="K173" s="197" t="s">
        <v>86</v>
      </c>
      <c r="L173" s="197">
        <v>1669437</v>
      </c>
      <c r="M173" s="197">
        <v>56.013888899999998</v>
      </c>
      <c r="N173" s="197">
        <v>-132.82777780000001</v>
      </c>
      <c r="O173" s="197" t="s">
        <v>13</v>
      </c>
      <c r="P173" s="197" t="s">
        <v>86</v>
      </c>
      <c r="Q173">
        <v>635</v>
      </c>
    </row>
    <row r="174" spans="1:17" x14ac:dyDescent="0.3">
      <c r="A174" t="s">
        <v>1085</v>
      </c>
      <c r="B174" t="s">
        <v>1524</v>
      </c>
      <c r="C174" s="148">
        <v>219</v>
      </c>
      <c r="D174" s="148">
        <v>331090</v>
      </c>
      <c r="E174" s="148" t="s">
        <v>1498</v>
      </c>
      <c r="F174" s="148" t="s">
        <v>1493</v>
      </c>
      <c r="G174" t="s">
        <v>84</v>
      </c>
      <c r="H174" t="s">
        <v>80</v>
      </c>
      <c r="I174" t="s">
        <v>1534</v>
      </c>
      <c r="J174" t="s">
        <v>602</v>
      </c>
      <c r="K174" t="s">
        <v>84</v>
      </c>
      <c r="L174">
        <v>1421260</v>
      </c>
      <c r="M174">
        <v>55.476388900000003</v>
      </c>
      <c r="N174">
        <v>-133.14833329999999</v>
      </c>
      <c r="O174" t="s">
        <v>13</v>
      </c>
      <c r="P174" t="s">
        <v>84</v>
      </c>
      <c r="Q174">
        <v>635</v>
      </c>
    </row>
    <row r="175" spans="1:17" x14ac:dyDescent="0.3">
      <c r="A175" t="s">
        <v>1086</v>
      </c>
      <c r="B175" t="s">
        <v>1524</v>
      </c>
      <c r="C175" s="148">
        <v>219</v>
      </c>
      <c r="D175" s="148">
        <v>331100</v>
      </c>
      <c r="E175" s="148" t="s">
        <v>1498</v>
      </c>
      <c r="F175" s="148" t="s">
        <v>1493</v>
      </c>
      <c r="G175" t="s">
        <v>1087</v>
      </c>
      <c r="H175" t="s">
        <v>80</v>
      </c>
      <c r="I175" t="s">
        <v>1625</v>
      </c>
      <c r="J175" t="s">
        <v>626</v>
      </c>
      <c r="K175" t="s">
        <v>549</v>
      </c>
      <c r="L175">
        <v>1401364</v>
      </c>
      <c r="M175">
        <v>63.661388899999999</v>
      </c>
      <c r="N175">
        <v>-144.06444440000001</v>
      </c>
      <c r="O175" t="s">
        <v>14</v>
      </c>
      <c r="P175" t="s">
        <v>1087</v>
      </c>
      <c r="Q175">
        <v>635</v>
      </c>
    </row>
    <row r="176" spans="1:17" x14ac:dyDescent="0.3">
      <c r="A176" t="s">
        <v>1088</v>
      </c>
      <c r="B176" t="s">
        <v>1524</v>
      </c>
      <c r="C176" s="148">
        <v>219</v>
      </c>
      <c r="D176" s="148">
        <v>331110</v>
      </c>
      <c r="E176" s="148" t="s">
        <v>1498</v>
      </c>
      <c r="F176" s="148" t="s">
        <v>1493</v>
      </c>
      <c r="G176" t="s">
        <v>636</v>
      </c>
      <c r="H176" t="s">
        <v>80</v>
      </c>
      <c r="I176" t="s">
        <v>1744</v>
      </c>
      <c r="J176" t="s">
        <v>635</v>
      </c>
      <c r="K176" t="s">
        <v>87</v>
      </c>
      <c r="L176">
        <v>1401499</v>
      </c>
      <c r="M176">
        <v>64.788055600000007</v>
      </c>
      <c r="N176">
        <v>-141.19999999999999</v>
      </c>
      <c r="O176" t="s">
        <v>14</v>
      </c>
      <c r="P176" t="s">
        <v>636</v>
      </c>
      <c r="Q176">
        <v>635</v>
      </c>
    </row>
    <row r="177" spans="1:17" x14ac:dyDescent="0.3">
      <c r="A177" t="s">
        <v>1089</v>
      </c>
      <c r="B177" t="s">
        <v>1766</v>
      </c>
      <c r="C177" s="148">
        <v>219</v>
      </c>
      <c r="D177" s="148">
        <v>332010</v>
      </c>
      <c r="E177" s="148" t="s">
        <v>1498</v>
      </c>
      <c r="F177" s="148" t="s">
        <v>1493</v>
      </c>
      <c r="G177" t="s">
        <v>226</v>
      </c>
      <c r="H177" t="s">
        <v>80</v>
      </c>
      <c r="I177" t="s">
        <v>1767</v>
      </c>
      <c r="J177" t="s">
        <v>836</v>
      </c>
      <c r="K177" t="s">
        <v>226</v>
      </c>
      <c r="L177">
        <v>1403078</v>
      </c>
      <c r="M177">
        <v>58.413333299999998</v>
      </c>
      <c r="N177">
        <v>-135.7369444</v>
      </c>
      <c r="O177" t="s">
        <v>13</v>
      </c>
      <c r="P177" t="s">
        <v>226</v>
      </c>
      <c r="Q177">
        <v>635</v>
      </c>
    </row>
    <row r="178" spans="1:17" x14ac:dyDescent="0.3">
      <c r="A178" t="s">
        <v>1090</v>
      </c>
      <c r="B178" t="s">
        <v>1524</v>
      </c>
      <c r="C178" s="148">
        <v>219</v>
      </c>
      <c r="D178" s="148">
        <v>331120</v>
      </c>
      <c r="E178" s="148" t="s">
        <v>1498</v>
      </c>
      <c r="F178" s="148" t="s">
        <v>1493</v>
      </c>
      <c r="G178" t="s">
        <v>1091</v>
      </c>
      <c r="H178" t="s">
        <v>80</v>
      </c>
      <c r="I178" t="s">
        <v>1608</v>
      </c>
      <c r="J178" t="s">
        <v>1283</v>
      </c>
      <c r="K178" t="s">
        <v>89</v>
      </c>
      <c r="L178">
        <v>1422400</v>
      </c>
      <c r="M178">
        <v>59.228588999999999</v>
      </c>
      <c r="N178">
        <v>-135.44411400000001</v>
      </c>
      <c r="O178" t="s">
        <v>13</v>
      </c>
      <c r="P178" t="s">
        <v>1091</v>
      </c>
      <c r="Q178">
        <v>635</v>
      </c>
    </row>
    <row r="179" spans="1:17" x14ac:dyDescent="0.3">
      <c r="A179" t="s">
        <v>1092</v>
      </c>
      <c r="B179" t="s">
        <v>1524</v>
      </c>
      <c r="C179" s="148">
        <v>219</v>
      </c>
      <c r="D179" s="148">
        <v>331130</v>
      </c>
      <c r="E179" s="148" t="s">
        <v>1498</v>
      </c>
      <c r="F179" s="148" t="s">
        <v>1493</v>
      </c>
      <c r="G179" t="s">
        <v>90</v>
      </c>
      <c r="H179" t="s">
        <v>80</v>
      </c>
      <c r="I179" t="s">
        <v>1768</v>
      </c>
      <c r="J179" t="s">
        <v>638</v>
      </c>
      <c r="K179" t="s">
        <v>90</v>
      </c>
      <c r="L179">
        <v>2419534</v>
      </c>
      <c r="M179">
        <v>63.987230799999999</v>
      </c>
      <c r="N179">
        <v>-144.69983250000001</v>
      </c>
      <c r="O179" t="s">
        <v>14</v>
      </c>
      <c r="P179" t="s">
        <v>90</v>
      </c>
      <c r="Q179">
        <v>635</v>
      </c>
    </row>
    <row r="180" spans="1:17" x14ac:dyDescent="0.3">
      <c r="A180" t="s">
        <v>1093</v>
      </c>
      <c r="B180" t="s">
        <v>1524</v>
      </c>
      <c r="C180" s="148">
        <v>219</v>
      </c>
      <c r="D180" s="148">
        <v>331140</v>
      </c>
      <c r="E180" s="148" t="s">
        <v>1498</v>
      </c>
      <c r="F180" s="148" t="s">
        <v>1493</v>
      </c>
      <c r="G180" t="s">
        <v>91</v>
      </c>
      <c r="H180" t="s">
        <v>80</v>
      </c>
      <c r="I180" t="s">
        <v>1534</v>
      </c>
      <c r="J180" t="s">
        <v>602</v>
      </c>
      <c r="K180" t="s">
        <v>91</v>
      </c>
      <c r="L180">
        <v>1866952</v>
      </c>
      <c r="M180">
        <v>55.556666700000001</v>
      </c>
      <c r="N180">
        <v>-132.63638889999999</v>
      </c>
      <c r="O180" t="s">
        <v>13</v>
      </c>
      <c r="P180" t="s">
        <v>91</v>
      </c>
      <c r="Q180">
        <v>635</v>
      </c>
    </row>
    <row r="181" spans="1:17" x14ac:dyDescent="0.3">
      <c r="A181" t="s">
        <v>1094</v>
      </c>
      <c r="B181" t="s">
        <v>1524</v>
      </c>
      <c r="C181" s="148">
        <v>219</v>
      </c>
      <c r="D181" s="148">
        <v>331150</v>
      </c>
      <c r="E181" s="148" t="s">
        <v>1498</v>
      </c>
      <c r="F181" s="148" t="s">
        <v>1493</v>
      </c>
      <c r="G181" t="s">
        <v>92</v>
      </c>
      <c r="H181" t="s">
        <v>80</v>
      </c>
      <c r="I181" t="s">
        <v>1534</v>
      </c>
      <c r="J181" t="s">
        <v>602</v>
      </c>
      <c r="K181" t="s">
        <v>92</v>
      </c>
      <c r="L181">
        <v>1422709</v>
      </c>
      <c r="M181">
        <v>55.208055600000002</v>
      </c>
      <c r="N181">
        <v>-132.8266667</v>
      </c>
      <c r="O181" t="s">
        <v>13</v>
      </c>
      <c r="P181" t="s">
        <v>92</v>
      </c>
      <c r="Q181">
        <v>635</v>
      </c>
    </row>
    <row r="182" spans="1:17" x14ac:dyDescent="0.3">
      <c r="A182" t="s">
        <v>1095</v>
      </c>
      <c r="B182" t="s">
        <v>1524</v>
      </c>
      <c r="C182" s="148">
        <v>219</v>
      </c>
      <c r="D182" s="148">
        <v>331155</v>
      </c>
      <c r="E182" s="148" t="s">
        <v>1498</v>
      </c>
      <c r="F182" s="148" t="s">
        <v>1493</v>
      </c>
      <c r="G182" t="s">
        <v>98</v>
      </c>
      <c r="H182" t="s">
        <v>80</v>
      </c>
      <c r="I182" t="s">
        <v>1534</v>
      </c>
      <c r="J182" t="s">
        <v>602</v>
      </c>
      <c r="K182" t="s">
        <v>98</v>
      </c>
      <c r="L182">
        <v>1423100</v>
      </c>
      <c r="M182">
        <v>55.552222200000003</v>
      </c>
      <c r="N182">
        <v>-133.09583330000001</v>
      </c>
      <c r="O182" t="s">
        <v>13</v>
      </c>
      <c r="P182" t="s">
        <v>98</v>
      </c>
      <c r="Q182">
        <v>635</v>
      </c>
    </row>
    <row r="183" spans="1:17" x14ac:dyDescent="0.3">
      <c r="A183" t="s">
        <v>1212</v>
      </c>
      <c r="B183" t="s">
        <v>1796</v>
      </c>
      <c r="C183" s="148">
        <v>10455</v>
      </c>
      <c r="D183" s="148">
        <v>332100</v>
      </c>
      <c r="E183" s="148" t="s">
        <v>1498</v>
      </c>
      <c r="F183" s="148" t="s">
        <v>1493</v>
      </c>
      <c r="G183" t="s">
        <v>259</v>
      </c>
      <c r="H183" t="s">
        <v>258</v>
      </c>
      <c r="I183" t="s">
        <v>1797</v>
      </c>
      <c r="J183" t="s">
        <v>891</v>
      </c>
      <c r="K183" t="s">
        <v>259</v>
      </c>
      <c r="L183">
        <v>1404333</v>
      </c>
      <c r="M183">
        <v>59.439444399999999</v>
      </c>
      <c r="N183">
        <v>-154.77611110000001</v>
      </c>
      <c r="O183" t="s">
        <v>6</v>
      </c>
      <c r="P183" t="s">
        <v>259</v>
      </c>
      <c r="Q183">
        <v>640</v>
      </c>
    </row>
    <row r="184" spans="1:17" x14ac:dyDescent="0.3">
      <c r="A184" t="s">
        <v>1191</v>
      </c>
      <c r="B184" t="s">
        <v>1732</v>
      </c>
      <c r="C184" s="148">
        <v>6866</v>
      </c>
      <c r="D184" s="148">
        <v>331980</v>
      </c>
      <c r="E184" s="148" t="s">
        <v>1498</v>
      </c>
      <c r="F184" s="148" t="s">
        <v>1493</v>
      </c>
      <c r="G184" t="s">
        <v>217</v>
      </c>
      <c r="H184" t="s">
        <v>216</v>
      </c>
      <c r="I184" t="s">
        <v>1733</v>
      </c>
      <c r="J184" t="s">
        <v>820</v>
      </c>
      <c r="K184" t="s">
        <v>217</v>
      </c>
      <c r="L184">
        <v>1418448</v>
      </c>
      <c r="M184">
        <v>55.185833299999999</v>
      </c>
      <c r="N184">
        <v>-162.7211111</v>
      </c>
      <c r="O184" t="s">
        <v>4</v>
      </c>
      <c r="P184" t="s">
        <v>217</v>
      </c>
      <c r="Q184">
        <v>658</v>
      </c>
    </row>
    <row r="185" spans="1:17" x14ac:dyDescent="0.3">
      <c r="A185" t="s">
        <v>1231</v>
      </c>
      <c r="B185" t="s">
        <v>1713</v>
      </c>
      <c r="C185" s="148">
        <v>3422</v>
      </c>
      <c r="D185" s="148">
        <v>332310</v>
      </c>
      <c r="E185" s="148" t="s">
        <v>1498</v>
      </c>
      <c r="F185" s="148" t="s">
        <v>1493</v>
      </c>
      <c r="G185" t="s">
        <v>292</v>
      </c>
      <c r="H185" t="s">
        <v>291</v>
      </c>
      <c r="I185" t="s">
        <v>1714</v>
      </c>
      <c r="J185" t="s">
        <v>933</v>
      </c>
      <c r="K185" t="s">
        <v>292</v>
      </c>
      <c r="L185">
        <v>1400188</v>
      </c>
      <c r="M185">
        <v>60.16</v>
      </c>
      <c r="N185">
        <v>-164.2658333</v>
      </c>
      <c r="O185" t="s">
        <v>9</v>
      </c>
      <c r="P185" t="s">
        <v>292</v>
      </c>
      <c r="Q185">
        <v>659</v>
      </c>
    </row>
    <row r="186" spans="1:17" x14ac:dyDescent="0.3">
      <c r="A186" t="s">
        <v>1215</v>
      </c>
      <c r="B186" t="s">
        <v>1503</v>
      </c>
      <c r="C186" s="148">
        <v>9832</v>
      </c>
      <c r="D186" s="148">
        <v>332150</v>
      </c>
      <c r="E186" s="148" t="s">
        <v>1498</v>
      </c>
      <c r="F186" s="148" t="s">
        <v>1493</v>
      </c>
      <c r="G186" t="s">
        <v>265</v>
      </c>
      <c r="H186" t="s">
        <v>264</v>
      </c>
      <c r="I186" t="s">
        <v>1504</v>
      </c>
      <c r="J186" t="s">
        <v>897</v>
      </c>
      <c r="K186" t="s">
        <v>265</v>
      </c>
      <c r="L186">
        <v>1405119</v>
      </c>
      <c r="M186">
        <v>60.812222200000001</v>
      </c>
      <c r="N186">
        <v>-161.43583330000001</v>
      </c>
      <c r="O186" t="s">
        <v>9</v>
      </c>
      <c r="P186" t="s">
        <v>265</v>
      </c>
      <c r="Q186">
        <v>660</v>
      </c>
    </row>
    <row r="187" spans="1:17" x14ac:dyDescent="0.3">
      <c r="A187" t="s">
        <v>1193</v>
      </c>
      <c r="B187" t="s">
        <v>1707</v>
      </c>
      <c r="C187" s="148">
        <v>56739</v>
      </c>
      <c r="D187" s="148">
        <v>331830</v>
      </c>
      <c r="E187" s="148" t="s">
        <v>1498</v>
      </c>
      <c r="F187" s="148" t="s">
        <v>1493</v>
      </c>
      <c r="G187" t="s">
        <v>219</v>
      </c>
      <c r="H187" t="s">
        <v>218</v>
      </c>
      <c r="I187" t="s">
        <v>1708</v>
      </c>
      <c r="J187" t="s">
        <v>825</v>
      </c>
      <c r="K187" t="s">
        <v>219</v>
      </c>
      <c r="L187">
        <v>1400106</v>
      </c>
      <c r="M187">
        <v>65.572500000000005</v>
      </c>
      <c r="N187">
        <v>-144.80305559999999</v>
      </c>
      <c r="O187" t="s">
        <v>14</v>
      </c>
      <c r="P187" t="s">
        <v>219</v>
      </c>
      <c r="Q187">
        <v>661</v>
      </c>
    </row>
    <row r="188" spans="1:17" x14ac:dyDescent="0.3">
      <c r="A188" t="s">
        <v>1266</v>
      </c>
      <c r="B188" t="s">
        <v>1623</v>
      </c>
      <c r="C188" s="148">
        <v>18541</v>
      </c>
      <c r="D188" s="148">
        <v>332630</v>
      </c>
      <c r="E188" s="148" t="s">
        <v>1498</v>
      </c>
      <c r="F188" s="148" t="s">
        <v>1493</v>
      </c>
      <c r="G188" t="s">
        <v>364</v>
      </c>
      <c r="H188" t="s">
        <v>363</v>
      </c>
      <c r="I188" t="s">
        <v>1624</v>
      </c>
      <c r="J188" t="s">
        <v>1016</v>
      </c>
      <c r="K188" t="s">
        <v>364</v>
      </c>
      <c r="L188">
        <v>1415210</v>
      </c>
      <c r="M188">
        <v>57.780833299999998</v>
      </c>
      <c r="N188">
        <v>-135.2188889</v>
      </c>
      <c r="O188" t="s">
        <v>13</v>
      </c>
      <c r="P188" t="s">
        <v>364</v>
      </c>
      <c r="Q188">
        <v>662</v>
      </c>
    </row>
    <row r="189" spans="1:17" x14ac:dyDescent="0.3">
      <c r="A189" t="s">
        <v>1175</v>
      </c>
      <c r="B189" t="s">
        <v>1705</v>
      </c>
      <c r="C189" s="148" t="s">
        <v>1501</v>
      </c>
      <c r="D189" s="148">
        <v>331820</v>
      </c>
      <c r="E189" s="148" t="s">
        <v>1459</v>
      </c>
      <c r="F189" s="148" t="s">
        <v>1493</v>
      </c>
      <c r="G189" t="s">
        <v>176</v>
      </c>
      <c r="H189" t="s">
        <v>175</v>
      </c>
      <c r="I189" t="s">
        <v>1706</v>
      </c>
      <c r="J189" t="s">
        <v>764</v>
      </c>
      <c r="K189" t="s">
        <v>176</v>
      </c>
      <c r="L189">
        <v>1412684</v>
      </c>
      <c r="M189">
        <v>65.979722199999998</v>
      </c>
      <c r="N189">
        <v>-161.12305559999999</v>
      </c>
      <c r="O189" t="s">
        <v>11</v>
      </c>
      <c r="P189" t="s">
        <v>176</v>
      </c>
      <c r="Q189">
        <v>664</v>
      </c>
    </row>
    <row r="190" spans="1:17" x14ac:dyDescent="0.3">
      <c r="A190" t="s">
        <v>1202</v>
      </c>
      <c r="B190" t="s">
        <v>1668</v>
      </c>
      <c r="C190" s="148">
        <v>18963</v>
      </c>
      <c r="D190" s="148">
        <v>332650</v>
      </c>
      <c r="E190" s="148" t="s">
        <v>1498</v>
      </c>
      <c r="F190" s="148" t="s">
        <v>1493</v>
      </c>
      <c r="G190" t="s">
        <v>241</v>
      </c>
      <c r="H190" t="s">
        <v>240</v>
      </c>
      <c r="I190" t="s">
        <v>1669</v>
      </c>
      <c r="J190" t="s">
        <v>855</v>
      </c>
      <c r="K190" t="s">
        <v>241</v>
      </c>
      <c r="L190">
        <v>1420113</v>
      </c>
      <c r="M190">
        <v>57.503333300000001</v>
      </c>
      <c r="N190">
        <v>-134.58388890000001</v>
      </c>
      <c r="O190" t="s">
        <v>13</v>
      </c>
      <c r="P190" t="s">
        <v>241</v>
      </c>
      <c r="Q190">
        <v>681</v>
      </c>
    </row>
    <row r="191" spans="1:17" x14ac:dyDescent="0.3">
      <c r="A191" t="s">
        <v>1203</v>
      </c>
      <c r="B191" t="s">
        <v>1668</v>
      </c>
      <c r="C191" s="148">
        <v>18963</v>
      </c>
      <c r="D191" s="148">
        <v>332660</v>
      </c>
      <c r="E191" s="148" t="s">
        <v>1498</v>
      </c>
      <c r="F191" s="148" t="s">
        <v>1493</v>
      </c>
      <c r="G191" t="s">
        <v>242</v>
      </c>
      <c r="H191" t="s">
        <v>240</v>
      </c>
      <c r="I191" t="s">
        <v>1608</v>
      </c>
      <c r="J191" t="s">
        <v>1283</v>
      </c>
      <c r="K191" t="s">
        <v>242</v>
      </c>
      <c r="L191">
        <v>1421022</v>
      </c>
      <c r="M191">
        <v>59.399701999999998</v>
      </c>
      <c r="N191">
        <v>-135.89640890000001</v>
      </c>
      <c r="O191" t="s">
        <v>13</v>
      </c>
      <c r="P191" t="s">
        <v>242</v>
      </c>
      <c r="Q191">
        <v>681</v>
      </c>
    </row>
    <row r="192" spans="1:17" x14ac:dyDescent="0.3">
      <c r="A192" t="s">
        <v>1204</v>
      </c>
      <c r="B192" t="s">
        <v>1668</v>
      </c>
      <c r="C192" s="148">
        <v>18963</v>
      </c>
      <c r="D192" s="148">
        <v>332670</v>
      </c>
      <c r="E192" s="148" t="s">
        <v>1498</v>
      </c>
      <c r="F192" s="148" t="s">
        <v>1493</v>
      </c>
      <c r="G192" t="s">
        <v>243</v>
      </c>
      <c r="H192" t="s">
        <v>240</v>
      </c>
      <c r="I192" t="s">
        <v>1770</v>
      </c>
      <c r="J192" t="s">
        <v>857</v>
      </c>
      <c r="K192" t="s">
        <v>243</v>
      </c>
      <c r="L192">
        <v>1403488</v>
      </c>
      <c r="M192">
        <v>58.11</v>
      </c>
      <c r="N192">
        <v>-135.4436111</v>
      </c>
      <c r="O192" t="s">
        <v>13</v>
      </c>
      <c r="P192" t="s">
        <v>243</v>
      </c>
      <c r="Q192">
        <v>681</v>
      </c>
    </row>
    <row r="193" spans="1:17" x14ac:dyDescent="0.3">
      <c r="A193" t="s">
        <v>1205</v>
      </c>
      <c r="B193" t="s">
        <v>1668</v>
      </c>
      <c r="C193" s="148">
        <v>18963</v>
      </c>
      <c r="D193" s="148">
        <v>332680</v>
      </c>
      <c r="E193" s="148" t="s">
        <v>1498</v>
      </c>
      <c r="F193" s="148" t="s">
        <v>1493</v>
      </c>
      <c r="G193" t="s">
        <v>244</v>
      </c>
      <c r="H193" t="s">
        <v>240</v>
      </c>
      <c r="I193" t="s">
        <v>1780</v>
      </c>
      <c r="J193" t="s">
        <v>859</v>
      </c>
      <c r="K193" t="s">
        <v>244</v>
      </c>
      <c r="L193">
        <v>1422926</v>
      </c>
      <c r="M193">
        <v>56.975833299999998</v>
      </c>
      <c r="N193">
        <v>-133.9472222</v>
      </c>
      <c r="O193" t="s">
        <v>13</v>
      </c>
      <c r="P193" t="s">
        <v>244</v>
      </c>
      <c r="Q193">
        <v>681</v>
      </c>
    </row>
    <row r="194" spans="1:17" x14ac:dyDescent="0.3">
      <c r="A194" t="s">
        <v>1206</v>
      </c>
      <c r="B194" t="s">
        <v>1668</v>
      </c>
      <c r="C194" s="148">
        <v>18963</v>
      </c>
      <c r="D194" s="148">
        <v>332700</v>
      </c>
      <c r="E194" s="148" t="s">
        <v>1498</v>
      </c>
      <c r="F194" s="148" t="s">
        <v>1493</v>
      </c>
      <c r="G194" t="s">
        <v>401</v>
      </c>
      <c r="H194" t="s">
        <v>240</v>
      </c>
      <c r="I194" t="s">
        <v>1608</v>
      </c>
      <c r="J194" t="s">
        <v>1283</v>
      </c>
      <c r="K194" t="s">
        <v>401</v>
      </c>
      <c r="L194">
        <v>1866956</v>
      </c>
      <c r="M194">
        <v>59.403888899999998</v>
      </c>
      <c r="N194">
        <v>-135.88444440000001</v>
      </c>
      <c r="O194" t="s">
        <v>13</v>
      </c>
      <c r="P194" t="s">
        <v>401</v>
      </c>
      <c r="Q194">
        <v>681</v>
      </c>
    </row>
    <row r="195" spans="1:17" x14ac:dyDescent="0.3">
      <c r="A195" s="197" t="s">
        <v>1160</v>
      </c>
      <c r="B195" s="197" t="s">
        <v>1621</v>
      </c>
      <c r="C195" s="212">
        <v>18521</v>
      </c>
      <c r="D195" s="212">
        <v>331685</v>
      </c>
      <c r="E195" s="148" t="s">
        <v>1498</v>
      </c>
      <c r="F195" s="148" t="s">
        <v>1493</v>
      </c>
      <c r="G195" s="197" t="s">
        <v>149</v>
      </c>
      <c r="H195" s="197" t="s">
        <v>1290</v>
      </c>
      <c r="I195" s="197" t="s">
        <v>1622</v>
      </c>
      <c r="J195" s="197" t="s">
        <v>736</v>
      </c>
      <c r="K195" s="197" t="s">
        <v>149</v>
      </c>
      <c r="L195" s="197">
        <v>1410730</v>
      </c>
      <c r="M195" s="197">
        <v>65.263611100000006</v>
      </c>
      <c r="N195" s="197">
        <v>-166.3608333</v>
      </c>
      <c r="O195" s="197" t="s">
        <v>5</v>
      </c>
      <c r="P195" t="s">
        <v>149</v>
      </c>
      <c r="Q195">
        <v>682</v>
      </c>
    </row>
    <row r="196" spans="1:17" x14ac:dyDescent="0.3">
      <c r="A196" t="s">
        <v>1160</v>
      </c>
      <c r="B196" t="s">
        <v>1621</v>
      </c>
      <c r="C196" s="148">
        <v>18521</v>
      </c>
      <c r="D196" s="148">
        <v>332620</v>
      </c>
      <c r="E196" s="148" t="s">
        <v>1498</v>
      </c>
      <c r="F196" s="148" t="s">
        <v>1493</v>
      </c>
      <c r="G196" t="s">
        <v>149</v>
      </c>
      <c r="H196" t="s">
        <v>1290</v>
      </c>
      <c r="I196" t="s">
        <v>1622</v>
      </c>
      <c r="J196" t="s">
        <v>736</v>
      </c>
      <c r="K196" t="s">
        <v>149</v>
      </c>
      <c r="L196">
        <v>1410730</v>
      </c>
      <c r="M196">
        <v>65.263611100000006</v>
      </c>
      <c r="N196">
        <v>-166.3608333</v>
      </c>
      <c r="O196" t="s">
        <v>5</v>
      </c>
      <c r="P196" t="s">
        <v>149</v>
      </c>
      <c r="Q196">
        <v>682</v>
      </c>
    </row>
    <row r="197" spans="1:17" x14ac:dyDescent="0.3">
      <c r="A197" t="s">
        <v>1211</v>
      </c>
      <c r="B197" t="s">
        <v>1764</v>
      </c>
      <c r="C197" s="148">
        <v>10433</v>
      </c>
      <c r="D197" s="148"/>
      <c r="E197" s="148" t="s">
        <v>1493</v>
      </c>
      <c r="F197" s="148" t="s">
        <v>1459</v>
      </c>
      <c r="G197" t="s">
        <v>257</v>
      </c>
      <c r="H197" t="s">
        <v>257</v>
      </c>
      <c r="I197" t="s">
        <v>1765</v>
      </c>
      <c r="J197" t="s">
        <v>876</v>
      </c>
      <c r="K197" t="s">
        <v>8</v>
      </c>
      <c r="L197">
        <v>1404875</v>
      </c>
      <c r="M197">
        <v>57.79</v>
      </c>
      <c r="N197">
        <v>-152.40722220000001</v>
      </c>
      <c r="O197" t="s">
        <v>8</v>
      </c>
      <c r="P197" t="s">
        <v>547</v>
      </c>
      <c r="Q197">
        <v>683</v>
      </c>
    </row>
    <row r="198" spans="1:17" x14ac:dyDescent="0.3">
      <c r="A198" t="s">
        <v>1263</v>
      </c>
      <c r="B198" t="s">
        <v>1518</v>
      </c>
      <c r="C198" s="148" t="s">
        <v>1501</v>
      </c>
      <c r="D198" s="148">
        <v>331005</v>
      </c>
      <c r="E198" s="148" t="s">
        <v>1459</v>
      </c>
      <c r="F198" s="148" t="s">
        <v>1493</v>
      </c>
      <c r="G198" t="s">
        <v>358</v>
      </c>
      <c r="H198" t="s">
        <v>357</v>
      </c>
      <c r="I198" t="s">
        <v>1519</v>
      </c>
      <c r="J198" t="s">
        <v>1003</v>
      </c>
      <c r="K198" t="s">
        <v>358</v>
      </c>
      <c r="L198">
        <v>1418109</v>
      </c>
      <c r="M198">
        <v>51.88</v>
      </c>
      <c r="N198">
        <v>-176.65805560000001</v>
      </c>
      <c r="O198" t="s">
        <v>4</v>
      </c>
      <c r="P198" t="s">
        <v>358</v>
      </c>
      <c r="Q198">
        <v>684</v>
      </c>
    </row>
    <row r="199" spans="1:17" x14ac:dyDescent="0.3">
      <c r="A199" t="s">
        <v>1073</v>
      </c>
      <c r="B199" t="s">
        <v>1552</v>
      </c>
      <c r="C199" s="148">
        <v>192</v>
      </c>
      <c r="D199" s="148">
        <v>331020</v>
      </c>
      <c r="E199" s="148" t="s">
        <v>1498</v>
      </c>
      <c r="F199" s="148" t="s">
        <v>1493</v>
      </c>
      <c r="G199" t="s">
        <v>64</v>
      </c>
      <c r="H199" t="s">
        <v>63</v>
      </c>
      <c r="I199" t="s">
        <v>1553</v>
      </c>
      <c r="J199" t="s">
        <v>580</v>
      </c>
      <c r="K199" t="s">
        <v>64</v>
      </c>
      <c r="L199">
        <v>1398011</v>
      </c>
      <c r="M199">
        <v>60.909444399999998</v>
      </c>
      <c r="N199">
        <v>-161.4313889</v>
      </c>
      <c r="O199" t="s">
        <v>9</v>
      </c>
      <c r="P199" t="s">
        <v>64</v>
      </c>
      <c r="Q199">
        <v>684</v>
      </c>
    </row>
    <row r="200" spans="1:17" x14ac:dyDescent="0.3">
      <c r="A200" t="s">
        <v>1196</v>
      </c>
      <c r="B200" t="s">
        <v>1755</v>
      </c>
      <c r="C200" s="148">
        <v>7833</v>
      </c>
      <c r="D200" s="148">
        <v>332020</v>
      </c>
      <c r="E200" s="148" t="s">
        <v>1498</v>
      </c>
      <c r="F200" s="148" t="s">
        <v>1493</v>
      </c>
      <c r="G200" t="s">
        <v>228</v>
      </c>
      <c r="H200" t="s">
        <v>227</v>
      </c>
      <c r="I200" t="s">
        <v>1756</v>
      </c>
      <c r="J200" t="s">
        <v>839</v>
      </c>
      <c r="K200" t="s">
        <v>228</v>
      </c>
      <c r="L200">
        <v>1402276</v>
      </c>
      <c r="M200">
        <v>66.564722200000006</v>
      </c>
      <c r="N200">
        <v>-145.2738889</v>
      </c>
      <c r="O200" t="s">
        <v>14</v>
      </c>
      <c r="P200" t="s">
        <v>228</v>
      </c>
      <c r="Q200">
        <v>686</v>
      </c>
    </row>
    <row r="201" spans="1:17" x14ac:dyDescent="0.3">
      <c r="A201" t="s">
        <v>1115</v>
      </c>
      <c r="B201" t="s">
        <v>1748</v>
      </c>
      <c r="C201" s="148" t="s">
        <v>1501</v>
      </c>
      <c r="D201" s="148">
        <v>331950</v>
      </c>
      <c r="E201" s="148" t="s">
        <v>1459</v>
      </c>
      <c r="F201" s="148" t="s">
        <v>1493</v>
      </c>
      <c r="G201" t="s">
        <v>110</v>
      </c>
      <c r="H201" t="s">
        <v>1295</v>
      </c>
      <c r="I201" t="s">
        <v>1539</v>
      </c>
      <c r="J201" t="s">
        <v>1116</v>
      </c>
      <c r="K201" t="s">
        <v>110</v>
      </c>
      <c r="L201">
        <v>1401738</v>
      </c>
      <c r="M201">
        <v>59.349722200000002</v>
      </c>
      <c r="N201">
        <v>-157.47527779999999</v>
      </c>
      <c r="O201" t="s">
        <v>6</v>
      </c>
      <c r="P201" t="s">
        <v>110</v>
      </c>
      <c r="Q201">
        <v>688</v>
      </c>
    </row>
    <row r="202" spans="1:17" x14ac:dyDescent="0.3">
      <c r="A202" t="s">
        <v>1235</v>
      </c>
      <c r="B202" t="s">
        <v>1548</v>
      </c>
      <c r="C202" s="148">
        <v>13642</v>
      </c>
      <c r="D202" s="148">
        <v>332340</v>
      </c>
      <c r="E202" s="148" t="s">
        <v>1498</v>
      </c>
      <c r="F202" s="148" t="s">
        <v>1493</v>
      </c>
      <c r="G202" t="s">
        <v>168</v>
      </c>
      <c r="H202" t="s">
        <v>301</v>
      </c>
      <c r="I202" t="s">
        <v>1549</v>
      </c>
      <c r="J202" t="s">
        <v>941</v>
      </c>
      <c r="K202" t="s">
        <v>168</v>
      </c>
      <c r="L202">
        <v>1407125</v>
      </c>
      <c r="M202">
        <v>64.501111100000003</v>
      </c>
      <c r="N202">
        <v>-165.4063889</v>
      </c>
      <c r="O202" t="s">
        <v>5</v>
      </c>
      <c r="P202" t="s">
        <v>168</v>
      </c>
      <c r="Q202">
        <v>701</v>
      </c>
    </row>
    <row r="203" spans="1:17" x14ac:dyDescent="0.3">
      <c r="A203" t="s">
        <v>1259</v>
      </c>
      <c r="B203" t="s">
        <v>1615</v>
      </c>
      <c r="C203" s="148" t="s">
        <v>1501</v>
      </c>
      <c r="D203" s="148">
        <v>332580</v>
      </c>
      <c r="E203" s="148" t="s">
        <v>1459</v>
      </c>
      <c r="F203" s="148" t="s">
        <v>1493</v>
      </c>
      <c r="G203" t="s">
        <v>350</v>
      </c>
      <c r="H203" t="s">
        <v>349</v>
      </c>
      <c r="I203" t="s">
        <v>1616</v>
      </c>
      <c r="J203" t="s">
        <v>995</v>
      </c>
      <c r="K203" t="s">
        <v>350</v>
      </c>
      <c r="L203">
        <v>1410562</v>
      </c>
      <c r="M203">
        <v>62.9886111</v>
      </c>
      <c r="N203">
        <v>-156.06416669999999</v>
      </c>
      <c r="O203" t="s">
        <v>14</v>
      </c>
      <c r="P203" t="s">
        <v>350</v>
      </c>
      <c r="Q203">
        <v>709</v>
      </c>
    </row>
    <row r="204" spans="1:17" x14ac:dyDescent="0.3">
      <c r="A204" t="s">
        <v>1267</v>
      </c>
      <c r="B204" t="s">
        <v>1631</v>
      </c>
      <c r="C204" s="148" t="s">
        <v>1501</v>
      </c>
      <c r="D204" s="148">
        <v>332710</v>
      </c>
      <c r="E204" s="148" t="s">
        <v>1459</v>
      </c>
      <c r="F204" s="148" t="s">
        <v>1493</v>
      </c>
      <c r="G204" t="s">
        <v>366</v>
      </c>
      <c r="H204" t="s">
        <v>365</v>
      </c>
      <c r="I204" t="s">
        <v>1632</v>
      </c>
      <c r="J204" t="s">
        <v>1021</v>
      </c>
      <c r="K204" t="s">
        <v>366</v>
      </c>
      <c r="L204">
        <v>1411295</v>
      </c>
      <c r="M204">
        <v>61.102499999999999</v>
      </c>
      <c r="N204">
        <v>-160.96166669999999</v>
      </c>
      <c r="O204" t="s">
        <v>9</v>
      </c>
      <c r="P204" t="s">
        <v>366</v>
      </c>
      <c r="Q204">
        <v>720</v>
      </c>
    </row>
    <row r="205" spans="1:17" x14ac:dyDescent="0.3">
      <c r="A205" t="s">
        <v>1214</v>
      </c>
      <c r="B205" t="s">
        <v>1500</v>
      </c>
      <c r="C205" s="148" t="s">
        <v>1501</v>
      </c>
      <c r="D205" s="148">
        <v>332140</v>
      </c>
      <c r="E205" s="148" t="s">
        <v>1459</v>
      </c>
      <c r="F205" s="148" t="s">
        <v>1493</v>
      </c>
      <c r="G205" t="s">
        <v>263</v>
      </c>
      <c r="H205" t="s">
        <v>262</v>
      </c>
      <c r="I205" t="s">
        <v>1502</v>
      </c>
      <c r="J205" t="s">
        <v>895</v>
      </c>
      <c r="K205" t="s">
        <v>263</v>
      </c>
      <c r="L205">
        <v>1404984</v>
      </c>
      <c r="M205">
        <v>64.880277800000002</v>
      </c>
      <c r="N205">
        <v>-157.7008333</v>
      </c>
      <c r="O205" t="s">
        <v>14</v>
      </c>
      <c r="P205" t="s">
        <v>263</v>
      </c>
      <c r="Q205">
        <v>724</v>
      </c>
    </row>
    <row r="206" spans="1:17" x14ac:dyDescent="0.3">
      <c r="A206" t="s">
        <v>1166</v>
      </c>
      <c r="B206" t="s">
        <v>1783</v>
      </c>
      <c r="C206" s="148" t="s">
        <v>1501</v>
      </c>
      <c r="D206" s="148">
        <v>331740</v>
      </c>
      <c r="E206" s="148" t="s">
        <v>1459</v>
      </c>
      <c r="F206" s="148" t="s">
        <v>1493</v>
      </c>
      <c r="G206" t="s">
        <v>155</v>
      </c>
      <c r="H206" t="s">
        <v>154</v>
      </c>
      <c r="I206" t="s">
        <v>1784</v>
      </c>
      <c r="J206" t="s">
        <v>740</v>
      </c>
      <c r="K206" t="s">
        <v>155</v>
      </c>
      <c r="L206">
        <v>1404456</v>
      </c>
      <c r="M206">
        <v>57.5719444</v>
      </c>
      <c r="N206">
        <v>-154.4555556</v>
      </c>
      <c r="O206" t="s">
        <v>8</v>
      </c>
      <c r="P206" t="s">
        <v>155</v>
      </c>
      <c r="Q206">
        <v>726</v>
      </c>
    </row>
    <row r="207" spans="1:17" x14ac:dyDescent="0.3">
      <c r="A207" t="s">
        <v>1190</v>
      </c>
      <c r="B207" t="s">
        <v>1753</v>
      </c>
      <c r="C207" s="148" t="s">
        <v>1501</v>
      </c>
      <c r="D207" s="148">
        <v>331970</v>
      </c>
      <c r="E207" s="148" t="s">
        <v>1459</v>
      </c>
      <c r="F207" s="148" t="s">
        <v>1493</v>
      </c>
      <c r="G207" t="s">
        <v>212</v>
      </c>
      <c r="H207" t="s">
        <v>211</v>
      </c>
      <c r="I207" t="s">
        <v>1754</v>
      </c>
      <c r="J207" t="s">
        <v>816</v>
      </c>
      <c r="K207" t="s">
        <v>212</v>
      </c>
      <c r="L207">
        <v>1418574</v>
      </c>
      <c r="M207">
        <v>54.850833299999998</v>
      </c>
      <c r="N207">
        <v>-163.41499999999999</v>
      </c>
      <c r="O207" t="s">
        <v>4</v>
      </c>
      <c r="P207" t="s">
        <v>212</v>
      </c>
      <c r="Q207">
        <v>729</v>
      </c>
    </row>
    <row r="208" spans="1:17" x14ac:dyDescent="0.3">
      <c r="A208" t="s">
        <v>1462</v>
      </c>
      <c r="B208" t="s">
        <v>1657</v>
      </c>
      <c r="C208" s="148">
        <v>12385</v>
      </c>
      <c r="D208" s="148"/>
      <c r="E208" s="148" t="s">
        <v>1498</v>
      </c>
      <c r="F208" s="148" t="s">
        <v>1493</v>
      </c>
      <c r="G208" t="s">
        <v>276</v>
      </c>
      <c r="H208" t="s">
        <v>276</v>
      </c>
      <c r="I208" t="s">
        <v>1658</v>
      </c>
      <c r="J208" t="s">
        <v>914</v>
      </c>
      <c r="K208" t="s">
        <v>278</v>
      </c>
      <c r="L208">
        <v>1423661</v>
      </c>
      <c r="M208">
        <v>55.129166699999999</v>
      </c>
      <c r="N208">
        <v>-131.5722222</v>
      </c>
      <c r="O208" t="s">
        <v>13</v>
      </c>
      <c r="P208" t="s">
        <v>278</v>
      </c>
      <c r="Q208">
        <v>735</v>
      </c>
    </row>
    <row r="209" spans="1:17" x14ac:dyDescent="0.3">
      <c r="A209" t="s">
        <v>1072</v>
      </c>
      <c r="B209" t="s">
        <v>1535</v>
      </c>
      <c r="C209" s="148" t="s">
        <v>1501</v>
      </c>
      <c r="D209" s="148">
        <v>331010</v>
      </c>
      <c r="E209" s="148" t="s">
        <v>1459</v>
      </c>
      <c r="F209" s="148" t="s">
        <v>1493</v>
      </c>
      <c r="G209" t="s">
        <v>62</v>
      </c>
      <c r="H209" t="s">
        <v>61</v>
      </c>
      <c r="I209" t="s">
        <v>1536</v>
      </c>
      <c r="J209" t="s">
        <v>578</v>
      </c>
      <c r="K209" t="s">
        <v>62</v>
      </c>
      <c r="L209">
        <v>1398007</v>
      </c>
      <c r="M209">
        <v>56.945555599999999</v>
      </c>
      <c r="N209">
        <v>-154.17027780000001</v>
      </c>
      <c r="O209" t="s">
        <v>8</v>
      </c>
      <c r="P209" t="s">
        <v>62</v>
      </c>
      <c r="Q209">
        <v>741</v>
      </c>
    </row>
    <row r="210" spans="1:17" x14ac:dyDescent="0.3">
      <c r="A210" t="s">
        <v>1233</v>
      </c>
      <c r="B210" t="s">
        <v>1798</v>
      </c>
      <c r="C210" s="148" t="s">
        <v>1501</v>
      </c>
      <c r="D210" s="148">
        <v>332110</v>
      </c>
      <c r="E210" s="148" t="s">
        <v>1459</v>
      </c>
      <c r="F210" s="148" t="s">
        <v>1493</v>
      </c>
      <c r="G210" t="s">
        <v>298</v>
      </c>
      <c r="H210" t="s">
        <v>297</v>
      </c>
      <c r="I210" t="s">
        <v>1799</v>
      </c>
      <c r="J210" t="s">
        <v>937</v>
      </c>
      <c r="K210" t="s">
        <v>298</v>
      </c>
      <c r="L210">
        <v>1404914</v>
      </c>
      <c r="M210">
        <v>59.728611100000002</v>
      </c>
      <c r="N210">
        <v>-157.28444440000001</v>
      </c>
      <c r="O210" t="s">
        <v>6</v>
      </c>
      <c r="P210" t="s">
        <v>298</v>
      </c>
      <c r="Q210">
        <v>742</v>
      </c>
    </row>
    <row r="211" spans="1:17" x14ac:dyDescent="0.3">
      <c r="A211" t="s">
        <v>1228</v>
      </c>
      <c r="B211" t="s">
        <v>1528</v>
      </c>
      <c r="C211" s="148">
        <v>13201</v>
      </c>
      <c r="D211" s="148">
        <v>332280</v>
      </c>
      <c r="E211" s="148" t="s">
        <v>1498</v>
      </c>
      <c r="F211" s="148" t="s">
        <v>1493</v>
      </c>
      <c r="G211" t="s">
        <v>929</v>
      </c>
      <c r="H211" t="s">
        <v>287</v>
      </c>
      <c r="I211" t="s">
        <v>1529</v>
      </c>
      <c r="J211" t="s">
        <v>928</v>
      </c>
      <c r="K211" t="s">
        <v>288</v>
      </c>
      <c r="L211">
        <v>1406798</v>
      </c>
      <c r="M211">
        <v>58.728333300000003</v>
      </c>
      <c r="N211">
        <v>-157.01388890000001</v>
      </c>
      <c r="O211" t="s">
        <v>6</v>
      </c>
      <c r="P211" t="s">
        <v>929</v>
      </c>
      <c r="Q211">
        <v>747</v>
      </c>
    </row>
    <row r="212" spans="1:17" x14ac:dyDescent="0.3">
      <c r="A212" t="s">
        <v>1195</v>
      </c>
      <c r="B212" t="s">
        <v>1760</v>
      </c>
      <c r="C212" s="148" t="s">
        <v>1501</v>
      </c>
      <c r="D212" s="148">
        <v>332000</v>
      </c>
      <c r="E212" s="148" t="s">
        <v>1459</v>
      </c>
      <c r="F212" s="148" t="s">
        <v>1493</v>
      </c>
      <c r="G212" t="s">
        <v>225</v>
      </c>
      <c r="H212" t="s">
        <v>224</v>
      </c>
      <c r="I212" t="s">
        <v>1761</v>
      </c>
      <c r="J212" t="s">
        <v>834</v>
      </c>
      <c r="K212" t="s">
        <v>225</v>
      </c>
      <c r="L212">
        <v>1402760</v>
      </c>
      <c r="M212">
        <v>64.5433333</v>
      </c>
      <c r="N212">
        <v>-163.02916669999999</v>
      </c>
      <c r="O212" t="s">
        <v>5</v>
      </c>
      <c r="P212" t="s">
        <v>225</v>
      </c>
      <c r="Q212">
        <v>765</v>
      </c>
    </row>
    <row r="213" spans="1:17" x14ac:dyDescent="0.3">
      <c r="A213" t="s">
        <v>1244</v>
      </c>
      <c r="B213" t="s">
        <v>1740</v>
      </c>
      <c r="C213" s="148">
        <v>13870</v>
      </c>
      <c r="D213" s="148">
        <v>332430</v>
      </c>
      <c r="E213" s="148" t="s">
        <v>1498</v>
      </c>
      <c r="F213" s="148" t="s">
        <v>1493</v>
      </c>
      <c r="G213" t="s">
        <v>960</v>
      </c>
      <c r="H213" t="s">
        <v>313</v>
      </c>
      <c r="I213" t="s">
        <v>1741</v>
      </c>
      <c r="J213" t="s">
        <v>959</v>
      </c>
      <c r="K213" t="s">
        <v>314</v>
      </c>
      <c r="L213">
        <v>1401203</v>
      </c>
      <c r="M213">
        <v>59.0397222</v>
      </c>
      <c r="N213">
        <v>-158.45750000000001</v>
      </c>
      <c r="O213" t="s">
        <v>6</v>
      </c>
      <c r="P213" t="s">
        <v>960</v>
      </c>
      <c r="Q213">
        <v>767</v>
      </c>
    </row>
    <row r="214" spans="1:17" x14ac:dyDescent="0.3">
      <c r="A214" t="s">
        <v>1102</v>
      </c>
      <c r="B214" t="s">
        <v>1626</v>
      </c>
      <c r="C214" s="148">
        <v>18877</v>
      </c>
      <c r="D214" s="148">
        <v>331210</v>
      </c>
      <c r="E214" s="148" t="s">
        <v>1498</v>
      </c>
      <c r="G214" t="s">
        <v>1627</v>
      </c>
      <c r="H214" t="s">
        <v>1627</v>
      </c>
      <c r="J214" t="s">
        <v>1628</v>
      </c>
      <c r="K214" t="s">
        <v>414</v>
      </c>
      <c r="L214">
        <v>1669435</v>
      </c>
      <c r="M214">
        <v>55.687777799999999</v>
      </c>
      <c r="N214">
        <v>-132.52222219999999</v>
      </c>
      <c r="O214" t="s">
        <v>13</v>
      </c>
      <c r="P214" t="s">
        <v>414</v>
      </c>
    </row>
    <row r="215" spans="1:17" x14ac:dyDescent="0.3">
      <c r="A215" t="s">
        <v>1463</v>
      </c>
      <c r="B215" t="s">
        <v>1659</v>
      </c>
      <c r="C215" s="148">
        <v>409</v>
      </c>
      <c r="D215" s="148"/>
      <c r="E215" s="148" t="s">
        <v>1498</v>
      </c>
      <c r="F215" s="148" t="s">
        <v>1459</v>
      </c>
      <c r="G215" t="s">
        <v>1660</v>
      </c>
      <c r="H215" t="s">
        <v>1661</v>
      </c>
      <c r="I215" t="s">
        <v>1496</v>
      </c>
      <c r="J215" t="s">
        <v>1012</v>
      </c>
      <c r="K215" t="s">
        <v>1011</v>
      </c>
      <c r="L215">
        <v>1866941</v>
      </c>
      <c r="M215">
        <v>70.205555599999997</v>
      </c>
      <c r="N215">
        <v>-148.51166670000001</v>
      </c>
      <c r="O215" t="s">
        <v>10</v>
      </c>
      <c r="P215" t="s">
        <v>1011</v>
      </c>
    </row>
    <row r="216" spans="1:17" x14ac:dyDescent="0.3">
      <c r="A216" t="s">
        <v>1465</v>
      </c>
      <c r="B216" t="s">
        <v>1671</v>
      </c>
      <c r="C216" s="148">
        <v>22199</v>
      </c>
      <c r="D216" s="148"/>
      <c r="E216" s="148" t="s">
        <v>1498</v>
      </c>
      <c r="G216" t="s">
        <v>1027</v>
      </c>
      <c r="I216" t="s">
        <v>1666</v>
      </c>
      <c r="J216" t="s">
        <v>600</v>
      </c>
      <c r="K216" t="s">
        <v>1672</v>
      </c>
      <c r="L216">
        <v>2418568</v>
      </c>
      <c r="M216">
        <v>64.663265199999998</v>
      </c>
      <c r="N216">
        <v>-147.05441999999999</v>
      </c>
      <c r="O216" t="s">
        <v>12</v>
      </c>
      <c r="P216" t="s">
        <v>1027</v>
      </c>
    </row>
  </sheetData>
  <autoFilter ref="A1:Q216" xr:uid="{F1307381-6CE8-4618-B0E9-881367B1F8A7}">
    <sortState xmlns:xlrd2="http://schemas.microsoft.com/office/spreadsheetml/2017/richdata2" ref="A2:Q216">
      <sortCondition ref="A1:A216"/>
    </sortState>
  </autoFilter>
  <conditionalFormatting sqref="A1:A216">
    <cfRule type="duplicateValues" dxfId="72" priority="17"/>
  </conditionalFormatting>
  <conditionalFormatting sqref="A217:A1048576">
    <cfRule type="duplicateValues" dxfId="71" priority="21"/>
  </conditionalFormatting>
  <conditionalFormatting sqref="H217:H1048576">
    <cfRule type="duplicateValues" dxfId="70" priority="22"/>
  </conditionalFormatting>
  <conditionalFormatting sqref="I139">
    <cfRule type="duplicateValues" dxfId="69" priority="13"/>
  </conditionalFormatting>
  <conditionalFormatting sqref="I140">
    <cfRule type="duplicateValues" dxfId="68" priority="12"/>
  </conditionalFormatting>
  <conditionalFormatting sqref="I142">
    <cfRule type="duplicateValues" dxfId="67" priority="11"/>
  </conditionalFormatting>
  <conditionalFormatting sqref="I144">
    <cfRule type="duplicateValues" dxfId="66" priority="10"/>
  </conditionalFormatting>
  <conditionalFormatting sqref="I145">
    <cfRule type="duplicateValues" dxfId="65" priority="16"/>
  </conditionalFormatting>
  <conditionalFormatting sqref="I146">
    <cfRule type="duplicateValues" dxfId="64" priority="9"/>
  </conditionalFormatting>
  <conditionalFormatting sqref="I147">
    <cfRule type="duplicateValues" dxfId="63" priority="6"/>
  </conditionalFormatting>
  <conditionalFormatting sqref="I149">
    <cfRule type="duplicateValues" dxfId="62" priority="8"/>
  </conditionalFormatting>
  <conditionalFormatting sqref="I150">
    <cfRule type="duplicateValues" dxfId="61" priority="1"/>
  </conditionalFormatting>
  <conditionalFormatting sqref="I152">
    <cfRule type="duplicateValues" dxfId="60" priority="5"/>
  </conditionalFormatting>
  <conditionalFormatting sqref="I153">
    <cfRule type="duplicateValues" dxfId="59" priority="4"/>
  </conditionalFormatting>
  <conditionalFormatting sqref="I155">
    <cfRule type="duplicateValues" dxfId="58" priority="15"/>
  </conditionalFormatting>
  <conditionalFormatting sqref="I156">
    <cfRule type="duplicateValues" dxfId="57" priority="7"/>
  </conditionalFormatting>
  <conditionalFormatting sqref="I159">
    <cfRule type="duplicateValues" dxfId="56" priority="14"/>
  </conditionalFormatting>
  <conditionalFormatting sqref="I162">
    <cfRule type="duplicateValues" dxfId="55" priority="3"/>
  </conditionalFormatting>
  <conditionalFormatting sqref="I174">
    <cfRule type="duplicateValues" dxfId="54" priority="2"/>
  </conditionalFormatting>
  <conditionalFormatting sqref="I217:I1048576">
    <cfRule type="duplicateValues" dxfId="53" priority="19"/>
  </conditionalFormatting>
  <conditionalFormatting sqref="J217:J1048576">
    <cfRule type="duplicateValues" dxfId="52" priority="18"/>
    <cfRule type="containsText" dxfId="51" priority="20" operator="containsText" text=",">
      <formula>NOT(ISERROR(SEARCH(",",J217)))</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Y315"/>
  <sheetViews>
    <sheetView workbookViewId="0">
      <pane ySplit="1" topLeftCell="A2" activePane="bottomLeft" state="frozen"/>
      <selection activeCell="J1" sqref="A1:J1"/>
      <selection pane="bottomLeft" activeCell="J1" sqref="A1:J1"/>
    </sheetView>
  </sheetViews>
  <sheetFormatPr defaultColWidth="9.109375" defaultRowHeight="14.4" x14ac:dyDescent="0.3"/>
  <cols>
    <col min="1" max="4" width="9.109375" style="148"/>
    <col min="5" max="5" width="39.44140625" bestFit="1" customWidth="1"/>
    <col min="6" max="6" width="9.109375" customWidth="1"/>
    <col min="7" max="7" width="9.109375" style="148" customWidth="1"/>
    <col min="8" max="8" width="39.33203125" customWidth="1"/>
    <col min="9" max="9" width="11.33203125" customWidth="1"/>
    <col min="10" max="10" width="22" customWidth="1"/>
    <col min="11" max="11" width="15.88671875" style="136" customWidth="1"/>
    <col min="12" max="12" width="16.33203125" customWidth="1"/>
    <col min="13" max="14" width="9.109375" customWidth="1"/>
    <col min="15" max="15" width="10.44140625" style="148" customWidth="1"/>
    <col min="16" max="16" width="20.109375" style="148" customWidth="1"/>
    <col min="17" max="20" width="9.88671875" style="148" customWidth="1"/>
    <col min="21" max="21" width="10.33203125" customWidth="1"/>
    <col min="22" max="22" width="12.6640625" customWidth="1"/>
    <col min="23" max="23" width="9.109375" style="148"/>
  </cols>
  <sheetData>
    <row r="1" spans="1:25" s="147" customFormat="1" ht="43.2" x14ac:dyDescent="0.3">
      <c r="A1" s="147" t="s">
        <v>1806</v>
      </c>
      <c r="B1" s="147" t="s">
        <v>1807</v>
      </c>
      <c r="C1" s="147" t="s">
        <v>1808</v>
      </c>
      <c r="D1" s="147" t="s">
        <v>1806</v>
      </c>
      <c r="E1" s="147" t="s">
        <v>1809</v>
      </c>
      <c r="F1" s="147" t="s">
        <v>1810</v>
      </c>
      <c r="G1" s="147" t="s">
        <v>1811</v>
      </c>
      <c r="H1" s="147" t="s">
        <v>1812</v>
      </c>
      <c r="I1" s="147" t="s">
        <v>1485</v>
      </c>
      <c r="J1" s="147" t="s">
        <v>1486</v>
      </c>
      <c r="K1" s="147" t="s">
        <v>1813</v>
      </c>
      <c r="L1" s="147" t="s">
        <v>1814</v>
      </c>
      <c r="M1" s="147" t="s">
        <v>1815</v>
      </c>
      <c r="N1" s="147" t="s">
        <v>1816</v>
      </c>
      <c r="O1" s="147" t="s">
        <v>1817</v>
      </c>
      <c r="P1" s="147" t="s">
        <v>1818</v>
      </c>
      <c r="Q1" s="147" t="s">
        <v>1819</v>
      </c>
      <c r="R1" s="147" t="s">
        <v>1820</v>
      </c>
      <c r="S1" s="147" t="s">
        <v>1821</v>
      </c>
      <c r="T1" s="147" t="s">
        <v>1822</v>
      </c>
      <c r="U1" s="147" t="s">
        <v>1488</v>
      </c>
      <c r="V1" s="147" t="s">
        <v>1823</v>
      </c>
      <c r="W1" s="147" t="s">
        <v>1824</v>
      </c>
      <c r="X1" s="147" t="s">
        <v>60</v>
      </c>
      <c r="Y1" s="147" t="s">
        <v>1392</v>
      </c>
    </row>
    <row r="2" spans="1:25" x14ac:dyDescent="0.3">
      <c r="B2" s="148" t="s">
        <v>1301</v>
      </c>
      <c r="C2" s="215">
        <v>54452</v>
      </c>
      <c r="E2" s="216" t="s">
        <v>1303</v>
      </c>
      <c r="F2" t="s">
        <v>1825</v>
      </c>
      <c r="G2" s="215">
        <v>179</v>
      </c>
      <c r="H2" s="216" t="s">
        <v>1302</v>
      </c>
      <c r="I2" t="s">
        <v>1666</v>
      </c>
      <c r="J2" t="s">
        <v>600</v>
      </c>
      <c r="K2" t="b">
        <v>0</v>
      </c>
      <c r="L2" t="b">
        <v>0</v>
      </c>
      <c r="M2" s="136" t="b">
        <v>0</v>
      </c>
      <c r="N2" s="136"/>
      <c r="O2" s="172"/>
      <c r="P2" s="217" t="s">
        <v>1826</v>
      </c>
      <c r="Q2" s="217">
        <v>7</v>
      </c>
      <c r="R2" s="218">
        <v>24.8</v>
      </c>
      <c r="S2" s="172"/>
      <c r="T2" s="172"/>
      <c r="U2" s="219">
        <v>60.673200000000001</v>
      </c>
      <c r="V2" s="219">
        <v>-151.3784</v>
      </c>
      <c r="W2" s="172"/>
      <c r="Y2">
        <f>VLOOKUP(F2,'LOOKUP OPERATOR 05032023'!$A$2:$P$173,16,FALSE)</f>
        <v>0</v>
      </c>
    </row>
    <row r="3" spans="1:25" x14ac:dyDescent="0.3">
      <c r="B3" s="148" t="s">
        <v>585</v>
      </c>
      <c r="C3" s="148">
        <v>57085</v>
      </c>
      <c r="E3" t="s">
        <v>586</v>
      </c>
      <c r="F3" t="s">
        <v>1492</v>
      </c>
      <c r="G3" s="148">
        <v>213</v>
      </c>
      <c r="H3" t="s">
        <v>69</v>
      </c>
      <c r="I3" t="s">
        <v>1494</v>
      </c>
      <c r="J3" t="s">
        <v>587</v>
      </c>
      <c r="K3" t="b">
        <v>1</v>
      </c>
      <c r="L3" t="b">
        <v>0</v>
      </c>
      <c r="M3" t="b">
        <v>0</v>
      </c>
      <c r="N3">
        <v>14.3</v>
      </c>
      <c r="O3" s="148">
        <v>1</v>
      </c>
      <c r="P3" s="148" t="s">
        <v>1827</v>
      </c>
      <c r="Q3" s="148">
        <v>1</v>
      </c>
      <c r="R3" s="148">
        <v>138</v>
      </c>
      <c r="S3" t="s">
        <v>1501</v>
      </c>
      <c r="T3"/>
      <c r="U3">
        <v>58.232500000000002</v>
      </c>
      <c r="V3">
        <v>-134.05330000000001</v>
      </c>
      <c r="W3" s="148" t="s">
        <v>1828</v>
      </c>
      <c r="Y3">
        <f>VLOOKUP(F3,'LOOKUP OPERATOR 05032023'!$A$2:$P$173,16,FALSE)</f>
        <v>1</v>
      </c>
    </row>
    <row r="4" spans="1:25" x14ac:dyDescent="0.3">
      <c r="A4" s="148">
        <v>331740</v>
      </c>
      <c r="B4" s="148" t="s">
        <v>739</v>
      </c>
      <c r="D4" s="148">
        <v>331740</v>
      </c>
      <c r="E4" t="s">
        <v>155</v>
      </c>
      <c r="F4" t="s">
        <v>1783</v>
      </c>
      <c r="H4" t="s">
        <v>154</v>
      </c>
      <c r="I4" t="s">
        <v>1784</v>
      </c>
      <c r="J4" t="s">
        <v>740</v>
      </c>
      <c r="K4" t="b">
        <v>0</v>
      </c>
      <c r="L4" t="b">
        <v>1</v>
      </c>
      <c r="M4" s="148" t="s">
        <v>1829</v>
      </c>
      <c r="N4">
        <v>0.12</v>
      </c>
      <c r="O4" s="148">
        <v>1</v>
      </c>
      <c r="P4" s="148" t="s">
        <v>1827</v>
      </c>
      <c r="Q4" s="148">
        <v>1</v>
      </c>
      <c r="S4"/>
      <c r="T4"/>
      <c r="U4">
        <v>57.570210000000003</v>
      </c>
      <c r="V4">
        <v>-154.45433</v>
      </c>
      <c r="W4" s="148" t="s">
        <v>1828</v>
      </c>
      <c r="Y4">
        <f>VLOOKUP(F4,'LOOKUP OPERATOR 05032023'!$A$2:$P$173,16,FALSE)</f>
        <v>683</v>
      </c>
    </row>
    <row r="5" spans="1:25" x14ac:dyDescent="0.3">
      <c r="B5" s="148" t="s">
        <v>741</v>
      </c>
      <c r="C5" s="148">
        <v>75</v>
      </c>
      <c r="E5" t="s">
        <v>156</v>
      </c>
      <c r="F5" t="s">
        <v>1667</v>
      </c>
      <c r="G5" s="148">
        <v>599</v>
      </c>
      <c r="H5" t="s">
        <v>1830</v>
      </c>
      <c r="I5" t="s">
        <v>1666</v>
      </c>
      <c r="J5" t="s">
        <v>600</v>
      </c>
      <c r="K5" t="b">
        <v>1</v>
      </c>
      <c r="L5" t="b">
        <v>0</v>
      </c>
      <c r="M5" t="b">
        <v>0</v>
      </c>
      <c r="N5">
        <v>77.900000000000006</v>
      </c>
      <c r="O5" s="148">
        <v>1</v>
      </c>
      <c r="P5" s="148" t="s">
        <v>1827</v>
      </c>
      <c r="Q5" s="148">
        <v>1</v>
      </c>
      <c r="R5" s="148">
        <v>115</v>
      </c>
      <c r="S5" t="s">
        <v>1501</v>
      </c>
      <c r="T5"/>
      <c r="U5">
        <v>61.222099999999998</v>
      </c>
      <c r="V5">
        <v>-149.86609999999999</v>
      </c>
      <c r="W5" s="148" t="s">
        <v>1828</v>
      </c>
      <c r="Y5">
        <f>VLOOKUP(F5,'LOOKUP OPERATOR 05032023'!$A$2:$P$173,16,FALSE)</f>
        <v>121</v>
      </c>
    </row>
    <row r="6" spans="1:25" x14ac:dyDescent="0.3">
      <c r="B6" s="148" t="s">
        <v>742</v>
      </c>
      <c r="C6" s="148">
        <v>77</v>
      </c>
      <c r="E6" t="s">
        <v>743</v>
      </c>
      <c r="F6" t="s">
        <v>1667</v>
      </c>
      <c r="G6" s="148">
        <v>599</v>
      </c>
      <c r="H6" t="s">
        <v>1830</v>
      </c>
      <c r="I6" t="s">
        <v>1666</v>
      </c>
      <c r="J6" t="s">
        <v>600</v>
      </c>
      <c r="K6" t="b">
        <v>1</v>
      </c>
      <c r="L6" t="b">
        <v>0</v>
      </c>
      <c r="M6" t="b">
        <v>0</v>
      </c>
      <c r="N6">
        <v>44.4</v>
      </c>
      <c r="O6" s="148">
        <v>1</v>
      </c>
      <c r="P6" s="148" t="s">
        <v>1827</v>
      </c>
      <c r="Q6" s="148">
        <v>1</v>
      </c>
      <c r="R6" s="148">
        <v>115</v>
      </c>
      <c r="S6" t="s">
        <v>1501</v>
      </c>
      <c r="T6"/>
      <c r="U6">
        <v>61.475211000000002</v>
      </c>
      <c r="V6">
        <v>-149.15009000000001</v>
      </c>
      <c r="W6" s="148" t="s">
        <v>1828</v>
      </c>
      <c r="Y6">
        <f>VLOOKUP(F6,'LOOKUP OPERATOR 05032023'!$A$2:$P$173,16,FALSE)</f>
        <v>121</v>
      </c>
    </row>
    <row r="7" spans="1:25" x14ac:dyDescent="0.3">
      <c r="B7" s="148" t="s">
        <v>744</v>
      </c>
      <c r="C7" s="148">
        <v>6559</v>
      </c>
      <c r="E7" t="s">
        <v>158</v>
      </c>
      <c r="F7" t="s">
        <v>1667</v>
      </c>
      <c r="G7" s="148">
        <v>599</v>
      </c>
      <c r="H7" t="s">
        <v>1830</v>
      </c>
      <c r="I7" t="s">
        <v>1666</v>
      </c>
      <c r="J7" t="s">
        <v>600</v>
      </c>
      <c r="K7" t="b">
        <v>1</v>
      </c>
      <c r="L7" t="b">
        <v>0</v>
      </c>
      <c r="M7" t="b">
        <v>0</v>
      </c>
      <c r="N7">
        <v>346.9</v>
      </c>
      <c r="O7" s="148">
        <v>1</v>
      </c>
      <c r="P7" s="148" t="s">
        <v>1827</v>
      </c>
      <c r="Q7" s="148">
        <v>1</v>
      </c>
      <c r="R7" s="148">
        <v>115</v>
      </c>
      <c r="S7" t="s">
        <v>1501</v>
      </c>
      <c r="T7"/>
      <c r="U7">
        <v>61.229712999999997</v>
      </c>
      <c r="V7">
        <v>-149.71674400000001</v>
      </c>
      <c r="W7" s="148" t="s">
        <v>1828</v>
      </c>
      <c r="Y7">
        <f>VLOOKUP(F7,'LOOKUP OPERATOR 05032023'!$A$2:$P$173,16,FALSE)</f>
        <v>121</v>
      </c>
    </row>
    <row r="8" spans="1:25" x14ac:dyDescent="0.3">
      <c r="B8" s="148" t="s">
        <v>1418</v>
      </c>
      <c r="E8" s="220" t="s">
        <v>1831</v>
      </c>
      <c r="F8" t="s">
        <v>1667</v>
      </c>
      <c r="G8" s="148">
        <v>599</v>
      </c>
      <c r="H8" t="s">
        <v>1830</v>
      </c>
      <c r="I8" t="s">
        <v>1666</v>
      </c>
      <c r="J8" t="s">
        <v>600</v>
      </c>
      <c r="K8" t="b">
        <v>0</v>
      </c>
      <c r="L8" t="b">
        <v>0</v>
      </c>
      <c r="M8" s="148" t="b">
        <v>0</v>
      </c>
      <c r="O8" s="148">
        <v>1</v>
      </c>
      <c r="P8" s="148" t="s">
        <v>1827</v>
      </c>
      <c r="Q8" s="148">
        <v>1</v>
      </c>
      <c r="R8" s="148">
        <v>115</v>
      </c>
      <c r="S8"/>
      <c r="T8"/>
      <c r="Y8">
        <f>VLOOKUP(F8,'LOOKUP OPERATOR 05032023'!$A$2:$P$173,16,FALSE)</f>
        <v>121</v>
      </c>
    </row>
    <row r="9" spans="1:25" x14ac:dyDescent="0.3">
      <c r="A9" s="148">
        <v>331760</v>
      </c>
      <c r="B9" s="148" t="s">
        <v>745</v>
      </c>
      <c r="C9" s="148">
        <v>7182</v>
      </c>
      <c r="D9" s="148">
        <v>331760</v>
      </c>
      <c r="E9" t="s">
        <v>160</v>
      </c>
      <c r="F9" t="s">
        <v>1682</v>
      </c>
      <c r="G9" s="148">
        <v>4959</v>
      </c>
      <c r="H9" t="s">
        <v>159</v>
      </c>
      <c r="I9" t="s">
        <v>1683</v>
      </c>
      <c r="J9" t="s">
        <v>746</v>
      </c>
      <c r="K9" t="b">
        <v>1</v>
      </c>
      <c r="L9" t="b">
        <v>1</v>
      </c>
      <c r="M9" t="b">
        <v>0</v>
      </c>
      <c r="N9">
        <v>1.7</v>
      </c>
      <c r="O9" s="148">
        <v>1</v>
      </c>
      <c r="P9" s="148" t="s">
        <v>1827</v>
      </c>
      <c r="Q9" s="148">
        <v>1</v>
      </c>
      <c r="R9" s="148">
        <v>2.4</v>
      </c>
      <c r="S9" t="s">
        <v>1501</v>
      </c>
      <c r="T9"/>
      <c r="U9">
        <v>61.580677999999999</v>
      </c>
      <c r="V9">
        <v>-159.53564299999999</v>
      </c>
      <c r="W9" s="148" t="s">
        <v>1828</v>
      </c>
      <c r="Y9">
        <f>VLOOKUP(F9,'LOOKUP OPERATOR 05032023'!$A$2:$P$173,16,FALSE)</f>
        <v>5</v>
      </c>
    </row>
    <row r="10" spans="1:25" x14ac:dyDescent="0.3">
      <c r="A10" s="148">
        <v>331770</v>
      </c>
      <c r="B10" s="148" t="s">
        <v>747</v>
      </c>
      <c r="D10" s="148">
        <v>331770</v>
      </c>
      <c r="E10" t="s">
        <v>162</v>
      </c>
      <c r="F10" t="s">
        <v>1688</v>
      </c>
      <c r="H10" t="s">
        <v>161</v>
      </c>
      <c r="I10" t="s">
        <v>1689</v>
      </c>
      <c r="J10" t="s">
        <v>748</v>
      </c>
      <c r="K10" t="b">
        <v>0</v>
      </c>
      <c r="L10" t="b">
        <v>1</v>
      </c>
      <c r="M10" s="148" t="s">
        <v>1832</v>
      </c>
      <c r="N10">
        <v>0.39500000000000002</v>
      </c>
      <c r="O10" s="148">
        <v>1</v>
      </c>
      <c r="P10" s="148" t="s">
        <v>1827</v>
      </c>
      <c r="Q10" s="148">
        <v>1</v>
      </c>
      <c r="R10" s="148">
        <v>7.2</v>
      </c>
      <c r="S10"/>
      <c r="T10"/>
      <c r="W10" s="148" t="s">
        <v>1828</v>
      </c>
      <c r="Y10">
        <f>VLOOKUP(F10,'LOOKUP OPERATOR 05032023'!$A$2:$P$173,16,FALSE)</f>
        <v>747</v>
      </c>
    </row>
    <row r="11" spans="1:25" x14ac:dyDescent="0.3">
      <c r="A11" s="148">
        <v>331750</v>
      </c>
      <c r="B11" s="148" t="s">
        <v>749</v>
      </c>
      <c r="D11" s="148">
        <v>331750</v>
      </c>
      <c r="E11" t="s">
        <v>164</v>
      </c>
      <c r="F11" t="s">
        <v>1690</v>
      </c>
      <c r="H11" t="s">
        <v>163</v>
      </c>
      <c r="I11" t="s">
        <v>1691</v>
      </c>
      <c r="J11" t="s">
        <v>750</v>
      </c>
      <c r="K11" t="b">
        <v>0</v>
      </c>
      <c r="L11" t="b">
        <v>1</v>
      </c>
      <c r="M11" s="148" t="b">
        <v>1</v>
      </c>
      <c r="N11">
        <v>0.25700000000000001</v>
      </c>
      <c r="O11" s="148">
        <v>1</v>
      </c>
      <c r="P11" s="148" t="s">
        <v>1827</v>
      </c>
      <c r="Q11" s="148">
        <v>1</v>
      </c>
      <c r="R11" s="148">
        <v>7.2</v>
      </c>
      <c r="S11"/>
      <c r="T11"/>
      <c r="U11">
        <v>52.196109999999997</v>
      </c>
      <c r="V11">
        <v>-174.20056</v>
      </c>
      <c r="W11" s="148" t="s">
        <v>1828</v>
      </c>
      <c r="Y11">
        <f>VLOOKUP(F11,'LOOKUP OPERATOR 05032023'!$A$2:$P$173,16,FALSE)</f>
        <v>291</v>
      </c>
    </row>
    <row r="12" spans="1:25" x14ac:dyDescent="0.3">
      <c r="A12" s="148">
        <v>331780</v>
      </c>
      <c r="B12" s="148" t="s">
        <v>751</v>
      </c>
      <c r="D12" s="148">
        <v>331780</v>
      </c>
      <c r="E12" t="s">
        <v>166</v>
      </c>
      <c r="F12" t="s">
        <v>1694</v>
      </c>
      <c r="H12" t="s">
        <v>165</v>
      </c>
      <c r="I12" t="s">
        <v>1695</v>
      </c>
      <c r="J12" t="s">
        <v>752</v>
      </c>
      <c r="K12" t="b">
        <v>0</v>
      </c>
      <c r="L12" t="b">
        <v>1</v>
      </c>
      <c r="M12" s="148" t="b">
        <v>1</v>
      </c>
      <c r="N12">
        <v>1.1040000000000001</v>
      </c>
      <c r="O12" s="148">
        <v>1</v>
      </c>
      <c r="P12" s="148" t="s">
        <v>1827</v>
      </c>
      <c r="Q12" s="148">
        <v>1</v>
      </c>
      <c r="R12" s="148">
        <v>7.2</v>
      </c>
      <c r="S12"/>
      <c r="T12"/>
      <c r="U12">
        <v>60.86694</v>
      </c>
      <c r="V12">
        <v>-162.27305999999999</v>
      </c>
      <c r="W12" s="148" t="s">
        <v>1828</v>
      </c>
      <c r="Y12">
        <f>VLOOKUP(F12,'LOOKUP OPERATOR 05032023'!$A$2:$P$173,16,FALSE)</f>
        <v>337</v>
      </c>
    </row>
    <row r="13" spans="1:25" x14ac:dyDescent="0.3">
      <c r="B13" s="148" t="s">
        <v>753</v>
      </c>
      <c r="C13" s="148">
        <v>79</v>
      </c>
      <c r="E13" t="s">
        <v>167</v>
      </c>
      <c r="F13" t="s">
        <v>1833</v>
      </c>
      <c r="G13" s="148">
        <v>986</v>
      </c>
      <c r="H13" t="s">
        <v>167</v>
      </c>
      <c r="I13" t="s">
        <v>1666</v>
      </c>
      <c r="J13" t="s">
        <v>600</v>
      </c>
      <c r="K13" t="b">
        <v>1</v>
      </c>
      <c r="L13" t="b">
        <v>0</v>
      </c>
      <c r="M13" t="b">
        <v>1</v>
      </c>
      <c r="N13">
        <v>27.5</v>
      </c>
      <c r="O13" s="148">
        <v>2</v>
      </c>
      <c r="P13" s="148" t="s">
        <v>1834</v>
      </c>
      <c r="Q13" s="148">
        <v>3</v>
      </c>
      <c r="R13" s="148">
        <v>12.5</v>
      </c>
      <c r="S13" t="s">
        <v>1501</v>
      </c>
      <c r="T13"/>
      <c r="U13">
        <v>64.847742999999994</v>
      </c>
      <c r="V13">
        <v>-147.735063</v>
      </c>
      <c r="W13" s="148" t="s">
        <v>1828</v>
      </c>
      <c r="Y13">
        <f>VLOOKUP(F13,'LOOKUP OPERATOR 05032023'!$A$2:$P$173,16,FALSE)</f>
        <v>520</v>
      </c>
    </row>
    <row r="14" spans="1:25" x14ac:dyDescent="0.3">
      <c r="B14" s="148" t="s">
        <v>590</v>
      </c>
      <c r="C14" s="148">
        <v>64</v>
      </c>
      <c r="E14" t="s">
        <v>74</v>
      </c>
      <c r="F14" t="s">
        <v>1492</v>
      </c>
      <c r="G14" s="148">
        <v>213</v>
      </c>
      <c r="H14" t="s">
        <v>69</v>
      </c>
      <c r="I14" t="s">
        <v>1494</v>
      </c>
      <c r="J14" t="s">
        <v>587</v>
      </c>
      <c r="K14" t="b">
        <v>1</v>
      </c>
      <c r="L14" t="b">
        <v>0</v>
      </c>
      <c r="M14" t="b">
        <v>0</v>
      </c>
      <c r="N14">
        <v>61.7</v>
      </c>
      <c r="O14" s="148">
        <v>1</v>
      </c>
      <c r="P14" s="148" t="s">
        <v>1827</v>
      </c>
      <c r="Q14" s="148">
        <v>1</v>
      </c>
      <c r="R14" s="148">
        <v>69</v>
      </c>
      <c r="S14" t="s">
        <v>1501</v>
      </c>
      <c r="T14"/>
      <c r="U14">
        <v>58.3536</v>
      </c>
      <c r="V14">
        <v>-134.49529999999999</v>
      </c>
      <c r="W14" s="148" t="s">
        <v>1828</v>
      </c>
      <c r="Y14">
        <f>VLOOKUP(F14,'LOOKUP OPERATOR 05032023'!$A$2:$P$173,16,FALSE)</f>
        <v>1</v>
      </c>
    </row>
    <row r="15" spans="1:25" x14ac:dyDescent="0.3">
      <c r="B15" s="148" t="s">
        <v>755</v>
      </c>
      <c r="C15" s="148">
        <v>7173</v>
      </c>
      <c r="E15" t="s">
        <v>170</v>
      </c>
      <c r="F15" t="s">
        <v>1655</v>
      </c>
      <c r="G15" s="148">
        <v>1276</v>
      </c>
      <c r="H15" t="s">
        <v>169</v>
      </c>
      <c r="I15" t="s">
        <v>1656</v>
      </c>
      <c r="J15" t="s">
        <v>757</v>
      </c>
      <c r="K15" t="b">
        <v>1</v>
      </c>
      <c r="L15" t="b">
        <v>0</v>
      </c>
      <c r="M15" t="b">
        <v>0</v>
      </c>
      <c r="N15">
        <v>20.3</v>
      </c>
      <c r="O15" s="148">
        <v>1</v>
      </c>
      <c r="P15" s="148" t="s">
        <v>1827</v>
      </c>
      <c r="Q15" s="148">
        <v>1</v>
      </c>
      <c r="R15" s="148">
        <v>4.16</v>
      </c>
      <c r="S15" t="s">
        <v>1501</v>
      </c>
      <c r="T15"/>
      <c r="U15">
        <v>71.292000000000002</v>
      </c>
      <c r="V15">
        <v>-156.77860000000001</v>
      </c>
      <c r="W15" s="148" t="s">
        <v>1828</v>
      </c>
      <c r="Y15">
        <f>VLOOKUP(F15,'LOOKUP OPERATOR 05032023'!$A$2:$P$173,16,FALSE)</f>
        <v>214</v>
      </c>
    </row>
    <row r="16" spans="1:25" x14ac:dyDescent="0.3">
      <c r="A16" s="148">
        <v>331790</v>
      </c>
      <c r="B16" s="148" t="s">
        <v>758</v>
      </c>
      <c r="D16" s="148">
        <v>331790</v>
      </c>
      <c r="E16" t="s">
        <v>172</v>
      </c>
      <c r="F16" t="s">
        <v>1697</v>
      </c>
      <c r="H16" t="s">
        <v>171</v>
      </c>
      <c r="I16" t="s">
        <v>1698</v>
      </c>
      <c r="J16" t="s">
        <v>759</v>
      </c>
      <c r="K16" t="b">
        <v>0</v>
      </c>
      <c r="L16" t="b">
        <v>1</v>
      </c>
      <c r="M16" s="172" t="s">
        <v>1832</v>
      </c>
      <c r="N16">
        <v>0.49199999999999999</v>
      </c>
      <c r="O16" s="148">
        <v>1</v>
      </c>
      <c r="P16" s="148" t="s">
        <v>1827</v>
      </c>
      <c r="Q16" s="148">
        <v>1</v>
      </c>
      <c r="R16" s="148">
        <v>7.2</v>
      </c>
      <c r="S16"/>
      <c r="T16"/>
      <c r="U16">
        <v>66.359440000000006</v>
      </c>
      <c r="V16">
        <v>-147.39639</v>
      </c>
      <c r="W16" s="148" t="s">
        <v>1828</v>
      </c>
      <c r="Y16">
        <f>VLOOKUP(F16,'LOOKUP OPERATOR 05032023'!$A$2:$P$173,16,FALSE)</f>
        <v>420</v>
      </c>
    </row>
    <row r="17" spans="1:25" x14ac:dyDescent="0.3">
      <c r="A17" s="148">
        <v>331810</v>
      </c>
      <c r="B17" s="148" t="s">
        <v>760</v>
      </c>
      <c r="D17" s="148">
        <v>331810</v>
      </c>
      <c r="E17" t="s">
        <v>174</v>
      </c>
      <c r="F17" t="s">
        <v>1702</v>
      </c>
      <c r="H17" t="s">
        <v>761</v>
      </c>
      <c r="I17" t="s">
        <v>1703</v>
      </c>
      <c r="J17" t="s">
        <v>762</v>
      </c>
      <c r="K17" t="b">
        <v>0</v>
      </c>
      <c r="L17" t="b">
        <v>1</v>
      </c>
      <c r="M17" s="148" t="s">
        <v>1829</v>
      </c>
      <c r="N17">
        <v>2.8000000000000001E-2</v>
      </c>
      <c r="O17" s="148">
        <v>1</v>
      </c>
      <c r="P17" s="148" t="s">
        <v>1827</v>
      </c>
      <c r="Q17" s="148">
        <v>1</v>
      </c>
      <c r="R17" s="148">
        <v>7.2</v>
      </c>
      <c r="S17"/>
      <c r="T17"/>
      <c r="U17">
        <v>66.256190000000004</v>
      </c>
      <c r="V17">
        <v>-145.84967</v>
      </c>
      <c r="W17" s="148" t="s">
        <v>1828</v>
      </c>
      <c r="Y17">
        <f>VLOOKUP(F17,'LOOKUP OPERATOR 05032023'!$A$2:$P$173,16,FALSE)</f>
        <v>767</v>
      </c>
    </row>
    <row r="18" spans="1:25" x14ac:dyDescent="0.3">
      <c r="A18" s="148">
        <v>331820</v>
      </c>
      <c r="B18" s="148" t="s">
        <v>763</v>
      </c>
      <c r="D18" s="148">
        <v>331820</v>
      </c>
      <c r="E18" t="s">
        <v>176</v>
      </c>
      <c r="F18" t="s">
        <v>1705</v>
      </c>
      <c r="H18" t="s">
        <v>175</v>
      </c>
      <c r="I18" t="s">
        <v>1706</v>
      </c>
      <c r="J18" t="s">
        <v>764</v>
      </c>
      <c r="K18" t="b">
        <v>0</v>
      </c>
      <c r="L18" t="b">
        <v>1</v>
      </c>
      <c r="M18" s="148" t="s">
        <v>1832</v>
      </c>
      <c r="N18">
        <v>1.127</v>
      </c>
      <c r="O18" s="148">
        <v>1</v>
      </c>
      <c r="P18" s="148" t="s">
        <v>1827</v>
      </c>
      <c r="Q18" s="148">
        <v>1</v>
      </c>
      <c r="R18" s="148">
        <v>7.2</v>
      </c>
      <c r="S18"/>
      <c r="T18"/>
      <c r="U18">
        <v>65.97972</v>
      </c>
      <c r="V18">
        <v>-161.12306000000001</v>
      </c>
      <c r="W18" s="148" t="s">
        <v>1828</v>
      </c>
      <c r="Y18">
        <f>VLOOKUP(F18,'LOOKUP OPERATOR 05032023'!$A$2:$P$173,16,FALSE)</f>
        <v>432</v>
      </c>
    </row>
    <row r="19" spans="1:25" x14ac:dyDescent="0.3">
      <c r="A19" s="148">
        <v>331840</v>
      </c>
      <c r="B19" s="148" t="s">
        <v>765</v>
      </c>
      <c r="D19" s="148">
        <v>331840</v>
      </c>
      <c r="E19" t="s">
        <v>178</v>
      </c>
      <c r="F19" t="s">
        <v>1711</v>
      </c>
      <c r="H19" t="s">
        <v>177</v>
      </c>
      <c r="I19" t="s">
        <v>1712</v>
      </c>
      <c r="J19" t="s">
        <v>766</v>
      </c>
      <c r="K19" t="b">
        <v>0</v>
      </c>
      <c r="L19" t="b">
        <v>1</v>
      </c>
      <c r="M19" s="148" t="s">
        <v>1832</v>
      </c>
      <c r="N19">
        <v>0.32700000000000001</v>
      </c>
      <c r="O19" s="148">
        <v>1</v>
      </c>
      <c r="P19" s="148" t="s">
        <v>1827</v>
      </c>
      <c r="Q19" s="148">
        <v>1</v>
      </c>
      <c r="R19" s="148">
        <v>7.2</v>
      </c>
      <c r="S19"/>
      <c r="T19"/>
      <c r="U19">
        <v>66.654439999999994</v>
      </c>
      <c r="V19">
        <v>-143.72221999999999</v>
      </c>
      <c r="W19" s="148" t="s">
        <v>1828</v>
      </c>
      <c r="Y19">
        <f>VLOOKUP(F19,'LOOKUP OPERATOR 05032023'!$A$2:$P$173,16,FALSE)</f>
        <v>682</v>
      </c>
    </row>
    <row r="20" spans="1:25" x14ac:dyDescent="0.3">
      <c r="A20" s="148">
        <v>331850</v>
      </c>
      <c r="B20" s="148" t="s">
        <v>767</v>
      </c>
      <c r="D20" s="148">
        <v>331850</v>
      </c>
      <c r="E20" t="s">
        <v>180</v>
      </c>
      <c r="F20" t="s">
        <v>1715</v>
      </c>
      <c r="H20" t="s">
        <v>179</v>
      </c>
      <c r="I20" t="s">
        <v>1716</v>
      </c>
      <c r="J20" t="s">
        <v>768</v>
      </c>
      <c r="K20" t="b">
        <v>0</v>
      </c>
      <c r="L20" t="b">
        <v>1</v>
      </c>
      <c r="M20" s="172" t="s">
        <v>1832</v>
      </c>
      <c r="N20">
        <v>0.19800000000000001</v>
      </c>
      <c r="O20" s="148">
        <v>1</v>
      </c>
      <c r="P20" s="148" t="s">
        <v>1827</v>
      </c>
      <c r="Q20" s="148">
        <v>1</v>
      </c>
      <c r="R20" s="148">
        <v>7.2</v>
      </c>
      <c r="S20"/>
      <c r="T20"/>
      <c r="U20">
        <v>60.065710000000003</v>
      </c>
      <c r="V20">
        <v>-148.01038</v>
      </c>
      <c r="W20" s="148" t="s">
        <v>1828</v>
      </c>
      <c r="Y20">
        <f>VLOOKUP(F20,'LOOKUP OPERATOR 05032023'!$A$2:$P$173,16,FALSE)</f>
        <v>686</v>
      </c>
    </row>
    <row r="21" spans="1:25" x14ac:dyDescent="0.3">
      <c r="A21" s="148">
        <v>331870</v>
      </c>
      <c r="B21" s="148" t="s">
        <v>769</v>
      </c>
      <c r="D21" s="148">
        <v>331870</v>
      </c>
      <c r="E21" t="s">
        <v>184</v>
      </c>
      <c r="F21" t="s">
        <v>1720</v>
      </c>
      <c r="H21" t="s">
        <v>183</v>
      </c>
      <c r="I21" t="s">
        <v>1721</v>
      </c>
      <c r="J21" t="s">
        <v>770</v>
      </c>
      <c r="K21" t="b">
        <v>0</v>
      </c>
      <c r="L21" t="b">
        <v>1</v>
      </c>
      <c r="M21" s="148" t="s">
        <v>1832</v>
      </c>
      <c r="N21">
        <v>0.46500000000000002</v>
      </c>
      <c r="O21" s="148">
        <v>1</v>
      </c>
      <c r="P21" s="148" t="s">
        <v>1827</v>
      </c>
      <c r="Q21" s="148">
        <v>1</v>
      </c>
      <c r="R21" s="148">
        <v>7.2</v>
      </c>
      <c r="S21"/>
      <c r="T21"/>
      <c r="U21">
        <v>56.309950000000001</v>
      </c>
      <c r="V21">
        <v>-158.53142</v>
      </c>
      <c r="W21" s="148" t="s">
        <v>1828</v>
      </c>
      <c r="Y21">
        <f>VLOOKUP(F21,'LOOKUP OPERATOR 05032023'!$A$2:$P$173,16,FALSE)</f>
        <v>658</v>
      </c>
    </row>
    <row r="22" spans="1:25" x14ac:dyDescent="0.3">
      <c r="A22" s="148">
        <v>331880</v>
      </c>
      <c r="B22" s="148" t="s">
        <v>771</v>
      </c>
      <c r="D22" s="148">
        <v>331880</v>
      </c>
      <c r="E22" t="s">
        <v>186</v>
      </c>
      <c r="F22" t="s">
        <v>1723</v>
      </c>
      <c r="H22" t="s">
        <v>185</v>
      </c>
      <c r="I22" t="s">
        <v>1724</v>
      </c>
      <c r="J22" t="s">
        <v>772</v>
      </c>
      <c r="K22" t="b">
        <v>0</v>
      </c>
      <c r="L22" t="b">
        <v>1</v>
      </c>
      <c r="M22" s="148" t="s">
        <v>1832</v>
      </c>
      <c r="N22">
        <v>0.44700000000000001</v>
      </c>
      <c r="O22" s="148">
        <v>1</v>
      </c>
      <c r="P22" s="148" t="s">
        <v>1827</v>
      </c>
      <c r="Q22" s="148">
        <v>1</v>
      </c>
      <c r="R22" s="148">
        <v>7.2</v>
      </c>
      <c r="S22"/>
      <c r="T22"/>
      <c r="W22" s="148" t="s">
        <v>1828</v>
      </c>
      <c r="Y22">
        <f>VLOOKUP(F22,'LOOKUP OPERATOR 05032023'!$A$2:$P$173,16,FALSE)</f>
        <v>437</v>
      </c>
    </row>
    <row r="23" spans="1:25" x14ac:dyDescent="0.3">
      <c r="A23" s="148">
        <v>331860</v>
      </c>
      <c r="B23" s="148" t="s">
        <v>773</v>
      </c>
      <c r="D23" s="148">
        <v>331860</v>
      </c>
      <c r="E23" t="s">
        <v>1304</v>
      </c>
      <c r="F23" t="s">
        <v>1718</v>
      </c>
      <c r="H23" t="s">
        <v>181</v>
      </c>
      <c r="I23" t="s">
        <v>1719</v>
      </c>
      <c r="J23" t="s">
        <v>774</v>
      </c>
      <c r="K23" t="b">
        <v>0</v>
      </c>
      <c r="L23" t="b">
        <v>1</v>
      </c>
      <c r="M23" s="148" t="s">
        <v>1832</v>
      </c>
      <c r="N23">
        <v>0.57699999999999996</v>
      </c>
      <c r="O23" s="148">
        <v>1</v>
      </c>
      <c r="P23" s="148" t="s">
        <v>1827</v>
      </c>
      <c r="Q23" s="148">
        <v>1</v>
      </c>
      <c r="R23" s="148">
        <v>7.2</v>
      </c>
      <c r="S23"/>
      <c r="T23"/>
      <c r="W23" s="148" t="s">
        <v>1828</v>
      </c>
      <c r="Y23">
        <f>VLOOKUP(F23,'LOOKUP OPERATOR 05032023'!$A$2:$P$173,16,FALSE)</f>
        <v>297</v>
      </c>
    </row>
    <row r="24" spans="1:25" x14ac:dyDescent="0.3">
      <c r="A24" s="148">
        <v>331890</v>
      </c>
      <c r="B24" s="148" t="s">
        <v>775</v>
      </c>
      <c r="D24" s="148">
        <v>331890</v>
      </c>
      <c r="E24" t="s">
        <v>188</v>
      </c>
      <c r="F24" t="s">
        <v>1725</v>
      </c>
      <c r="H24" t="s">
        <v>187</v>
      </c>
      <c r="I24" t="s">
        <v>1726</v>
      </c>
      <c r="J24" t="s">
        <v>776</v>
      </c>
      <c r="K24" t="b">
        <v>0</v>
      </c>
      <c r="L24" t="b">
        <v>1</v>
      </c>
      <c r="M24" s="148" t="s">
        <v>1832</v>
      </c>
      <c r="N24">
        <v>0.35100000000000003</v>
      </c>
      <c r="O24" s="148">
        <v>1</v>
      </c>
      <c r="P24" s="148" t="s">
        <v>1827</v>
      </c>
      <c r="Q24" s="148">
        <v>1</v>
      </c>
      <c r="R24" s="148">
        <v>7.2</v>
      </c>
      <c r="S24"/>
      <c r="T24"/>
      <c r="U24">
        <v>61.515830000000001</v>
      </c>
      <c r="V24">
        <v>-144.43693999999999</v>
      </c>
      <c r="W24" s="148" t="s">
        <v>1828</v>
      </c>
      <c r="Y24">
        <f>VLOOKUP(F24,'LOOKUP OPERATOR 05032023'!$A$2:$P$173,16,FALSE)</f>
        <v>368</v>
      </c>
    </row>
    <row r="25" spans="1:25" x14ac:dyDescent="0.3">
      <c r="B25" s="148" t="s">
        <v>591</v>
      </c>
      <c r="C25" s="148">
        <v>65</v>
      </c>
      <c r="E25" t="s">
        <v>75</v>
      </c>
      <c r="F25" t="s">
        <v>1492</v>
      </c>
      <c r="G25" s="148">
        <v>213</v>
      </c>
      <c r="H25" t="s">
        <v>69</v>
      </c>
      <c r="I25" t="s">
        <v>1494</v>
      </c>
      <c r="J25" t="s">
        <v>587</v>
      </c>
      <c r="K25" t="b">
        <v>1</v>
      </c>
      <c r="L25" t="b">
        <v>0</v>
      </c>
      <c r="M25" t="b">
        <v>0</v>
      </c>
      <c r="N25">
        <v>8.5</v>
      </c>
      <c r="O25" s="148">
        <v>1</v>
      </c>
      <c r="P25" s="148" t="s">
        <v>1827</v>
      </c>
      <c r="Q25" s="148">
        <v>1</v>
      </c>
      <c r="R25" s="148">
        <v>69</v>
      </c>
      <c r="S25" t="s">
        <v>1501</v>
      </c>
      <c r="T25"/>
      <c r="U25">
        <v>58.326900000000002</v>
      </c>
      <c r="V25">
        <v>-134.4631</v>
      </c>
      <c r="W25" s="148" t="s">
        <v>1828</v>
      </c>
      <c r="Y25">
        <f>VLOOKUP(F25,'LOOKUP OPERATOR 05032023'!$A$2:$P$173,16,FALSE)</f>
        <v>1</v>
      </c>
    </row>
    <row r="26" spans="1:25" x14ac:dyDescent="0.3">
      <c r="B26" s="148" t="s">
        <v>777</v>
      </c>
      <c r="C26" s="148">
        <v>96</v>
      </c>
      <c r="E26" t="s">
        <v>190</v>
      </c>
      <c r="F26" t="s">
        <v>1701</v>
      </c>
      <c r="G26" s="148">
        <v>3522</v>
      </c>
      <c r="H26" t="s">
        <v>189</v>
      </c>
      <c r="I26" t="s">
        <v>1666</v>
      </c>
      <c r="J26" t="s">
        <v>600</v>
      </c>
      <c r="K26" t="b">
        <v>1</v>
      </c>
      <c r="L26" t="b">
        <v>0</v>
      </c>
      <c r="M26" t="b">
        <v>0</v>
      </c>
      <c r="N26">
        <v>312.39999999999998</v>
      </c>
      <c r="O26" s="148">
        <v>1</v>
      </c>
      <c r="P26" s="148" t="s">
        <v>1827</v>
      </c>
      <c r="Q26" s="148">
        <v>1</v>
      </c>
      <c r="R26" s="148">
        <v>138</v>
      </c>
      <c r="S26" t="s">
        <v>1501</v>
      </c>
      <c r="T26"/>
      <c r="U26">
        <v>61.186100000000003</v>
      </c>
      <c r="V26">
        <v>-151.03559999999999</v>
      </c>
      <c r="Y26">
        <f>VLOOKUP(F26,'LOOKUP OPERATOR 05032023'!$A$2:$P$173,16,FALSE)</f>
        <v>8</v>
      </c>
    </row>
    <row r="27" spans="1:25" x14ac:dyDescent="0.3">
      <c r="B27" s="148" t="s">
        <v>778</v>
      </c>
      <c r="C27" s="148">
        <v>6291</v>
      </c>
      <c r="E27" t="s">
        <v>191</v>
      </c>
      <c r="F27" t="s">
        <v>1701</v>
      </c>
      <c r="G27" s="148">
        <v>3522</v>
      </c>
      <c r="H27" t="s">
        <v>189</v>
      </c>
      <c r="I27" t="s">
        <v>1666</v>
      </c>
      <c r="J27" t="s">
        <v>600</v>
      </c>
      <c r="K27" t="b">
        <v>1</v>
      </c>
      <c r="L27" t="b">
        <v>0</v>
      </c>
      <c r="M27" t="b">
        <v>0</v>
      </c>
      <c r="N27">
        <v>19.399999999999999</v>
      </c>
      <c r="O27" s="148">
        <v>1</v>
      </c>
      <c r="P27" s="148" t="s">
        <v>1827</v>
      </c>
      <c r="Q27" s="148">
        <v>1</v>
      </c>
      <c r="R27" s="148">
        <v>69</v>
      </c>
      <c r="S27" t="s">
        <v>1501</v>
      </c>
      <c r="T27"/>
      <c r="U27">
        <v>60.392330999999999</v>
      </c>
      <c r="V27">
        <v>-149.665603</v>
      </c>
      <c r="W27" s="148" t="s">
        <v>1828</v>
      </c>
      <c r="Y27">
        <f>VLOOKUP(F27,'LOOKUP OPERATOR 05032023'!$A$2:$P$173,16,FALSE)</f>
        <v>8</v>
      </c>
    </row>
    <row r="28" spans="1:25" x14ac:dyDescent="0.3">
      <c r="B28" s="148" t="s">
        <v>779</v>
      </c>
      <c r="C28" s="148">
        <v>6293</v>
      </c>
      <c r="E28" t="s">
        <v>192</v>
      </c>
      <c r="F28" t="s">
        <v>1701</v>
      </c>
      <c r="G28" s="148">
        <v>3522</v>
      </c>
      <c r="H28" t="s">
        <v>189</v>
      </c>
      <c r="I28" t="s">
        <v>1666</v>
      </c>
      <c r="J28" t="s">
        <v>600</v>
      </c>
      <c r="K28" t="b">
        <v>1</v>
      </c>
      <c r="L28" t="b">
        <v>0</v>
      </c>
      <c r="M28" t="b">
        <v>0</v>
      </c>
      <c r="N28">
        <v>30</v>
      </c>
      <c r="O28" s="148">
        <v>1</v>
      </c>
      <c r="P28" s="148" t="s">
        <v>1827</v>
      </c>
      <c r="Q28" s="148">
        <v>1</v>
      </c>
      <c r="R28" s="148">
        <v>138</v>
      </c>
      <c r="S28" t="s">
        <v>1501</v>
      </c>
      <c r="T28"/>
      <c r="U28">
        <v>61.168971999999997</v>
      </c>
      <c r="V28">
        <v>-149.91103799999999</v>
      </c>
      <c r="W28" s="148" t="s">
        <v>1828</v>
      </c>
      <c r="Y28">
        <f>VLOOKUP(F28,'LOOKUP OPERATOR 05032023'!$A$2:$P$173,16,FALSE)</f>
        <v>8</v>
      </c>
    </row>
    <row r="29" spans="1:25" x14ac:dyDescent="0.3">
      <c r="B29" s="148" t="s">
        <v>780</v>
      </c>
      <c r="C29" s="148">
        <v>57036</v>
      </c>
      <c r="E29" t="s">
        <v>541</v>
      </c>
      <c r="F29" t="s">
        <v>1701</v>
      </c>
      <c r="G29" s="148">
        <v>3522</v>
      </c>
      <c r="H29" t="s">
        <v>189</v>
      </c>
      <c r="I29" t="s">
        <v>1666</v>
      </c>
      <c r="J29" t="s">
        <v>600</v>
      </c>
      <c r="K29" t="b">
        <v>1</v>
      </c>
      <c r="L29" t="b">
        <v>0</v>
      </c>
      <c r="M29" t="b">
        <v>0</v>
      </c>
      <c r="N29">
        <v>203.9</v>
      </c>
      <c r="O29" s="148">
        <v>1</v>
      </c>
      <c r="P29" s="148" t="s">
        <v>1827</v>
      </c>
      <c r="Q29" s="148">
        <v>1</v>
      </c>
      <c r="R29" s="148">
        <v>138</v>
      </c>
      <c r="S29" t="s">
        <v>1501</v>
      </c>
      <c r="T29"/>
      <c r="U29">
        <v>61.167417</v>
      </c>
      <c r="V29">
        <v>-149.905304</v>
      </c>
      <c r="W29" s="148" t="s">
        <v>1828</v>
      </c>
      <c r="Y29">
        <f>VLOOKUP(F29,'LOOKUP OPERATOR 05032023'!$A$2:$P$173,16,FALSE)</f>
        <v>8</v>
      </c>
    </row>
    <row r="30" spans="1:25" x14ac:dyDescent="0.3">
      <c r="A30" s="148">
        <v>331900</v>
      </c>
      <c r="B30" s="148" t="s">
        <v>781</v>
      </c>
      <c r="D30" s="148">
        <v>331900</v>
      </c>
      <c r="E30" t="s">
        <v>194</v>
      </c>
      <c r="F30" t="s">
        <v>1728</v>
      </c>
      <c r="H30" t="s">
        <v>193</v>
      </c>
      <c r="I30" t="s">
        <v>1729</v>
      </c>
      <c r="J30" t="s">
        <v>782</v>
      </c>
      <c r="K30" t="b">
        <v>0</v>
      </c>
      <c r="L30" t="b">
        <v>1</v>
      </c>
      <c r="M30" s="148" t="s">
        <v>1829</v>
      </c>
      <c r="N30">
        <v>0.27</v>
      </c>
      <c r="O30" s="148">
        <v>1</v>
      </c>
      <c r="P30" s="148" t="s">
        <v>1827</v>
      </c>
      <c r="Q30" s="148">
        <v>1</v>
      </c>
      <c r="R30" s="148">
        <v>2.4</v>
      </c>
      <c r="S30"/>
      <c r="T30"/>
      <c r="U30">
        <v>65.825559999999996</v>
      </c>
      <c r="V30">
        <v>-144.06056000000001</v>
      </c>
      <c r="W30" s="148" t="s">
        <v>1828</v>
      </c>
      <c r="Y30">
        <f>VLOOKUP(F30,'LOOKUP OPERATOR 05032023'!$A$2:$P$173,16,FALSE)</f>
        <v>256</v>
      </c>
    </row>
    <row r="31" spans="1:25" x14ac:dyDescent="0.3">
      <c r="A31" s="148">
        <v>331910</v>
      </c>
      <c r="B31" s="148" t="s">
        <v>785</v>
      </c>
      <c r="D31" s="148">
        <v>331910</v>
      </c>
      <c r="E31" t="s">
        <v>196</v>
      </c>
      <c r="F31" t="s">
        <v>1730</v>
      </c>
      <c r="H31" t="s">
        <v>195</v>
      </c>
      <c r="I31" t="s">
        <v>1731</v>
      </c>
      <c r="J31" t="s">
        <v>786</v>
      </c>
      <c r="K31" t="b">
        <v>0</v>
      </c>
      <c r="L31" t="b">
        <v>1</v>
      </c>
      <c r="M31" s="172" t="s">
        <v>1832</v>
      </c>
      <c r="N31">
        <v>0.44600000000000001</v>
      </c>
      <c r="O31" s="148">
        <v>1</v>
      </c>
      <c r="P31" s="148" t="s">
        <v>1827</v>
      </c>
      <c r="Q31" s="148">
        <v>1</v>
      </c>
      <c r="R31" s="148">
        <v>7.2</v>
      </c>
      <c r="S31"/>
      <c r="T31"/>
      <c r="W31" s="148" t="s">
        <v>1828</v>
      </c>
      <c r="Y31">
        <f>VLOOKUP(F31,'LOOKUP OPERATOR 05032023'!$A$2:$P$173,16,FALSE)</f>
        <v>360</v>
      </c>
    </row>
    <row r="32" spans="1:25" x14ac:dyDescent="0.3">
      <c r="B32" s="148" t="s">
        <v>787</v>
      </c>
      <c r="C32" s="148">
        <v>58982</v>
      </c>
      <c r="E32" t="s">
        <v>789</v>
      </c>
      <c r="F32" t="s">
        <v>1651</v>
      </c>
      <c r="G32" s="148">
        <v>4329</v>
      </c>
      <c r="H32" t="s">
        <v>197</v>
      </c>
      <c r="I32" t="s">
        <v>1835</v>
      </c>
      <c r="J32" t="s">
        <v>790</v>
      </c>
      <c r="K32" t="b">
        <v>1</v>
      </c>
      <c r="L32" t="b">
        <v>0</v>
      </c>
      <c r="M32" t="b">
        <v>0</v>
      </c>
      <c r="N32">
        <v>6.5</v>
      </c>
      <c r="O32" s="148">
        <v>1</v>
      </c>
      <c r="P32" s="148" t="s">
        <v>1827</v>
      </c>
      <c r="Q32" s="148">
        <v>1</v>
      </c>
      <c r="R32" s="148">
        <v>14.4</v>
      </c>
      <c r="S32">
        <v>138</v>
      </c>
      <c r="T32"/>
      <c r="U32">
        <v>61.084443999999998</v>
      </c>
      <c r="V32">
        <v>-146.35333299999999</v>
      </c>
      <c r="W32" s="148" t="s">
        <v>1828</v>
      </c>
      <c r="Y32">
        <f>VLOOKUP(F32,'LOOKUP OPERATOR 05032023'!$A$2:$P$173,16,FALSE)</f>
        <v>10</v>
      </c>
    </row>
    <row r="33" spans="1:25" x14ac:dyDescent="0.3">
      <c r="B33" s="148" t="s">
        <v>791</v>
      </c>
      <c r="C33" s="148">
        <v>6305</v>
      </c>
      <c r="E33" t="s">
        <v>198</v>
      </c>
      <c r="F33" t="s">
        <v>1651</v>
      </c>
      <c r="G33" s="148">
        <v>4329</v>
      </c>
      <c r="H33" t="s">
        <v>197</v>
      </c>
      <c r="I33" t="s">
        <v>1835</v>
      </c>
      <c r="J33" t="s">
        <v>790</v>
      </c>
      <c r="K33" t="b">
        <v>1</v>
      </c>
      <c r="L33" t="b">
        <v>0</v>
      </c>
      <c r="M33" t="b">
        <v>0</v>
      </c>
      <c r="N33">
        <v>10.7</v>
      </c>
      <c r="O33" s="148">
        <v>1</v>
      </c>
      <c r="P33" s="148" t="s">
        <v>1827</v>
      </c>
      <c r="Q33" s="148">
        <v>1</v>
      </c>
      <c r="R33" s="148">
        <v>138</v>
      </c>
      <c r="S33">
        <v>14.4</v>
      </c>
      <c r="T33"/>
      <c r="U33">
        <v>62.110415000000003</v>
      </c>
      <c r="V33">
        <v>-145.53252900000001</v>
      </c>
      <c r="W33" s="148" t="s">
        <v>1828</v>
      </c>
      <c r="Y33">
        <f>VLOOKUP(F33,'LOOKUP OPERATOR 05032023'!$A$2:$P$173,16,FALSE)</f>
        <v>10</v>
      </c>
    </row>
    <row r="34" spans="1:25" x14ac:dyDescent="0.3">
      <c r="B34" s="148" t="s">
        <v>792</v>
      </c>
      <c r="C34" s="148">
        <v>390</v>
      </c>
      <c r="E34" t="s">
        <v>199</v>
      </c>
      <c r="F34" t="s">
        <v>1651</v>
      </c>
      <c r="G34" s="148">
        <v>4329</v>
      </c>
      <c r="H34" t="s">
        <v>197</v>
      </c>
      <c r="I34" t="s">
        <v>1835</v>
      </c>
      <c r="J34" t="s">
        <v>790</v>
      </c>
      <c r="K34" t="b">
        <v>1</v>
      </c>
      <c r="L34" t="b">
        <v>0</v>
      </c>
      <c r="M34" t="b">
        <v>0</v>
      </c>
      <c r="N34">
        <v>12</v>
      </c>
      <c r="O34" s="148">
        <v>1</v>
      </c>
      <c r="P34" s="148" t="s">
        <v>1827</v>
      </c>
      <c r="Q34" s="148">
        <v>1</v>
      </c>
      <c r="R34" s="148">
        <v>14.4</v>
      </c>
      <c r="S34">
        <v>138</v>
      </c>
      <c r="T34"/>
      <c r="U34">
        <v>61.082799999999999</v>
      </c>
      <c r="V34">
        <v>-146.30330000000001</v>
      </c>
      <c r="W34" s="148" t="s">
        <v>1828</v>
      </c>
      <c r="Y34">
        <f>VLOOKUP(F34,'LOOKUP OPERATOR 05032023'!$A$2:$P$173,16,FALSE)</f>
        <v>10</v>
      </c>
    </row>
    <row r="35" spans="1:25" x14ac:dyDescent="0.3">
      <c r="B35" s="148" t="s">
        <v>793</v>
      </c>
      <c r="C35" s="148">
        <v>6306</v>
      </c>
      <c r="E35" t="s">
        <v>200</v>
      </c>
      <c r="F35" t="s">
        <v>1651</v>
      </c>
      <c r="G35" s="148">
        <v>4329</v>
      </c>
      <c r="H35" t="s">
        <v>197</v>
      </c>
      <c r="I35" t="s">
        <v>1835</v>
      </c>
      <c r="J35" t="s">
        <v>790</v>
      </c>
      <c r="K35" t="b">
        <v>1</v>
      </c>
      <c r="L35" t="b">
        <v>0</v>
      </c>
      <c r="M35" t="b">
        <v>0</v>
      </c>
      <c r="N35">
        <v>8.1999999999999993</v>
      </c>
      <c r="O35" s="148">
        <v>1</v>
      </c>
      <c r="P35" s="148" t="s">
        <v>1827</v>
      </c>
      <c r="Q35" s="148">
        <v>1</v>
      </c>
      <c r="R35" s="148">
        <v>138</v>
      </c>
      <c r="S35">
        <v>14.4</v>
      </c>
      <c r="T35"/>
      <c r="U35">
        <v>61.130299999999998</v>
      </c>
      <c r="V35">
        <v>-146.3647</v>
      </c>
      <c r="W35" s="148" t="s">
        <v>1828</v>
      </c>
      <c r="Y35">
        <f>VLOOKUP(F35,'LOOKUP OPERATOR 05032023'!$A$2:$P$173,16,FALSE)</f>
        <v>10</v>
      </c>
    </row>
    <row r="36" spans="1:25" x14ac:dyDescent="0.3">
      <c r="B36" s="148" t="s">
        <v>592</v>
      </c>
      <c r="C36" s="148">
        <v>78</v>
      </c>
      <c r="E36" t="s">
        <v>76</v>
      </c>
      <c r="F36" t="s">
        <v>1492</v>
      </c>
      <c r="G36" s="148">
        <v>213</v>
      </c>
      <c r="H36" t="s">
        <v>69</v>
      </c>
      <c r="I36" t="s">
        <v>1494</v>
      </c>
      <c r="J36" t="s">
        <v>587</v>
      </c>
      <c r="K36" t="b">
        <v>1</v>
      </c>
      <c r="L36" t="b">
        <v>0</v>
      </c>
      <c r="M36" t="b">
        <v>0</v>
      </c>
      <c r="N36">
        <v>78.2</v>
      </c>
      <c r="O36" s="148">
        <v>1</v>
      </c>
      <c r="P36" s="148" t="s">
        <v>1827</v>
      </c>
      <c r="Q36" s="148">
        <v>1</v>
      </c>
      <c r="R36" s="148">
        <v>138</v>
      </c>
      <c r="S36" t="s">
        <v>1501</v>
      </c>
      <c r="T36"/>
      <c r="U36">
        <v>58.141500000000001</v>
      </c>
      <c r="V36">
        <v>-133.73699999999999</v>
      </c>
      <c r="W36" s="148" t="s">
        <v>1828</v>
      </c>
      <c r="Y36">
        <f>VLOOKUP(F36,'LOOKUP OPERATOR 05032023'!$A$2:$P$173,16,FALSE)</f>
        <v>1</v>
      </c>
    </row>
    <row r="37" spans="1:25" x14ac:dyDescent="0.3">
      <c r="B37" s="148" t="s">
        <v>794</v>
      </c>
      <c r="C37" s="148">
        <v>7841</v>
      </c>
      <c r="E37" t="s">
        <v>201</v>
      </c>
      <c r="F37" t="s">
        <v>1651</v>
      </c>
      <c r="G37" s="148">
        <v>4329</v>
      </c>
      <c r="H37" t="s">
        <v>197</v>
      </c>
      <c r="I37" t="s">
        <v>1835</v>
      </c>
      <c r="J37" t="s">
        <v>790</v>
      </c>
      <c r="K37" t="b">
        <v>1</v>
      </c>
      <c r="L37" t="b">
        <v>0</v>
      </c>
      <c r="M37" t="b">
        <v>1</v>
      </c>
      <c r="N37">
        <v>5.3</v>
      </c>
      <c r="O37" s="148">
        <v>1</v>
      </c>
      <c r="P37" s="148" t="s">
        <v>1827</v>
      </c>
      <c r="Q37" s="148">
        <v>1</v>
      </c>
      <c r="R37" s="148">
        <v>14.4</v>
      </c>
      <c r="S37">
        <v>138</v>
      </c>
      <c r="T37"/>
      <c r="U37">
        <v>61.0839</v>
      </c>
      <c r="V37">
        <v>-146.25290000000001</v>
      </c>
      <c r="W37" s="148" t="s">
        <v>1828</v>
      </c>
      <c r="Y37">
        <f>VLOOKUP(F37,'LOOKUP OPERATOR 05032023'!$A$2:$P$173,16,FALSE)</f>
        <v>10</v>
      </c>
    </row>
    <row r="38" spans="1:25" x14ac:dyDescent="0.3">
      <c r="B38" s="148" t="s">
        <v>1352</v>
      </c>
      <c r="C38" s="215">
        <v>62714</v>
      </c>
      <c r="E38" s="216" t="s">
        <v>1353</v>
      </c>
      <c r="F38" t="s">
        <v>1734</v>
      </c>
      <c r="G38" s="215">
        <v>40215</v>
      </c>
      <c r="H38" t="s">
        <v>202</v>
      </c>
      <c r="I38" t="s">
        <v>1735</v>
      </c>
      <c r="J38" t="s">
        <v>796</v>
      </c>
      <c r="K38" t="b">
        <v>0</v>
      </c>
      <c r="M38" s="136" t="b">
        <v>0</v>
      </c>
      <c r="N38" s="136"/>
      <c r="O38" s="172"/>
      <c r="P38" s="148" t="s">
        <v>1827</v>
      </c>
      <c r="Q38" s="148">
        <v>1</v>
      </c>
      <c r="R38" s="172"/>
      <c r="S38" s="172"/>
      <c r="T38" s="172"/>
      <c r="U38" s="219">
        <v>60.540469999999999</v>
      </c>
      <c r="V38" s="219">
        <v>-145.74079</v>
      </c>
      <c r="W38" s="148" t="s">
        <v>1828</v>
      </c>
      <c r="Y38">
        <f>VLOOKUP(F38,'LOOKUP OPERATOR 05032023'!$A$2:$P$173,16,FALSE)</f>
        <v>160</v>
      </c>
    </row>
    <row r="39" spans="1:25" x14ac:dyDescent="0.3">
      <c r="B39" s="148" t="s">
        <v>795</v>
      </c>
      <c r="C39" s="148">
        <v>7042</v>
      </c>
      <c r="E39" t="s">
        <v>203</v>
      </c>
      <c r="F39" t="s">
        <v>1734</v>
      </c>
      <c r="G39" s="148">
        <v>40215</v>
      </c>
      <c r="H39" t="s">
        <v>202</v>
      </c>
      <c r="I39" t="s">
        <v>1735</v>
      </c>
      <c r="J39" t="s">
        <v>796</v>
      </c>
      <c r="K39" t="b">
        <v>1</v>
      </c>
      <c r="M39" t="b">
        <v>0</v>
      </c>
      <c r="N39">
        <v>1.2</v>
      </c>
      <c r="O39" s="148">
        <v>1</v>
      </c>
      <c r="P39" s="148" t="s">
        <v>1827</v>
      </c>
      <c r="Q39" s="148">
        <v>1</v>
      </c>
      <c r="R39" s="148">
        <v>13</v>
      </c>
      <c r="S39" t="s">
        <v>1501</v>
      </c>
      <c r="T39"/>
      <c r="U39">
        <v>60.612822000000001</v>
      </c>
      <c r="V39">
        <v>-145.67941099999999</v>
      </c>
      <c r="W39" s="148" t="s">
        <v>1828</v>
      </c>
      <c r="Y39">
        <f>VLOOKUP(F39,'LOOKUP OPERATOR 05032023'!$A$2:$P$173,16,FALSE)</f>
        <v>160</v>
      </c>
    </row>
    <row r="40" spans="1:25" x14ac:dyDescent="0.3">
      <c r="B40" s="148" t="s">
        <v>798</v>
      </c>
      <c r="C40" s="148">
        <v>789</v>
      </c>
      <c r="E40" t="s">
        <v>204</v>
      </c>
      <c r="F40" t="s">
        <v>1734</v>
      </c>
      <c r="G40" s="148">
        <v>40215</v>
      </c>
      <c r="H40" t="s">
        <v>202</v>
      </c>
      <c r="I40" t="s">
        <v>1735</v>
      </c>
      <c r="J40" t="s">
        <v>796</v>
      </c>
      <c r="K40" t="b">
        <v>1</v>
      </c>
      <c r="M40" t="b">
        <v>0</v>
      </c>
      <c r="N40">
        <v>10.7</v>
      </c>
      <c r="O40" s="148">
        <v>1</v>
      </c>
      <c r="P40" s="148" t="s">
        <v>1827</v>
      </c>
      <c r="Q40" s="148">
        <v>1</v>
      </c>
      <c r="R40" s="148">
        <v>13</v>
      </c>
      <c r="S40" t="s">
        <v>1501</v>
      </c>
      <c r="T40"/>
      <c r="U40">
        <v>60.555889000000001</v>
      </c>
      <c r="V40">
        <v>-145.752983</v>
      </c>
      <c r="W40" s="148" t="s">
        <v>1828</v>
      </c>
      <c r="Y40">
        <f>VLOOKUP(F40,'LOOKUP OPERATOR 05032023'!$A$2:$P$173,16,FALSE)</f>
        <v>160</v>
      </c>
    </row>
    <row r="41" spans="1:25" x14ac:dyDescent="0.3">
      <c r="B41" s="148" t="s">
        <v>799</v>
      </c>
      <c r="C41" s="148">
        <v>7862</v>
      </c>
      <c r="E41" t="s">
        <v>205</v>
      </c>
      <c r="F41" t="s">
        <v>1734</v>
      </c>
      <c r="G41" s="148">
        <v>40215</v>
      </c>
      <c r="H41" t="s">
        <v>202</v>
      </c>
      <c r="I41" t="s">
        <v>1735</v>
      </c>
      <c r="J41" t="s">
        <v>796</v>
      </c>
      <c r="K41" t="b">
        <v>1</v>
      </c>
      <c r="M41" t="b">
        <v>0</v>
      </c>
      <c r="N41">
        <v>6</v>
      </c>
      <c r="O41" s="148">
        <v>1</v>
      </c>
      <c r="P41" s="148" t="s">
        <v>1827</v>
      </c>
      <c r="Q41" s="148">
        <v>1</v>
      </c>
      <c r="R41" s="148">
        <v>13</v>
      </c>
      <c r="S41" t="s">
        <v>1501</v>
      </c>
      <c r="T41"/>
      <c r="U41">
        <v>60.588686000000003</v>
      </c>
      <c r="V41">
        <v>-145.60453899999999</v>
      </c>
      <c r="W41" s="148" t="s">
        <v>1828</v>
      </c>
      <c r="Y41">
        <f>VLOOKUP(F41,'LOOKUP OPERATOR 05032023'!$A$2:$P$173,16,FALSE)</f>
        <v>160</v>
      </c>
    </row>
    <row r="42" spans="1:25" x14ac:dyDescent="0.3">
      <c r="A42" s="148">
        <v>331930</v>
      </c>
      <c r="B42" s="148" t="s">
        <v>800</v>
      </c>
      <c r="D42" s="148">
        <v>331930</v>
      </c>
      <c r="E42" t="s">
        <v>400</v>
      </c>
      <c r="F42" t="s">
        <v>1742</v>
      </c>
      <c r="H42" t="s">
        <v>399</v>
      </c>
      <c r="I42" t="s">
        <v>1743</v>
      </c>
      <c r="J42" t="s">
        <v>801</v>
      </c>
      <c r="K42" t="b">
        <v>0</v>
      </c>
      <c r="L42" t="b">
        <v>1</v>
      </c>
      <c r="M42" s="148" t="b">
        <v>0</v>
      </c>
      <c r="O42" s="148">
        <v>1</v>
      </c>
      <c r="P42" s="148" t="s">
        <v>1827</v>
      </c>
      <c r="Q42" s="148">
        <v>1</v>
      </c>
      <c r="S42"/>
      <c r="T42"/>
      <c r="U42">
        <v>65.758611000000002</v>
      </c>
      <c r="V42">
        <v>-168.953056</v>
      </c>
      <c r="W42" s="148" t="s">
        <v>1828</v>
      </c>
      <c r="Y42">
        <f>VLOOKUP(F42,'LOOKUP OPERATOR 05032023'!$A$2:$P$173,16,FALSE)</f>
        <v>383</v>
      </c>
    </row>
    <row r="43" spans="1:25" x14ac:dyDescent="0.3">
      <c r="B43" s="148" t="s">
        <v>802</v>
      </c>
      <c r="C43" s="148">
        <v>54834</v>
      </c>
      <c r="E43" t="s">
        <v>804</v>
      </c>
      <c r="F43" t="s">
        <v>1836</v>
      </c>
      <c r="G43" s="148">
        <v>19272</v>
      </c>
      <c r="H43" t="s">
        <v>1305</v>
      </c>
      <c r="I43" t="s">
        <v>1666</v>
      </c>
      <c r="J43" t="s">
        <v>600</v>
      </c>
      <c r="K43" t="b">
        <v>1</v>
      </c>
      <c r="L43" t="b">
        <v>0</v>
      </c>
      <c r="M43" t="b">
        <v>0</v>
      </c>
      <c r="N43">
        <v>7.4</v>
      </c>
      <c r="O43" s="148">
        <v>6</v>
      </c>
      <c r="P43" s="148" t="s">
        <v>1837</v>
      </c>
      <c r="Q43" s="148">
        <v>4</v>
      </c>
      <c r="R43" s="148">
        <v>14.4</v>
      </c>
      <c r="S43" t="s">
        <v>1501</v>
      </c>
      <c r="T43"/>
      <c r="U43">
        <v>63.973571999999997</v>
      </c>
      <c r="V43">
        <v>-145.71658099999999</v>
      </c>
      <c r="W43" s="148" t="s">
        <v>1828</v>
      </c>
      <c r="Y43">
        <f>VLOOKUP(F43,'LOOKUP OPERATOR 05032023'!$A$2:$P$173,16,FALSE)</f>
        <v>720</v>
      </c>
    </row>
    <row r="44" spans="1:25" x14ac:dyDescent="0.3">
      <c r="B44" s="148" t="s">
        <v>805</v>
      </c>
      <c r="C44" s="148">
        <v>50308</v>
      </c>
      <c r="E44" t="s">
        <v>807</v>
      </c>
      <c r="F44" t="s">
        <v>1838</v>
      </c>
      <c r="G44" s="148">
        <v>56389</v>
      </c>
      <c r="H44" t="s">
        <v>1306</v>
      </c>
      <c r="I44" t="s">
        <v>1666</v>
      </c>
      <c r="J44" t="s">
        <v>600</v>
      </c>
      <c r="K44" t="b">
        <v>1</v>
      </c>
      <c r="L44" t="b">
        <v>0</v>
      </c>
      <c r="M44" t="b">
        <v>1</v>
      </c>
      <c r="N44">
        <v>20</v>
      </c>
      <c r="O44" s="148">
        <v>1</v>
      </c>
      <c r="P44" s="148" t="s">
        <v>1827</v>
      </c>
      <c r="Q44" s="148">
        <v>1</v>
      </c>
      <c r="R44" s="148">
        <v>138</v>
      </c>
      <c r="S44" t="s">
        <v>1501</v>
      </c>
      <c r="T44"/>
      <c r="U44">
        <v>64.825601000000006</v>
      </c>
      <c r="V44">
        <v>-147.648627</v>
      </c>
      <c r="W44" s="148" t="s">
        <v>1828</v>
      </c>
      <c r="Y44">
        <f>VLOOKUP(F44,'LOOKUP OPERATOR 05032023'!$A$2:$P$173,16,FALSE)</f>
        <v>726</v>
      </c>
    </row>
    <row r="45" spans="1:25" x14ac:dyDescent="0.3">
      <c r="B45" s="148" t="s">
        <v>808</v>
      </c>
      <c r="C45" s="148">
        <v>58380</v>
      </c>
      <c r="E45" t="s">
        <v>810</v>
      </c>
      <c r="F45" t="s">
        <v>1839</v>
      </c>
      <c r="G45" s="148">
        <v>58368</v>
      </c>
      <c r="H45" t="s">
        <v>1307</v>
      </c>
      <c r="I45" t="s">
        <v>1666</v>
      </c>
      <c r="J45" t="s">
        <v>600</v>
      </c>
      <c r="K45" t="b">
        <v>1</v>
      </c>
      <c r="L45" t="b">
        <v>0</v>
      </c>
      <c r="M45" t="b">
        <v>0</v>
      </c>
      <c r="N45">
        <v>11.5</v>
      </c>
      <c r="O45" s="148">
        <v>6</v>
      </c>
      <c r="P45" s="148" t="s">
        <v>1837</v>
      </c>
      <c r="Q45" s="148">
        <v>4</v>
      </c>
      <c r="R45" s="148">
        <v>34.5</v>
      </c>
      <c r="S45" t="s">
        <v>1501</v>
      </c>
      <c r="T45"/>
      <c r="U45">
        <v>61.286000000000001</v>
      </c>
      <c r="V45">
        <v>-149.61000000000001</v>
      </c>
      <c r="W45" s="148" t="s">
        <v>1828</v>
      </c>
      <c r="Y45">
        <f>VLOOKUP(F45,'LOOKUP OPERATOR 05032023'!$A$2:$P$173,16,FALSE)</f>
        <v>724</v>
      </c>
    </row>
    <row r="46" spans="1:25" x14ac:dyDescent="0.3">
      <c r="A46" s="148">
        <v>331940</v>
      </c>
      <c r="B46" s="148" t="s">
        <v>811</v>
      </c>
      <c r="C46" s="148">
        <v>7180</v>
      </c>
      <c r="D46" s="148">
        <v>331940</v>
      </c>
      <c r="E46" t="s">
        <v>207</v>
      </c>
      <c r="F46" t="s">
        <v>1746</v>
      </c>
      <c r="G46" s="148">
        <v>5553</v>
      </c>
      <c r="H46" t="s">
        <v>206</v>
      </c>
      <c r="I46" t="s">
        <v>1747</v>
      </c>
      <c r="J46" t="s">
        <v>812</v>
      </c>
      <c r="K46" t="b">
        <v>0</v>
      </c>
      <c r="L46" t="b">
        <v>1</v>
      </c>
      <c r="M46" s="148" t="b">
        <v>1</v>
      </c>
      <c r="N46">
        <v>1.03</v>
      </c>
      <c r="O46" s="148">
        <v>1</v>
      </c>
      <c r="P46" s="148" t="s">
        <v>1827</v>
      </c>
      <c r="Q46" s="148">
        <v>1</v>
      </c>
      <c r="R46" s="148">
        <v>7.2</v>
      </c>
      <c r="S46"/>
      <c r="T46"/>
      <c r="U46">
        <v>58.215560000000004</v>
      </c>
      <c r="V46">
        <v>-157.37583000000001</v>
      </c>
      <c r="W46" s="148" t="s">
        <v>1828</v>
      </c>
      <c r="Y46">
        <f>VLOOKUP(F46,'LOOKUP OPERATOR 05032023'!$A$2:$P$173,16,FALSE)</f>
        <v>320</v>
      </c>
    </row>
    <row r="47" spans="1:25" x14ac:dyDescent="0.3">
      <c r="B47" s="148" t="s">
        <v>598</v>
      </c>
      <c r="C47" s="148">
        <v>58511</v>
      </c>
      <c r="E47" t="s">
        <v>78</v>
      </c>
      <c r="F47" t="s">
        <v>1840</v>
      </c>
      <c r="G47" s="148">
        <v>58488</v>
      </c>
      <c r="H47" t="s">
        <v>77</v>
      </c>
      <c r="I47" t="s">
        <v>1666</v>
      </c>
      <c r="J47" t="s">
        <v>600</v>
      </c>
      <c r="K47" t="b">
        <v>1</v>
      </c>
      <c r="L47" t="b">
        <v>0</v>
      </c>
      <c r="M47" t="b">
        <v>0</v>
      </c>
      <c r="N47">
        <v>1.9</v>
      </c>
      <c r="O47" s="148">
        <v>7</v>
      </c>
      <c r="P47" s="148" t="s">
        <v>1841</v>
      </c>
      <c r="Q47" s="148">
        <v>2</v>
      </c>
      <c r="R47" s="148">
        <v>25</v>
      </c>
      <c r="S47" t="s">
        <v>1501</v>
      </c>
      <c r="T47"/>
      <c r="U47">
        <v>64.013889000000006</v>
      </c>
      <c r="V47">
        <v>-145.596667</v>
      </c>
      <c r="W47" s="148" t="s">
        <v>1828</v>
      </c>
      <c r="Y47">
        <f>VLOOKUP(F47,'LOOKUP OPERATOR 05032023'!$A$2:$P$173,16,FALSE)</f>
        <v>742</v>
      </c>
    </row>
    <row r="48" spans="1:25" x14ac:dyDescent="0.3">
      <c r="A48" s="148">
        <v>331960</v>
      </c>
      <c r="B48" s="148" t="s">
        <v>813</v>
      </c>
      <c r="D48" s="148">
        <v>331960</v>
      </c>
      <c r="E48" t="s">
        <v>209</v>
      </c>
      <c r="F48" t="s">
        <v>1750</v>
      </c>
      <c r="H48" t="s">
        <v>208</v>
      </c>
      <c r="I48" t="s">
        <v>1751</v>
      </c>
      <c r="J48" t="s">
        <v>814</v>
      </c>
      <c r="K48" t="b">
        <v>0</v>
      </c>
      <c r="L48" t="b">
        <v>1</v>
      </c>
      <c r="M48" s="148" t="s">
        <v>1832</v>
      </c>
      <c r="N48">
        <v>0.34700000000000003</v>
      </c>
      <c r="O48" s="148">
        <v>1</v>
      </c>
      <c r="P48" s="148" t="s">
        <v>1827</v>
      </c>
      <c r="Q48" s="148">
        <v>1</v>
      </c>
      <c r="R48" s="148">
        <v>2.4</v>
      </c>
      <c r="S48"/>
      <c r="T48"/>
      <c r="U48">
        <v>58.19444</v>
      </c>
      <c r="V48">
        <v>-136.34333000000001</v>
      </c>
      <c r="W48" s="148" t="s">
        <v>1828</v>
      </c>
      <c r="Y48">
        <f>VLOOKUP(F48,'LOOKUP OPERATOR 05032023'!$A$2:$P$173,16,FALSE)</f>
        <v>701</v>
      </c>
    </row>
    <row r="49" spans="1:25" x14ac:dyDescent="0.3">
      <c r="A49" s="148">
        <v>331970</v>
      </c>
      <c r="B49" s="148" t="s">
        <v>815</v>
      </c>
      <c r="D49" s="148">
        <v>331970</v>
      </c>
      <c r="E49" t="s">
        <v>212</v>
      </c>
      <c r="F49" t="s">
        <v>1753</v>
      </c>
      <c r="H49" t="s">
        <v>211</v>
      </c>
      <c r="I49" t="s">
        <v>1754</v>
      </c>
      <c r="J49" t="s">
        <v>816</v>
      </c>
      <c r="K49" t="b">
        <v>0</v>
      </c>
      <c r="L49" t="b">
        <v>1</v>
      </c>
      <c r="M49" s="148" t="s">
        <v>1832</v>
      </c>
      <c r="N49">
        <v>0.503</v>
      </c>
      <c r="O49" s="148">
        <v>1</v>
      </c>
      <c r="P49" s="148" t="s">
        <v>1827</v>
      </c>
      <c r="Q49" s="148">
        <v>1</v>
      </c>
      <c r="R49" s="148">
        <v>7.2</v>
      </c>
      <c r="S49"/>
      <c r="T49"/>
      <c r="U49">
        <v>54.853940000000001</v>
      </c>
      <c r="V49">
        <v>-163.40882999999999</v>
      </c>
      <c r="W49" s="148" t="s">
        <v>1828</v>
      </c>
      <c r="Y49">
        <f>VLOOKUP(F49,'LOOKUP OPERATOR 05032023'!$A$2:$P$173,16,FALSE)</f>
        <v>442</v>
      </c>
    </row>
    <row r="50" spans="1:25" x14ac:dyDescent="0.3">
      <c r="B50" s="148" t="s">
        <v>817</v>
      </c>
      <c r="C50" s="148">
        <v>58425</v>
      </c>
      <c r="E50" t="s">
        <v>818</v>
      </c>
      <c r="F50" t="s">
        <v>1842</v>
      </c>
      <c r="G50" s="148">
        <v>58422</v>
      </c>
      <c r="H50" t="s">
        <v>213</v>
      </c>
      <c r="I50" t="s">
        <v>1666</v>
      </c>
      <c r="J50" t="s">
        <v>600</v>
      </c>
      <c r="K50" t="b">
        <v>1</v>
      </c>
      <c r="L50" t="b">
        <v>0</v>
      </c>
      <c r="M50" t="b">
        <v>0</v>
      </c>
      <c r="N50">
        <v>18</v>
      </c>
      <c r="O50" s="148">
        <v>7</v>
      </c>
      <c r="P50" s="148" t="s">
        <v>1841</v>
      </c>
      <c r="Q50" s="148">
        <v>2</v>
      </c>
      <c r="R50" s="148">
        <v>34.5</v>
      </c>
      <c r="S50" t="s">
        <v>1501</v>
      </c>
      <c r="T50"/>
      <c r="U50">
        <v>61.13</v>
      </c>
      <c r="V50">
        <v>-150.24361099999999</v>
      </c>
      <c r="W50" s="148" t="s">
        <v>1828</v>
      </c>
      <c r="Y50">
        <f>VLOOKUP(F50,'LOOKUP OPERATOR 05032023'!$A$2:$P$173,16,FALSE)</f>
        <v>0</v>
      </c>
    </row>
    <row r="51" spans="1:25" x14ac:dyDescent="0.3">
      <c r="A51" s="148">
        <v>331980</v>
      </c>
      <c r="B51" s="148" t="s">
        <v>819</v>
      </c>
      <c r="D51" s="148">
        <v>331980</v>
      </c>
      <c r="E51" t="s">
        <v>217</v>
      </c>
      <c r="F51" t="s">
        <v>1732</v>
      </c>
      <c r="H51" t="s">
        <v>216</v>
      </c>
      <c r="I51" t="s">
        <v>1733</v>
      </c>
      <c r="J51" t="s">
        <v>820</v>
      </c>
      <c r="K51" t="b">
        <v>0</v>
      </c>
      <c r="L51" t="b">
        <v>1</v>
      </c>
      <c r="M51" s="148" t="b">
        <v>0</v>
      </c>
      <c r="N51">
        <v>2.5950000000000002</v>
      </c>
      <c r="O51" s="148">
        <v>1</v>
      </c>
      <c r="P51" s="148" t="s">
        <v>1827</v>
      </c>
      <c r="Q51" s="148">
        <v>1</v>
      </c>
      <c r="R51" s="148">
        <v>7.2</v>
      </c>
      <c r="S51"/>
      <c r="T51"/>
      <c r="U51">
        <v>55.185830000000003</v>
      </c>
      <c r="V51">
        <v>-162.72111000000001</v>
      </c>
      <c r="W51" s="148" t="s">
        <v>1828</v>
      </c>
      <c r="Y51">
        <f>VLOOKUP(F51,'LOOKUP OPERATOR 05032023'!$A$2:$P$173,16,FALSE)</f>
        <v>88</v>
      </c>
    </row>
    <row r="52" spans="1:25" x14ac:dyDescent="0.3">
      <c r="A52" s="148">
        <v>331990</v>
      </c>
      <c r="B52" s="148" t="s">
        <v>821</v>
      </c>
      <c r="C52" s="148">
        <v>7437</v>
      </c>
      <c r="D52" s="148">
        <v>331990</v>
      </c>
      <c r="E52" t="s">
        <v>822</v>
      </c>
      <c r="F52" t="s">
        <v>1757</v>
      </c>
      <c r="G52" s="148">
        <v>6915</v>
      </c>
      <c r="H52" t="s">
        <v>214</v>
      </c>
      <c r="I52" t="s">
        <v>1758</v>
      </c>
      <c r="J52" t="s">
        <v>823</v>
      </c>
      <c r="K52" t="b">
        <v>1</v>
      </c>
      <c r="L52" t="b">
        <v>1</v>
      </c>
      <c r="M52" s="136" t="b">
        <v>0</v>
      </c>
      <c r="N52">
        <v>3.9</v>
      </c>
      <c r="O52" s="148">
        <v>1</v>
      </c>
      <c r="P52" s="148" t="s">
        <v>1827</v>
      </c>
      <c r="Q52" s="148">
        <v>1</v>
      </c>
      <c r="R52" s="148">
        <v>4.16</v>
      </c>
      <c r="S52" t="s">
        <v>1501</v>
      </c>
      <c r="T52"/>
      <c r="U52">
        <v>64.744169999999997</v>
      </c>
      <c r="V52">
        <v>-156.87360000000001</v>
      </c>
      <c r="W52" s="148" t="s">
        <v>1828</v>
      </c>
      <c r="Y52">
        <f>VLOOKUP(F52,'LOOKUP OPERATOR 05032023'!$A$2:$P$173,16,FALSE)</f>
        <v>274</v>
      </c>
    </row>
    <row r="53" spans="1:25" x14ac:dyDescent="0.3">
      <c r="A53" s="148">
        <v>331830</v>
      </c>
      <c r="B53" s="148" t="s">
        <v>824</v>
      </c>
      <c r="D53" s="148">
        <v>331830</v>
      </c>
      <c r="E53" t="s">
        <v>219</v>
      </c>
      <c r="F53" t="s">
        <v>1707</v>
      </c>
      <c r="H53" t="s">
        <v>218</v>
      </c>
      <c r="I53" t="s">
        <v>1708</v>
      </c>
      <c r="J53" t="s">
        <v>825</v>
      </c>
      <c r="K53" t="b">
        <v>0</v>
      </c>
      <c r="L53" t="b">
        <v>1</v>
      </c>
      <c r="M53" s="148" t="s">
        <v>1832</v>
      </c>
      <c r="N53">
        <v>0.34500000000000003</v>
      </c>
      <c r="O53" s="148">
        <v>1</v>
      </c>
      <c r="P53" s="148" t="s">
        <v>1827</v>
      </c>
      <c r="Q53" s="148">
        <v>1</v>
      </c>
      <c r="R53" s="148">
        <v>7.2</v>
      </c>
      <c r="S53"/>
      <c r="T53"/>
      <c r="U53">
        <v>65.572500000000005</v>
      </c>
      <c r="V53">
        <v>-144.80305999999999</v>
      </c>
      <c r="W53" s="148" t="s">
        <v>1828</v>
      </c>
      <c r="Y53">
        <f>VLOOKUP(F53,'LOOKUP OPERATOR 05032023'!$A$2:$P$173,16,FALSE)</f>
        <v>341</v>
      </c>
    </row>
    <row r="54" spans="1:25" x14ac:dyDescent="0.3">
      <c r="B54" s="148" t="s">
        <v>826</v>
      </c>
      <c r="C54" s="148">
        <v>57583</v>
      </c>
      <c r="E54" t="s">
        <v>546</v>
      </c>
      <c r="F54" t="s">
        <v>1722</v>
      </c>
      <c r="G54" s="148">
        <v>7353</v>
      </c>
      <c r="H54" t="s">
        <v>220</v>
      </c>
      <c r="I54" t="s">
        <v>1666</v>
      </c>
      <c r="J54" t="s">
        <v>600</v>
      </c>
      <c r="K54" t="b">
        <v>1</v>
      </c>
      <c r="L54" t="b">
        <v>0</v>
      </c>
      <c r="M54" t="b">
        <v>0</v>
      </c>
      <c r="N54">
        <v>40</v>
      </c>
      <c r="O54" s="148">
        <v>1</v>
      </c>
      <c r="P54" s="148" t="s">
        <v>1827</v>
      </c>
      <c r="Q54" s="148">
        <v>1</v>
      </c>
      <c r="R54" s="148">
        <v>138</v>
      </c>
      <c r="S54" t="s">
        <v>1501</v>
      </c>
      <c r="T54"/>
      <c r="U54">
        <v>64.816699999999997</v>
      </c>
      <c r="V54">
        <v>-147.72499999999999</v>
      </c>
      <c r="W54" s="148" t="s">
        <v>1828</v>
      </c>
      <c r="Y54">
        <f>VLOOKUP(F54,'LOOKUP OPERATOR 05032023'!$A$2:$P$173,16,FALSE)</f>
        <v>13</v>
      </c>
    </row>
    <row r="55" spans="1:25" x14ac:dyDescent="0.3">
      <c r="B55" s="148" t="s">
        <v>827</v>
      </c>
      <c r="C55" s="148">
        <v>56325</v>
      </c>
      <c r="E55" t="s">
        <v>221</v>
      </c>
      <c r="F55" t="s">
        <v>1722</v>
      </c>
      <c r="G55" s="148">
        <v>7353</v>
      </c>
      <c r="H55" t="s">
        <v>220</v>
      </c>
      <c r="I55" t="s">
        <v>1666</v>
      </c>
      <c r="J55" t="s">
        <v>600</v>
      </c>
      <c r="K55" t="b">
        <v>1</v>
      </c>
      <c r="L55" t="b">
        <v>0</v>
      </c>
      <c r="M55" t="b">
        <v>0</v>
      </c>
      <c r="N55">
        <v>23.1</v>
      </c>
      <c r="O55" s="148">
        <v>1</v>
      </c>
      <c r="P55" s="148" t="s">
        <v>1827</v>
      </c>
      <c r="Q55" s="148">
        <v>1</v>
      </c>
      <c r="R55" s="148">
        <v>138</v>
      </c>
      <c r="S55" t="s">
        <v>1501</v>
      </c>
      <c r="T55"/>
      <c r="U55">
        <v>64.028056000000007</v>
      </c>
      <c r="V55">
        <v>-145.71944400000001</v>
      </c>
      <c r="Y55">
        <f>VLOOKUP(F55,'LOOKUP OPERATOR 05032023'!$A$2:$P$173,16,FALSE)</f>
        <v>13</v>
      </c>
    </row>
    <row r="56" spans="1:25" x14ac:dyDescent="0.3">
      <c r="B56" s="148" t="s">
        <v>828</v>
      </c>
      <c r="C56" s="148">
        <v>57935</v>
      </c>
      <c r="E56" t="s">
        <v>829</v>
      </c>
      <c r="F56" t="s">
        <v>1722</v>
      </c>
      <c r="G56" s="148">
        <v>7353</v>
      </c>
      <c r="H56" t="s">
        <v>220</v>
      </c>
      <c r="I56" t="s">
        <v>1666</v>
      </c>
      <c r="J56" t="s">
        <v>600</v>
      </c>
      <c r="K56" t="b">
        <v>1</v>
      </c>
      <c r="L56" t="b">
        <v>0</v>
      </c>
      <c r="M56" t="b">
        <v>0</v>
      </c>
      <c r="N56">
        <v>24.6</v>
      </c>
      <c r="O56" s="148">
        <v>1</v>
      </c>
      <c r="P56" s="148" t="s">
        <v>1827</v>
      </c>
      <c r="Q56" s="148">
        <v>1</v>
      </c>
      <c r="R56" s="148">
        <v>138</v>
      </c>
      <c r="S56" t="s">
        <v>1501</v>
      </c>
      <c r="T56"/>
      <c r="U56">
        <v>64.058333000000005</v>
      </c>
      <c r="V56">
        <v>-148.9</v>
      </c>
      <c r="W56" s="148" t="s">
        <v>1828</v>
      </c>
      <c r="Y56">
        <f>VLOOKUP(F56,'LOOKUP OPERATOR 05032023'!$A$2:$P$173,16,FALSE)</f>
        <v>13</v>
      </c>
    </row>
    <row r="57" spans="1:25" x14ac:dyDescent="0.3">
      <c r="B57" s="148" t="s">
        <v>830</v>
      </c>
      <c r="C57" s="148">
        <v>6286</v>
      </c>
      <c r="E57" t="s">
        <v>79</v>
      </c>
      <c r="F57" t="s">
        <v>1722</v>
      </c>
      <c r="G57" s="148">
        <v>7353</v>
      </c>
      <c r="H57" t="s">
        <v>220</v>
      </c>
      <c r="I57" t="s">
        <v>1666</v>
      </c>
      <c r="J57" t="s">
        <v>600</v>
      </c>
      <c r="K57" t="b">
        <v>1</v>
      </c>
      <c r="L57" t="b">
        <v>0</v>
      </c>
      <c r="M57" t="b">
        <v>0</v>
      </c>
      <c r="N57">
        <v>42.2</v>
      </c>
      <c r="O57" s="148">
        <v>1</v>
      </c>
      <c r="P57" s="148" t="s">
        <v>1827</v>
      </c>
      <c r="Q57" s="148">
        <v>1</v>
      </c>
      <c r="R57" s="148">
        <v>69</v>
      </c>
      <c r="S57" t="s">
        <v>1501</v>
      </c>
      <c r="T57"/>
      <c r="U57">
        <v>64.854170999999994</v>
      </c>
      <c r="V57">
        <v>-147.71935099999999</v>
      </c>
      <c r="Y57">
        <f>VLOOKUP(F57,'LOOKUP OPERATOR 05032023'!$A$2:$P$173,16,FALSE)</f>
        <v>13</v>
      </c>
    </row>
    <row r="58" spans="1:25" x14ac:dyDescent="0.3">
      <c r="B58" s="148" t="s">
        <v>601</v>
      </c>
      <c r="C58" s="148">
        <v>7752</v>
      </c>
      <c r="E58" t="s">
        <v>83</v>
      </c>
      <c r="F58" t="s">
        <v>1524</v>
      </c>
      <c r="G58" s="148">
        <v>219</v>
      </c>
      <c r="H58" t="s">
        <v>80</v>
      </c>
      <c r="I58" t="s">
        <v>1534</v>
      </c>
      <c r="J58" t="s">
        <v>602</v>
      </c>
      <c r="K58" t="b">
        <v>1</v>
      </c>
      <c r="M58" t="b">
        <v>0</v>
      </c>
      <c r="N58">
        <v>4.5</v>
      </c>
      <c r="O58" s="148">
        <v>1</v>
      </c>
      <c r="P58" s="148" t="s">
        <v>1827</v>
      </c>
      <c r="Q58" s="148">
        <v>1</v>
      </c>
      <c r="R58" s="148">
        <v>34.5</v>
      </c>
      <c r="S58" t="s">
        <v>1501</v>
      </c>
      <c r="T58"/>
      <c r="U58">
        <v>55.476472000000001</v>
      </c>
      <c r="V58">
        <v>-133.14771999999999</v>
      </c>
      <c r="W58" s="148" t="s">
        <v>1828</v>
      </c>
      <c r="X58" t="s">
        <v>1843</v>
      </c>
      <c r="Y58">
        <f>VLOOKUP(F58,'LOOKUP OPERATOR 05032023'!$A$2:$P$173,16,FALSE)</f>
        <v>2</v>
      </c>
    </row>
    <row r="59" spans="1:25" x14ac:dyDescent="0.3">
      <c r="B59" s="148" t="s">
        <v>831</v>
      </c>
      <c r="C59" s="148">
        <v>6288</v>
      </c>
      <c r="E59" t="s">
        <v>222</v>
      </c>
      <c r="F59" t="s">
        <v>1722</v>
      </c>
      <c r="G59" s="148">
        <v>7353</v>
      </c>
      <c r="H59" t="s">
        <v>220</v>
      </c>
      <c r="I59" t="s">
        <v>1666</v>
      </c>
      <c r="J59" t="s">
        <v>600</v>
      </c>
      <c r="K59" t="b">
        <v>1</v>
      </c>
      <c r="L59" t="b">
        <v>0</v>
      </c>
      <c r="M59" t="b">
        <v>0</v>
      </c>
      <c r="N59">
        <v>92.8</v>
      </c>
      <c r="O59" s="148">
        <v>1</v>
      </c>
      <c r="P59" s="148" t="s">
        <v>1827</v>
      </c>
      <c r="Q59" s="148">
        <v>1</v>
      </c>
      <c r="R59" s="148">
        <v>138</v>
      </c>
      <c r="S59" t="s">
        <v>1501</v>
      </c>
      <c r="T59"/>
      <c r="U59">
        <v>63.854199999999999</v>
      </c>
      <c r="V59">
        <v>-148.94999999999999</v>
      </c>
      <c r="W59" s="148" t="s">
        <v>1828</v>
      </c>
      <c r="Y59">
        <f>VLOOKUP(F59,'LOOKUP OPERATOR 05032023'!$A$2:$P$173,16,FALSE)</f>
        <v>13</v>
      </c>
    </row>
    <row r="60" spans="1:25" x14ac:dyDescent="0.3">
      <c r="B60" s="148" t="s">
        <v>832</v>
      </c>
      <c r="C60" s="148">
        <v>6285</v>
      </c>
      <c r="E60" t="s">
        <v>223</v>
      </c>
      <c r="F60" t="s">
        <v>1722</v>
      </c>
      <c r="G60" s="148">
        <v>7353</v>
      </c>
      <c r="H60" t="s">
        <v>220</v>
      </c>
      <c r="I60" t="s">
        <v>1666</v>
      </c>
      <c r="J60" t="s">
        <v>600</v>
      </c>
      <c r="K60" t="b">
        <v>1</v>
      </c>
      <c r="L60" t="b">
        <v>0</v>
      </c>
      <c r="M60" t="b">
        <v>0</v>
      </c>
      <c r="N60">
        <v>181</v>
      </c>
      <c r="O60" s="148">
        <v>1</v>
      </c>
      <c r="P60" s="148" t="s">
        <v>1827</v>
      </c>
      <c r="Q60" s="148">
        <v>1</v>
      </c>
      <c r="R60" s="148">
        <v>138</v>
      </c>
      <c r="S60" t="s">
        <v>1501</v>
      </c>
      <c r="T60"/>
      <c r="U60">
        <v>64.735600000000005</v>
      </c>
      <c r="V60">
        <v>-147.34809999999999</v>
      </c>
      <c r="W60" s="148" t="s">
        <v>1828</v>
      </c>
      <c r="Y60">
        <f>VLOOKUP(F60,'LOOKUP OPERATOR 05032023'!$A$2:$P$173,16,FALSE)</f>
        <v>13</v>
      </c>
    </row>
    <row r="61" spans="1:25" x14ac:dyDescent="0.3">
      <c r="B61" s="148" t="s">
        <v>1308</v>
      </c>
      <c r="E61" t="s">
        <v>1309</v>
      </c>
      <c r="F61" t="s">
        <v>1722</v>
      </c>
      <c r="G61" s="148">
        <v>7353</v>
      </c>
      <c r="H61" t="s">
        <v>220</v>
      </c>
      <c r="I61" t="s">
        <v>1666</v>
      </c>
      <c r="J61" t="s">
        <v>600</v>
      </c>
      <c r="K61" t="b">
        <v>0</v>
      </c>
      <c r="L61" t="b">
        <v>0</v>
      </c>
      <c r="M61" t="b">
        <v>0</v>
      </c>
      <c r="S61"/>
      <c r="T61"/>
      <c r="W61" s="148" t="s">
        <v>1828</v>
      </c>
      <c r="Y61">
        <f>VLOOKUP(F61,'LOOKUP OPERATOR 05032023'!$A$2:$P$173,16,FALSE)</f>
        <v>13</v>
      </c>
    </row>
    <row r="62" spans="1:25" x14ac:dyDescent="0.3">
      <c r="A62" s="148">
        <v>332000</v>
      </c>
      <c r="B62" s="148" t="s">
        <v>833</v>
      </c>
      <c r="D62" s="148">
        <v>332000</v>
      </c>
      <c r="E62" t="s">
        <v>225</v>
      </c>
      <c r="F62" t="s">
        <v>1760</v>
      </c>
      <c r="H62" t="s">
        <v>224</v>
      </c>
      <c r="I62" t="s">
        <v>1761</v>
      </c>
      <c r="J62" t="s">
        <v>834</v>
      </c>
      <c r="K62" t="b">
        <v>0</v>
      </c>
      <c r="L62" t="b">
        <v>1</v>
      </c>
      <c r="M62" s="148" t="s">
        <v>1832</v>
      </c>
      <c r="N62">
        <v>0.72</v>
      </c>
      <c r="O62" s="148">
        <v>1</v>
      </c>
      <c r="P62" s="148" t="s">
        <v>1827</v>
      </c>
      <c r="Q62" s="148">
        <v>1</v>
      </c>
      <c r="R62" s="148">
        <v>7.2</v>
      </c>
      <c r="S62"/>
      <c r="T62"/>
      <c r="U62">
        <v>64.543329999999997</v>
      </c>
      <c r="V62">
        <v>-163.02916999999999</v>
      </c>
      <c r="W62" s="148" t="s">
        <v>1828</v>
      </c>
      <c r="Y62">
        <f>VLOOKUP(F62,'LOOKUP OPERATOR 05032023'!$A$2:$P$173,16,FALSE)</f>
        <v>373</v>
      </c>
    </row>
    <row r="63" spans="1:25" x14ac:dyDescent="0.3">
      <c r="A63" s="148">
        <v>332020</v>
      </c>
      <c r="B63" s="148" t="s">
        <v>837</v>
      </c>
      <c r="C63" s="148">
        <v>7174</v>
      </c>
      <c r="D63" s="148">
        <v>332020</v>
      </c>
      <c r="E63" t="s">
        <v>838</v>
      </c>
      <c r="F63" t="s">
        <v>1755</v>
      </c>
      <c r="G63" s="148">
        <v>7833</v>
      </c>
      <c r="H63" t="s">
        <v>227</v>
      </c>
      <c r="I63" t="s">
        <v>1756</v>
      </c>
      <c r="J63" t="s">
        <v>839</v>
      </c>
      <c r="K63" t="b">
        <v>1</v>
      </c>
      <c r="L63" t="b">
        <v>1</v>
      </c>
      <c r="M63" t="b">
        <v>1</v>
      </c>
      <c r="N63">
        <v>3.4</v>
      </c>
      <c r="O63" s="148">
        <v>1</v>
      </c>
      <c r="P63" s="148" t="s">
        <v>1827</v>
      </c>
      <c r="Q63" s="148">
        <v>1</v>
      </c>
      <c r="R63" s="148">
        <v>4.16</v>
      </c>
      <c r="S63" t="s">
        <v>1501</v>
      </c>
      <c r="T63"/>
      <c r="U63">
        <v>66.566287000000003</v>
      </c>
      <c r="V63">
        <v>-145.253052</v>
      </c>
      <c r="W63" s="148" t="s">
        <v>1828</v>
      </c>
      <c r="Y63">
        <f>VLOOKUP(F63,'LOOKUP OPERATOR 05032023'!$A$2:$P$173,16,FALSE)</f>
        <v>63</v>
      </c>
    </row>
    <row r="64" spans="1:25" x14ac:dyDescent="0.3">
      <c r="B64" s="148" t="s">
        <v>840</v>
      </c>
      <c r="C64" s="148">
        <v>6292</v>
      </c>
      <c r="E64" t="s">
        <v>230</v>
      </c>
      <c r="F64" t="s">
        <v>1736</v>
      </c>
      <c r="G64" s="148">
        <v>19558</v>
      </c>
      <c r="H64" t="s">
        <v>229</v>
      </c>
      <c r="I64" t="s">
        <v>1666</v>
      </c>
      <c r="J64" t="s">
        <v>600</v>
      </c>
      <c r="K64" t="b">
        <v>1</v>
      </c>
      <c r="L64" t="b">
        <v>0</v>
      </c>
      <c r="M64" t="b">
        <v>0</v>
      </c>
      <c r="N64">
        <v>76.7</v>
      </c>
      <c r="O64" s="148">
        <v>1</v>
      </c>
      <c r="P64" s="148" t="s">
        <v>1827</v>
      </c>
      <c r="Q64" s="148">
        <v>1</v>
      </c>
      <c r="R64" s="148">
        <v>69</v>
      </c>
      <c r="S64">
        <v>115</v>
      </c>
      <c r="T64"/>
      <c r="U64">
        <v>60.6935</v>
      </c>
      <c r="V64">
        <v>-151.38740000000001</v>
      </c>
      <c r="W64" s="148" t="s">
        <v>1828</v>
      </c>
      <c r="Y64">
        <f>VLOOKUP(F64,'LOOKUP OPERATOR 05032023'!$A$2:$P$173,16,FALSE)</f>
        <v>32</v>
      </c>
    </row>
    <row r="65" spans="1:25" x14ac:dyDescent="0.3">
      <c r="B65" s="148" t="s">
        <v>842</v>
      </c>
      <c r="C65" s="148">
        <v>7367</v>
      </c>
      <c r="E65" t="s">
        <v>231</v>
      </c>
      <c r="F65" t="s">
        <v>1736</v>
      </c>
      <c r="G65" s="148">
        <v>19558</v>
      </c>
      <c r="H65" t="s">
        <v>229</v>
      </c>
      <c r="I65" t="s">
        <v>1666</v>
      </c>
      <c r="J65" t="s">
        <v>600</v>
      </c>
      <c r="K65" t="b">
        <v>1</v>
      </c>
      <c r="L65" t="b">
        <v>0</v>
      </c>
      <c r="M65" t="b">
        <v>0</v>
      </c>
      <c r="N65">
        <v>126</v>
      </c>
      <c r="O65" s="148">
        <v>1</v>
      </c>
      <c r="P65" s="148" t="s">
        <v>1827</v>
      </c>
      <c r="Q65" s="148">
        <v>1</v>
      </c>
      <c r="R65" s="148">
        <v>115</v>
      </c>
      <c r="S65" t="s">
        <v>1501</v>
      </c>
      <c r="T65"/>
      <c r="U65">
        <v>59.778619999999997</v>
      </c>
      <c r="V65">
        <v>-150.94014999999999</v>
      </c>
      <c r="W65" s="148" t="s">
        <v>1828</v>
      </c>
      <c r="Y65">
        <f>VLOOKUP(F65,'LOOKUP OPERATOR 05032023'!$A$2:$P$173,16,FALSE)</f>
        <v>32</v>
      </c>
    </row>
    <row r="66" spans="1:25" x14ac:dyDescent="0.3">
      <c r="B66" s="148" t="s">
        <v>843</v>
      </c>
      <c r="C66" s="148">
        <v>55966</v>
      </c>
      <c r="E66" t="s">
        <v>232</v>
      </c>
      <c r="F66" t="s">
        <v>1736</v>
      </c>
      <c r="G66" s="148">
        <v>19558</v>
      </c>
      <c r="H66" t="s">
        <v>229</v>
      </c>
      <c r="I66" t="s">
        <v>1666</v>
      </c>
      <c r="J66" t="s">
        <v>600</v>
      </c>
      <c r="K66" t="b">
        <v>1</v>
      </c>
      <c r="L66" t="b">
        <v>0</v>
      </c>
      <c r="M66" t="b">
        <v>0</v>
      </c>
      <c r="N66">
        <v>80.8</v>
      </c>
      <c r="O66" s="148">
        <v>1</v>
      </c>
      <c r="P66" s="148" t="s">
        <v>1827</v>
      </c>
      <c r="Q66" s="148">
        <v>1</v>
      </c>
      <c r="R66" s="148">
        <v>115</v>
      </c>
      <c r="S66" t="s">
        <v>1501</v>
      </c>
      <c r="T66"/>
      <c r="U66">
        <v>60.676538999999998</v>
      </c>
      <c r="V66">
        <v>-151.377713</v>
      </c>
      <c r="W66" s="148" t="s">
        <v>1828</v>
      </c>
      <c r="Y66">
        <f>VLOOKUP(F66,'LOOKUP OPERATOR 05032023'!$A$2:$P$173,16,FALSE)</f>
        <v>32</v>
      </c>
    </row>
    <row r="67" spans="1:25" x14ac:dyDescent="0.3">
      <c r="B67" s="148" t="s">
        <v>844</v>
      </c>
      <c r="C67" s="148">
        <v>6283</v>
      </c>
      <c r="E67" t="s">
        <v>233</v>
      </c>
      <c r="F67" t="s">
        <v>1736</v>
      </c>
      <c r="G67" s="148">
        <v>19558</v>
      </c>
      <c r="H67" t="s">
        <v>229</v>
      </c>
      <c r="I67" t="s">
        <v>1666</v>
      </c>
      <c r="J67" t="s">
        <v>600</v>
      </c>
      <c r="K67" t="b">
        <v>1</v>
      </c>
      <c r="L67" t="b">
        <v>0</v>
      </c>
      <c r="M67" t="b">
        <v>0</v>
      </c>
      <c r="N67">
        <v>2.2000000000000002</v>
      </c>
      <c r="O67" s="148">
        <v>1</v>
      </c>
      <c r="P67" s="148" t="s">
        <v>1827</v>
      </c>
      <c r="Q67" s="148">
        <v>1</v>
      </c>
      <c r="R67" s="148">
        <v>12.4</v>
      </c>
      <c r="S67" t="s">
        <v>1501</v>
      </c>
      <c r="T67"/>
      <c r="U67">
        <v>59.439542000000003</v>
      </c>
      <c r="V67">
        <v>-151.71343899999999</v>
      </c>
      <c r="Y67">
        <f>VLOOKUP(F67,'LOOKUP OPERATOR 05032023'!$A$2:$P$173,16,FALSE)</f>
        <v>32</v>
      </c>
    </row>
    <row r="68" spans="1:25" x14ac:dyDescent="0.3">
      <c r="B68" s="148" t="s">
        <v>845</v>
      </c>
      <c r="C68" s="148">
        <v>4252</v>
      </c>
      <c r="E68" t="s">
        <v>846</v>
      </c>
      <c r="F68" t="s">
        <v>1844</v>
      </c>
      <c r="G68" s="148">
        <v>288</v>
      </c>
      <c r="H68" t="s">
        <v>1310</v>
      </c>
      <c r="I68" t="s">
        <v>1666</v>
      </c>
      <c r="J68" t="s">
        <v>600</v>
      </c>
      <c r="K68" t="b">
        <v>0</v>
      </c>
      <c r="L68" t="b">
        <v>0</v>
      </c>
      <c r="M68" t="b">
        <v>0</v>
      </c>
      <c r="N68">
        <v>50</v>
      </c>
      <c r="O68" s="148">
        <v>1</v>
      </c>
      <c r="P68" s="148" t="s">
        <v>1827</v>
      </c>
      <c r="Q68" s="148">
        <v>1</v>
      </c>
      <c r="R68" s="148">
        <v>115</v>
      </c>
      <c r="S68" t="s">
        <v>1501</v>
      </c>
      <c r="T68"/>
      <c r="U68">
        <v>60.499443999999997</v>
      </c>
      <c r="V68">
        <v>-150.99722199999999</v>
      </c>
      <c r="W68" s="148" t="s">
        <v>1828</v>
      </c>
      <c r="Y68">
        <f>VLOOKUP(F68,'LOOKUP OPERATOR 05032023'!$A$2:$P$173,16,FALSE)</f>
        <v>345</v>
      </c>
    </row>
    <row r="69" spans="1:25" x14ac:dyDescent="0.3">
      <c r="B69" s="148" t="s">
        <v>845</v>
      </c>
      <c r="C69" s="148">
        <v>57206</v>
      </c>
      <c r="E69" t="s">
        <v>846</v>
      </c>
      <c r="F69" t="s">
        <v>1736</v>
      </c>
      <c r="G69" s="148">
        <v>19558</v>
      </c>
      <c r="H69" t="s">
        <v>229</v>
      </c>
      <c r="I69" t="s">
        <v>1666</v>
      </c>
      <c r="J69" t="s">
        <v>600</v>
      </c>
      <c r="K69" t="b">
        <v>1</v>
      </c>
      <c r="L69" t="b">
        <v>0</v>
      </c>
      <c r="M69" t="b">
        <v>0</v>
      </c>
      <c r="N69">
        <v>50</v>
      </c>
      <c r="O69" s="148">
        <v>1</v>
      </c>
      <c r="P69" s="148" t="s">
        <v>1827</v>
      </c>
      <c r="Q69" s="148">
        <v>1</v>
      </c>
      <c r="R69" s="148">
        <v>115</v>
      </c>
      <c r="S69" t="s">
        <v>1501</v>
      </c>
      <c r="T69"/>
      <c r="U69">
        <v>60.499443999999997</v>
      </c>
      <c r="V69">
        <v>-150.99722199999999</v>
      </c>
      <c r="W69" s="148" t="s">
        <v>1828</v>
      </c>
      <c r="Y69">
        <f>VLOOKUP(F69,'LOOKUP OPERATOR 05032023'!$A$2:$P$173,16,FALSE)</f>
        <v>32</v>
      </c>
    </row>
    <row r="70" spans="1:25" x14ac:dyDescent="0.3">
      <c r="B70" s="148" t="s">
        <v>604</v>
      </c>
      <c r="C70" s="148">
        <v>7751</v>
      </c>
      <c r="E70" t="s">
        <v>605</v>
      </c>
      <c r="F70" t="s">
        <v>1524</v>
      </c>
      <c r="G70" s="148">
        <v>219</v>
      </c>
      <c r="H70" t="s">
        <v>80</v>
      </c>
      <c r="I70" t="s">
        <v>1608</v>
      </c>
      <c r="J70" t="s">
        <v>606</v>
      </c>
      <c r="K70" t="b">
        <v>1</v>
      </c>
      <c r="M70" t="b">
        <v>0</v>
      </c>
      <c r="N70">
        <v>4</v>
      </c>
      <c r="O70" s="148">
        <v>1</v>
      </c>
      <c r="P70" s="148" t="s">
        <v>1827</v>
      </c>
      <c r="Q70" s="148">
        <v>1</v>
      </c>
      <c r="R70" s="148">
        <v>34.5</v>
      </c>
      <c r="S70" t="s">
        <v>1501</v>
      </c>
      <c r="T70"/>
      <c r="U70">
        <v>59.535699999999999</v>
      </c>
      <c r="V70">
        <v>-135.2123</v>
      </c>
      <c r="W70" s="148" t="s">
        <v>1828</v>
      </c>
      <c r="X70" t="s">
        <v>1843</v>
      </c>
      <c r="Y70">
        <f>VLOOKUP(F70,'LOOKUP OPERATOR 05032023'!$A$2:$P$173,16,FALSE)</f>
        <v>2</v>
      </c>
    </row>
    <row r="71" spans="1:25" x14ac:dyDescent="0.3">
      <c r="A71" s="148">
        <v>332030</v>
      </c>
      <c r="B71" s="148" t="s">
        <v>847</v>
      </c>
      <c r="D71" s="148">
        <v>332030</v>
      </c>
      <c r="E71" t="s">
        <v>235</v>
      </c>
      <c r="F71" t="s">
        <v>1772</v>
      </c>
      <c r="H71" t="s">
        <v>234</v>
      </c>
      <c r="I71" t="s">
        <v>1773</v>
      </c>
      <c r="J71" t="s">
        <v>848</v>
      </c>
      <c r="K71" t="b">
        <v>0</v>
      </c>
      <c r="L71" t="b">
        <v>1</v>
      </c>
      <c r="M71" s="148" t="s">
        <v>1832</v>
      </c>
      <c r="N71">
        <v>0.36499999999999999</v>
      </c>
      <c r="O71" s="148">
        <v>1</v>
      </c>
      <c r="P71" s="148" t="s">
        <v>1827</v>
      </c>
      <c r="Q71" s="148">
        <v>1</v>
      </c>
      <c r="R71" s="148">
        <v>7.2</v>
      </c>
      <c r="S71" t="s">
        <v>505</v>
      </c>
      <c r="T71"/>
      <c r="U71">
        <v>66.04889</v>
      </c>
      <c r="V71">
        <v>-154.25556</v>
      </c>
      <c r="W71" s="148" t="s">
        <v>1828</v>
      </c>
      <c r="Y71">
        <f>VLOOKUP(F71,'LOOKUP OPERATOR 05032023'!$A$2:$P$173,16,FALSE)</f>
        <v>332</v>
      </c>
    </row>
    <row r="72" spans="1:25" x14ac:dyDescent="0.3">
      <c r="A72" s="148">
        <v>332040</v>
      </c>
      <c r="B72" s="148" t="s">
        <v>849</v>
      </c>
      <c r="D72" s="148">
        <v>332040</v>
      </c>
      <c r="E72" t="s">
        <v>237</v>
      </c>
      <c r="F72" t="s">
        <v>1776</v>
      </c>
      <c r="H72" t="s">
        <v>236</v>
      </c>
      <c r="I72" t="s">
        <v>1777</v>
      </c>
      <c r="J72" t="s">
        <v>850</v>
      </c>
      <c r="K72" t="b">
        <v>0</v>
      </c>
      <c r="L72" t="b">
        <v>1</v>
      </c>
      <c r="M72" s="148" t="s">
        <v>1832</v>
      </c>
      <c r="N72">
        <v>0.20100000000000001</v>
      </c>
      <c r="O72" s="148">
        <v>1</v>
      </c>
      <c r="P72" s="148" t="s">
        <v>1827</v>
      </c>
      <c r="Q72" s="148">
        <v>1</v>
      </c>
      <c r="R72" s="148">
        <v>7.2</v>
      </c>
      <c r="S72" t="s">
        <v>505</v>
      </c>
      <c r="T72"/>
      <c r="U72">
        <v>59.327779999999997</v>
      </c>
      <c r="V72">
        <v>-155.89472000000001</v>
      </c>
      <c r="W72" s="148" t="s">
        <v>1828</v>
      </c>
      <c r="Y72">
        <f>VLOOKUP(F72,'LOOKUP OPERATOR 05032023'!$A$2:$P$173,16,FALSE)</f>
        <v>681</v>
      </c>
    </row>
    <row r="73" spans="1:25" x14ac:dyDescent="0.3">
      <c r="A73" s="148">
        <v>332050</v>
      </c>
      <c r="B73" s="148" t="s">
        <v>851</v>
      </c>
      <c r="C73" s="148">
        <v>7183</v>
      </c>
      <c r="D73" s="148">
        <v>332050</v>
      </c>
      <c r="E73" t="s">
        <v>239</v>
      </c>
      <c r="F73" t="s">
        <v>1778</v>
      </c>
      <c r="G73" s="148">
        <v>9188</v>
      </c>
      <c r="H73" t="s">
        <v>238</v>
      </c>
      <c r="I73" t="s">
        <v>1779</v>
      </c>
      <c r="J73" t="s">
        <v>852</v>
      </c>
      <c r="K73" t="b">
        <v>1</v>
      </c>
      <c r="L73" t="b">
        <v>1</v>
      </c>
      <c r="M73" t="b">
        <v>1</v>
      </c>
      <c r="N73">
        <v>1.7</v>
      </c>
      <c r="O73" s="148">
        <v>1</v>
      </c>
      <c r="P73" s="148" t="s">
        <v>1827</v>
      </c>
      <c r="Q73" s="148">
        <v>1</v>
      </c>
      <c r="R73" s="148">
        <v>2.5</v>
      </c>
      <c r="S73" t="s">
        <v>1501</v>
      </c>
      <c r="T73"/>
      <c r="U73">
        <v>59.899054</v>
      </c>
      <c r="V73">
        <v>-154.698735</v>
      </c>
      <c r="W73" s="148" t="s">
        <v>1828</v>
      </c>
      <c r="Y73">
        <f>VLOOKUP(F73,'LOOKUP OPERATOR 05032023'!$A$2:$P$173,16,FALSE)</f>
        <v>280</v>
      </c>
    </row>
    <row r="74" spans="1:25" x14ac:dyDescent="0.3">
      <c r="A74" s="148">
        <v>332650</v>
      </c>
      <c r="B74" s="148" t="s">
        <v>854</v>
      </c>
      <c r="C74" s="148">
        <v>7462</v>
      </c>
      <c r="D74" s="148">
        <v>332650</v>
      </c>
      <c r="E74" t="s">
        <v>241</v>
      </c>
      <c r="F74" t="s">
        <v>1668</v>
      </c>
      <c r="G74" s="148">
        <v>18963</v>
      </c>
      <c r="H74" t="s">
        <v>240</v>
      </c>
      <c r="I74" t="s">
        <v>1669</v>
      </c>
      <c r="J74" t="s">
        <v>855</v>
      </c>
      <c r="K74" t="b">
        <v>1</v>
      </c>
      <c r="L74" t="b">
        <v>1</v>
      </c>
      <c r="M74" t="b">
        <v>1</v>
      </c>
      <c r="N74">
        <v>1.585</v>
      </c>
      <c r="O74" s="148">
        <v>1</v>
      </c>
      <c r="P74" s="148" t="s">
        <v>1827</v>
      </c>
      <c r="Q74" s="148">
        <v>1</v>
      </c>
      <c r="R74" s="148">
        <v>12.47</v>
      </c>
      <c r="S74" t="s">
        <v>1501</v>
      </c>
      <c r="T74"/>
      <c r="U74">
        <v>57.499166000000002</v>
      </c>
      <c r="V74">
        <v>-134.58614</v>
      </c>
      <c r="W74" s="148" t="s">
        <v>1828</v>
      </c>
      <c r="Y74">
        <f>VLOOKUP(F74,'LOOKUP OPERATOR 05032023'!$A$2:$P$173,16,FALSE)</f>
        <v>240</v>
      </c>
    </row>
    <row r="75" spans="1:25" x14ac:dyDescent="0.3">
      <c r="A75" s="148">
        <v>332670</v>
      </c>
      <c r="B75" s="148" t="s">
        <v>856</v>
      </c>
      <c r="C75" s="148">
        <v>7463</v>
      </c>
      <c r="D75" s="148">
        <v>332670</v>
      </c>
      <c r="E75" t="s">
        <v>243</v>
      </c>
      <c r="F75" t="s">
        <v>1668</v>
      </c>
      <c r="G75" s="148">
        <v>18963</v>
      </c>
      <c r="H75" t="s">
        <v>240</v>
      </c>
      <c r="I75" t="s">
        <v>1770</v>
      </c>
      <c r="J75" t="s">
        <v>857</v>
      </c>
      <c r="K75" t="b">
        <v>1</v>
      </c>
      <c r="L75" t="b">
        <v>1</v>
      </c>
      <c r="M75" t="b">
        <v>1</v>
      </c>
      <c r="N75">
        <v>3.0500000000000003</v>
      </c>
      <c r="O75" s="148">
        <v>1</v>
      </c>
      <c r="P75" s="148" t="s">
        <v>1827</v>
      </c>
      <c r="Q75" s="148">
        <v>1</v>
      </c>
      <c r="R75" s="148">
        <v>12.47</v>
      </c>
      <c r="S75" t="s">
        <v>1501</v>
      </c>
      <c r="T75"/>
      <c r="U75">
        <v>58.106431999999998</v>
      </c>
      <c r="V75">
        <v>-135.43073999999999</v>
      </c>
      <c r="W75" s="148" t="s">
        <v>1828</v>
      </c>
      <c r="Y75">
        <f>VLOOKUP(F75,'LOOKUP OPERATOR 05032023'!$A$2:$P$173,16,FALSE)</f>
        <v>240</v>
      </c>
    </row>
    <row r="76" spans="1:25" x14ac:dyDescent="0.3">
      <c r="A76" s="148">
        <v>332680</v>
      </c>
      <c r="B76" s="148" t="s">
        <v>858</v>
      </c>
      <c r="C76" s="148">
        <v>7464</v>
      </c>
      <c r="D76" s="148">
        <v>332680</v>
      </c>
      <c r="E76" t="s">
        <v>244</v>
      </c>
      <c r="F76" t="s">
        <v>1668</v>
      </c>
      <c r="G76" s="148">
        <v>18963</v>
      </c>
      <c r="H76" t="s">
        <v>240</v>
      </c>
      <c r="I76" t="s">
        <v>1780</v>
      </c>
      <c r="J76" t="s">
        <v>859</v>
      </c>
      <c r="K76" t="b">
        <v>1</v>
      </c>
      <c r="L76" t="b">
        <v>1</v>
      </c>
      <c r="M76" s="136" t="b">
        <v>0</v>
      </c>
      <c r="N76">
        <v>3.1</v>
      </c>
      <c r="O76" s="148">
        <v>1</v>
      </c>
      <c r="P76" s="148" t="s">
        <v>1827</v>
      </c>
      <c r="Q76" s="148">
        <v>1</v>
      </c>
      <c r="R76" s="148">
        <v>12.47</v>
      </c>
      <c r="S76" t="s">
        <v>1501</v>
      </c>
      <c r="T76"/>
      <c r="U76">
        <v>56.962983000000001</v>
      </c>
      <c r="V76">
        <v>-133.92255700000001</v>
      </c>
      <c r="W76" s="148" t="s">
        <v>1828</v>
      </c>
      <c r="Y76">
        <f>VLOOKUP(F76,'LOOKUP OPERATOR 05032023'!$A$2:$P$173,16,FALSE)</f>
        <v>240</v>
      </c>
    </row>
    <row r="77" spans="1:25" x14ac:dyDescent="0.3">
      <c r="A77" s="148">
        <v>332660</v>
      </c>
      <c r="B77" s="148" t="s">
        <v>860</v>
      </c>
      <c r="C77" s="148">
        <v>7467</v>
      </c>
      <c r="D77" s="148">
        <v>332660</v>
      </c>
      <c r="E77" t="s">
        <v>242</v>
      </c>
      <c r="F77" t="s">
        <v>1668</v>
      </c>
      <c r="G77" s="148">
        <v>18963</v>
      </c>
      <c r="H77" t="s">
        <v>240</v>
      </c>
      <c r="I77" t="s">
        <v>1608</v>
      </c>
      <c r="J77" t="s">
        <v>606</v>
      </c>
      <c r="K77" t="b">
        <v>0</v>
      </c>
      <c r="L77" t="b">
        <v>1</v>
      </c>
      <c r="M77" s="148" t="s">
        <v>1829</v>
      </c>
      <c r="N77">
        <v>0.6</v>
      </c>
      <c r="O77" s="148">
        <v>1</v>
      </c>
      <c r="P77" s="148" t="s">
        <v>1827</v>
      </c>
      <c r="Q77" s="148">
        <v>1</v>
      </c>
      <c r="S77" t="s">
        <v>505</v>
      </c>
      <c r="T77"/>
      <c r="W77" s="148" t="s">
        <v>1828</v>
      </c>
      <c r="Y77">
        <f>VLOOKUP(F77,'LOOKUP OPERATOR 05032023'!$A$2:$P$173,16,FALSE)</f>
        <v>240</v>
      </c>
    </row>
    <row r="78" spans="1:25" x14ac:dyDescent="0.3">
      <c r="A78" s="148">
        <v>332700</v>
      </c>
      <c r="B78" s="148" t="s">
        <v>1420</v>
      </c>
      <c r="D78" s="148">
        <v>332700</v>
      </c>
      <c r="E78" t="s">
        <v>401</v>
      </c>
      <c r="F78" t="s">
        <v>1668</v>
      </c>
      <c r="H78" t="s">
        <v>240</v>
      </c>
      <c r="I78" t="s">
        <v>1608</v>
      </c>
      <c r="J78" t="s">
        <v>606</v>
      </c>
      <c r="K78" t="b">
        <v>0</v>
      </c>
      <c r="L78" t="b">
        <v>1</v>
      </c>
      <c r="M78" s="148" t="b">
        <v>0</v>
      </c>
      <c r="O78" s="148">
        <v>1</v>
      </c>
      <c r="P78" s="148" t="s">
        <v>1827</v>
      </c>
      <c r="Q78" s="148">
        <v>1</v>
      </c>
      <c r="S78" t="s">
        <v>505</v>
      </c>
      <c r="T78"/>
      <c r="W78" s="148" t="s">
        <v>1828</v>
      </c>
      <c r="Y78">
        <f>VLOOKUP(F78,'LOOKUP OPERATOR 05032023'!$A$2:$P$173,16,FALSE)</f>
        <v>240</v>
      </c>
    </row>
    <row r="79" spans="1:25" x14ac:dyDescent="0.3">
      <c r="B79" s="148" t="s">
        <v>1421</v>
      </c>
      <c r="E79" s="220" t="s">
        <v>1845</v>
      </c>
      <c r="F79" t="s">
        <v>1668</v>
      </c>
      <c r="G79" s="148">
        <v>18963</v>
      </c>
      <c r="H79" t="s">
        <v>240</v>
      </c>
      <c r="I79" t="s">
        <v>1608</v>
      </c>
      <c r="J79" t="s">
        <v>606</v>
      </c>
      <c r="K79" t="b">
        <v>0</v>
      </c>
      <c r="M79" t="b">
        <v>0</v>
      </c>
      <c r="N79">
        <v>0.6</v>
      </c>
      <c r="O79" s="148">
        <v>1</v>
      </c>
      <c r="P79" s="148" t="s">
        <v>1827</v>
      </c>
      <c r="Q79" s="148">
        <v>1</v>
      </c>
      <c r="S79" t="s">
        <v>505</v>
      </c>
      <c r="T79"/>
      <c r="W79" s="148" t="s">
        <v>1828</v>
      </c>
      <c r="Y79">
        <f>VLOOKUP(F79,'LOOKUP OPERATOR 05032023'!$A$2:$P$173,16,FALSE)</f>
        <v>240</v>
      </c>
    </row>
    <row r="80" spans="1:25" x14ac:dyDescent="0.3">
      <c r="A80" s="148">
        <v>332060</v>
      </c>
      <c r="B80" s="148" t="s">
        <v>861</v>
      </c>
      <c r="D80" s="148">
        <v>332060</v>
      </c>
      <c r="E80" t="s">
        <v>246</v>
      </c>
      <c r="F80" t="s">
        <v>1738</v>
      </c>
      <c r="H80" t="s">
        <v>245</v>
      </c>
      <c r="I80" t="s">
        <v>1739</v>
      </c>
      <c r="J80" t="s">
        <v>862</v>
      </c>
      <c r="K80" t="b">
        <v>0</v>
      </c>
      <c r="L80" t="b">
        <v>1</v>
      </c>
      <c r="M80" s="148" t="s">
        <v>1832</v>
      </c>
      <c r="N80">
        <v>0.57699999999999996</v>
      </c>
      <c r="O80" s="148">
        <v>1</v>
      </c>
      <c r="P80" s="148" t="s">
        <v>1827</v>
      </c>
      <c r="Q80" s="148">
        <v>1</v>
      </c>
      <c r="R80" s="148">
        <v>7.2</v>
      </c>
      <c r="S80" t="s">
        <v>505</v>
      </c>
      <c r="T80"/>
      <c r="U80">
        <v>66.074969999999993</v>
      </c>
      <c r="V80">
        <v>-162.71274</v>
      </c>
      <c r="W80" s="148" t="s">
        <v>1828</v>
      </c>
      <c r="Y80">
        <f>VLOOKUP(F80,'LOOKUP OPERATOR 05032023'!$A$2:$P$173,16,FALSE)</f>
        <v>369</v>
      </c>
    </row>
    <row r="81" spans="1:25" x14ac:dyDescent="0.3">
      <c r="B81" s="148" t="s">
        <v>608</v>
      </c>
      <c r="C81" s="148">
        <v>56542</v>
      </c>
      <c r="E81" t="s">
        <v>609</v>
      </c>
      <c r="F81" t="s">
        <v>1524</v>
      </c>
      <c r="G81" s="148">
        <v>219</v>
      </c>
      <c r="H81" t="s">
        <v>80</v>
      </c>
      <c r="I81" t="s">
        <v>1608</v>
      </c>
      <c r="J81" t="s">
        <v>606</v>
      </c>
      <c r="K81" t="b">
        <v>1</v>
      </c>
      <c r="M81" t="b">
        <v>0</v>
      </c>
      <c r="N81">
        <v>3</v>
      </c>
      <c r="O81" s="148">
        <v>1</v>
      </c>
      <c r="P81" s="148" t="s">
        <v>1827</v>
      </c>
      <c r="Q81" s="148">
        <v>1</v>
      </c>
      <c r="R81" s="148">
        <v>34.5</v>
      </c>
      <c r="S81" t="s">
        <v>1501</v>
      </c>
      <c r="T81"/>
      <c r="U81">
        <v>59.407200000000003</v>
      </c>
      <c r="V81">
        <v>-135.3408</v>
      </c>
      <c r="W81" s="148" t="s">
        <v>1828</v>
      </c>
      <c r="X81" t="s">
        <v>1843</v>
      </c>
      <c r="Y81">
        <f>VLOOKUP(F81,'LOOKUP OPERATOR 05032023'!$A$2:$P$173,16,FALSE)</f>
        <v>2</v>
      </c>
    </row>
    <row r="82" spans="1:25" x14ac:dyDescent="0.3">
      <c r="B82" s="148" t="s">
        <v>1422</v>
      </c>
      <c r="C82" s="215">
        <v>59027</v>
      </c>
      <c r="E82" s="216" t="s">
        <v>1846</v>
      </c>
      <c r="F82" t="s">
        <v>1847</v>
      </c>
      <c r="G82" s="221">
        <v>60223</v>
      </c>
      <c r="H82" s="222" t="s">
        <v>1848</v>
      </c>
      <c r="I82" t="s">
        <v>1663</v>
      </c>
      <c r="J82" t="s">
        <v>864</v>
      </c>
      <c r="K82" t="b">
        <v>0</v>
      </c>
      <c r="L82" t="b">
        <v>0</v>
      </c>
      <c r="M82" s="172" t="b">
        <v>0</v>
      </c>
      <c r="N82" s="136"/>
      <c r="O82" s="172"/>
      <c r="P82" s="172" t="s">
        <v>1827</v>
      </c>
      <c r="Q82" s="172">
        <v>1</v>
      </c>
      <c r="R82" s="223">
        <v>34.5</v>
      </c>
      <c r="S82" s="172"/>
      <c r="T82" s="172"/>
      <c r="U82" s="224">
        <v>55.419443999999999</v>
      </c>
      <c r="V82" s="224">
        <v>-131.537778</v>
      </c>
      <c r="W82" s="172"/>
      <c r="Y82">
        <f>VLOOKUP(F82,'LOOKUP OPERATOR 05032023'!$A$2:$P$173,16,FALSE)</f>
        <v>765</v>
      </c>
    </row>
    <row r="83" spans="1:25" x14ac:dyDescent="0.3">
      <c r="B83" s="148" t="s">
        <v>863</v>
      </c>
      <c r="C83" s="148">
        <v>6580</v>
      </c>
      <c r="E83" t="s">
        <v>248</v>
      </c>
      <c r="F83" t="s">
        <v>1749</v>
      </c>
      <c r="G83" s="148">
        <v>10210</v>
      </c>
      <c r="H83" t="s">
        <v>247</v>
      </c>
      <c r="I83" t="s">
        <v>1663</v>
      </c>
      <c r="J83" t="s">
        <v>864</v>
      </c>
      <c r="K83" t="b">
        <v>1</v>
      </c>
      <c r="L83" t="b">
        <v>0</v>
      </c>
      <c r="M83" t="b">
        <v>0</v>
      </c>
      <c r="N83">
        <v>5.4</v>
      </c>
      <c r="O83" s="148">
        <v>1</v>
      </c>
      <c r="P83" s="148" t="s">
        <v>1827</v>
      </c>
      <c r="Q83" s="148">
        <v>1</v>
      </c>
      <c r="R83" s="148">
        <v>34.5</v>
      </c>
      <c r="S83" t="s">
        <v>1501</v>
      </c>
      <c r="T83"/>
      <c r="U83">
        <v>55.379750000000001</v>
      </c>
      <c r="V83">
        <v>-131.470269</v>
      </c>
      <c r="W83" s="148" t="s">
        <v>1828</v>
      </c>
      <c r="Y83">
        <f>VLOOKUP(F83,'LOOKUP OPERATOR 05032023'!$A$2:$P$173,16,FALSE)</f>
        <v>399</v>
      </c>
    </row>
    <row r="84" spans="1:25" x14ac:dyDescent="0.3">
      <c r="B84" s="148" t="s">
        <v>865</v>
      </c>
      <c r="C84" s="148">
        <v>84</v>
      </c>
      <c r="E84" t="s">
        <v>249</v>
      </c>
      <c r="F84" t="s">
        <v>1749</v>
      </c>
      <c r="G84" s="148">
        <v>10210</v>
      </c>
      <c r="H84" t="s">
        <v>247</v>
      </c>
      <c r="I84" t="s">
        <v>1663</v>
      </c>
      <c r="J84" t="s">
        <v>864</v>
      </c>
      <c r="K84" t="b">
        <v>1</v>
      </c>
      <c r="L84" t="b">
        <v>0</v>
      </c>
      <c r="M84" t="b">
        <v>0</v>
      </c>
      <c r="N84">
        <v>4.2</v>
      </c>
      <c r="O84" s="148">
        <v>1</v>
      </c>
      <c r="P84" s="148" t="s">
        <v>1827</v>
      </c>
      <c r="Q84" s="148">
        <v>1</v>
      </c>
      <c r="R84" s="148">
        <v>34.5</v>
      </c>
      <c r="S84" t="s">
        <v>1501</v>
      </c>
      <c r="T84"/>
      <c r="U84">
        <v>55.344641000000003</v>
      </c>
      <c r="V84">
        <v>-131.63342499999999</v>
      </c>
      <c r="Y84">
        <f>VLOOKUP(F84,'LOOKUP OPERATOR 05032023'!$A$2:$P$173,16,FALSE)</f>
        <v>399</v>
      </c>
    </row>
    <row r="85" spans="1:25" x14ac:dyDescent="0.3">
      <c r="B85" s="148" t="s">
        <v>866</v>
      </c>
      <c r="C85" s="148">
        <v>85</v>
      </c>
      <c r="E85" t="s">
        <v>252</v>
      </c>
      <c r="F85" t="s">
        <v>1749</v>
      </c>
      <c r="G85" s="148">
        <v>10210</v>
      </c>
      <c r="H85" t="s">
        <v>247</v>
      </c>
      <c r="I85" t="s">
        <v>1663</v>
      </c>
      <c r="J85" t="s">
        <v>864</v>
      </c>
      <c r="K85" t="b">
        <v>1</v>
      </c>
      <c r="L85" t="b">
        <v>0</v>
      </c>
      <c r="M85" t="b">
        <v>0</v>
      </c>
      <c r="N85">
        <v>25.9</v>
      </c>
      <c r="O85" s="148">
        <v>1</v>
      </c>
      <c r="P85" s="148" t="s">
        <v>1827</v>
      </c>
      <c r="Q85" s="148">
        <v>1</v>
      </c>
      <c r="R85" s="148">
        <v>34.5</v>
      </c>
      <c r="S85" t="s">
        <v>1501</v>
      </c>
      <c r="T85"/>
      <c r="U85">
        <v>55.357396999999999</v>
      </c>
      <c r="V85">
        <v>-131.69695999999999</v>
      </c>
      <c r="Y85">
        <f>VLOOKUP(F85,'LOOKUP OPERATOR 05032023'!$A$2:$P$173,16,FALSE)</f>
        <v>399</v>
      </c>
    </row>
    <row r="86" spans="1:25" x14ac:dyDescent="0.3">
      <c r="B86" s="148" t="s">
        <v>867</v>
      </c>
      <c r="C86" s="148">
        <v>6581</v>
      </c>
      <c r="E86" t="s">
        <v>250</v>
      </c>
      <c r="F86" t="s">
        <v>1749</v>
      </c>
      <c r="G86" s="148">
        <v>10210</v>
      </c>
      <c r="H86" t="s">
        <v>247</v>
      </c>
      <c r="I86" t="s">
        <v>1663</v>
      </c>
      <c r="J86" t="s">
        <v>864</v>
      </c>
      <c r="K86" t="b">
        <v>1</v>
      </c>
      <c r="L86" t="b">
        <v>0</v>
      </c>
      <c r="M86" t="b">
        <v>0</v>
      </c>
      <c r="N86">
        <v>2.1</v>
      </c>
      <c r="O86" s="148">
        <v>1</v>
      </c>
      <c r="P86" s="148" t="s">
        <v>1827</v>
      </c>
      <c r="Q86" s="148">
        <v>1</v>
      </c>
      <c r="R86" s="148">
        <v>34.5</v>
      </c>
      <c r="S86" t="s">
        <v>1501</v>
      </c>
      <c r="T86"/>
      <c r="U86">
        <v>55.381402000000001</v>
      </c>
      <c r="V86">
        <v>-131.51775799999999</v>
      </c>
      <c r="W86" s="148" t="s">
        <v>1828</v>
      </c>
      <c r="Y86">
        <f>VLOOKUP(F86,'LOOKUP OPERATOR 05032023'!$A$2:$P$173,16,FALSE)</f>
        <v>399</v>
      </c>
    </row>
    <row r="87" spans="1:25" x14ac:dyDescent="0.3">
      <c r="B87" s="148" t="s">
        <v>989</v>
      </c>
      <c r="C87" s="148">
        <v>70</v>
      </c>
      <c r="E87" t="s">
        <v>251</v>
      </c>
      <c r="F87" t="s">
        <v>1749</v>
      </c>
      <c r="G87" s="148">
        <v>10210</v>
      </c>
      <c r="H87" t="s">
        <v>247</v>
      </c>
      <c r="I87" t="s">
        <v>1663</v>
      </c>
      <c r="J87" t="s">
        <v>864</v>
      </c>
      <c r="K87" t="b">
        <v>1</v>
      </c>
      <c r="L87" t="b">
        <v>0</v>
      </c>
      <c r="M87" t="b">
        <v>0</v>
      </c>
      <c r="N87">
        <v>22.6</v>
      </c>
      <c r="O87" s="148">
        <v>6</v>
      </c>
      <c r="P87" s="148" t="s">
        <v>1837</v>
      </c>
      <c r="Q87" s="148">
        <v>4</v>
      </c>
      <c r="R87" s="148">
        <v>115</v>
      </c>
      <c r="S87">
        <v>115</v>
      </c>
      <c r="T87"/>
      <c r="U87">
        <v>55.615208000000003</v>
      </c>
      <c r="V87">
        <v>-131.356111</v>
      </c>
      <c r="W87" s="148" t="s">
        <v>1828</v>
      </c>
      <c r="Y87">
        <f>VLOOKUP(F87,'LOOKUP OPERATOR 05032023'!$A$2:$P$173,16,FALSE)</f>
        <v>399</v>
      </c>
    </row>
    <row r="88" spans="1:25" x14ac:dyDescent="0.3">
      <c r="B88" s="148" t="s">
        <v>868</v>
      </c>
      <c r="C88" s="148">
        <v>58977</v>
      </c>
      <c r="E88" t="s">
        <v>869</v>
      </c>
      <c r="F88" t="s">
        <v>1749</v>
      </c>
      <c r="G88" s="148">
        <v>10210</v>
      </c>
      <c r="H88" t="s">
        <v>247</v>
      </c>
      <c r="I88" t="s">
        <v>1663</v>
      </c>
      <c r="J88" t="s">
        <v>864</v>
      </c>
      <c r="K88" t="b">
        <v>1</v>
      </c>
      <c r="L88" t="b">
        <v>0</v>
      </c>
      <c r="M88" t="b">
        <v>0</v>
      </c>
      <c r="N88">
        <v>4.8</v>
      </c>
      <c r="O88" s="148">
        <v>1</v>
      </c>
      <c r="P88" s="148" t="s">
        <v>1827</v>
      </c>
      <c r="Q88" s="148">
        <v>1</v>
      </c>
      <c r="R88" s="148">
        <v>34.5</v>
      </c>
      <c r="S88" t="s">
        <v>1501</v>
      </c>
      <c r="T88"/>
      <c r="U88">
        <v>55.328055999999997</v>
      </c>
      <c r="V88">
        <v>-131.530833</v>
      </c>
      <c r="W88" s="148" t="s">
        <v>1828</v>
      </c>
      <c r="Y88">
        <f>VLOOKUP(F88,'LOOKUP OPERATOR 05032023'!$A$2:$P$173,16,FALSE)</f>
        <v>399</v>
      </c>
    </row>
    <row r="89" spans="1:25" x14ac:dyDescent="0.3">
      <c r="A89" s="148">
        <v>332070</v>
      </c>
      <c r="B89" s="148" t="s">
        <v>870</v>
      </c>
      <c r="C89" s="148">
        <v>7493</v>
      </c>
      <c r="D89" s="148">
        <v>332070</v>
      </c>
      <c r="E89" t="s">
        <v>254</v>
      </c>
      <c r="F89" t="s">
        <v>1786</v>
      </c>
      <c r="G89" s="148">
        <v>9897</v>
      </c>
      <c r="H89" t="s">
        <v>253</v>
      </c>
      <c r="I89" t="s">
        <v>1787</v>
      </c>
      <c r="J89" t="s">
        <v>871</v>
      </c>
      <c r="K89" t="b">
        <v>1</v>
      </c>
      <c r="L89" t="b">
        <v>1</v>
      </c>
      <c r="M89" t="b">
        <v>1</v>
      </c>
      <c r="N89">
        <v>2.6</v>
      </c>
      <c r="O89" s="148">
        <v>1</v>
      </c>
      <c r="P89" s="148" t="s">
        <v>1827</v>
      </c>
      <c r="Q89" s="148">
        <v>1</v>
      </c>
      <c r="R89" s="148">
        <v>480</v>
      </c>
      <c r="S89" t="s">
        <v>1501</v>
      </c>
      <c r="T89"/>
      <c r="U89">
        <v>55.061683000000002</v>
      </c>
      <c r="V89">
        <v>-162.31030000000001</v>
      </c>
      <c r="W89" s="148" t="s">
        <v>1828</v>
      </c>
      <c r="Y89">
        <f>VLOOKUP(F89,'LOOKUP OPERATOR 05032023'!$A$2:$P$173,16,FALSE)</f>
        <v>759</v>
      </c>
    </row>
    <row r="90" spans="1:25" x14ac:dyDescent="0.3">
      <c r="A90" s="148">
        <v>332080</v>
      </c>
      <c r="B90" s="148" t="s">
        <v>872</v>
      </c>
      <c r="D90" s="148">
        <v>332080</v>
      </c>
      <c r="E90" t="s">
        <v>403</v>
      </c>
      <c r="F90" t="s">
        <v>1792</v>
      </c>
      <c r="H90" t="s">
        <v>402</v>
      </c>
      <c r="I90" t="s">
        <v>1793</v>
      </c>
      <c r="J90" t="s">
        <v>873</v>
      </c>
      <c r="K90" t="b">
        <v>0</v>
      </c>
      <c r="L90" t="b">
        <v>1</v>
      </c>
      <c r="M90" s="172"/>
      <c r="N90">
        <v>1.05</v>
      </c>
      <c r="O90" s="148">
        <v>1</v>
      </c>
      <c r="P90" s="148" t="s">
        <v>1827</v>
      </c>
      <c r="Q90" s="148">
        <v>1</v>
      </c>
      <c r="S90" t="s">
        <v>505</v>
      </c>
      <c r="T90"/>
      <c r="U90">
        <v>59.938890000000001</v>
      </c>
      <c r="V90">
        <v>-164.04139000000001</v>
      </c>
      <c r="W90" s="148" t="s">
        <v>1828</v>
      </c>
      <c r="Y90">
        <f>VLOOKUP(F90,'LOOKUP OPERATOR 05032023'!$A$2:$P$173,16,FALSE)</f>
        <v>364</v>
      </c>
    </row>
    <row r="91" spans="1:25" x14ac:dyDescent="0.3">
      <c r="A91" s="148">
        <v>332090</v>
      </c>
      <c r="B91" s="148" t="s">
        <v>1311</v>
      </c>
      <c r="D91" s="148">
        <v>332090</v>
      </c>
      <c r="E91" t="s">
        <v>256</v>
      </c>
      <c r="F91" t="s">
        <v>1795</v>
      </c>
      <c r="H91" t="s">
        <v>255</v>
      </c>
      <c r="I91" t="s">
        <v>1607</v>
      </c>
      <c r="J91" t="s">
        <v>695</v>
      </c>
      <c r="K91" t="b">
        <v>0</v>
      </c>
      <c r="L91" t="b">
        <v>1</v>
      </c>
      <c r="M91" s="148" t="s">
        <v>1829</v>
      </c>
      <c r="N91">
        <v>0.17100000000000001</v>
      </c>
      <c r="O91" s="148">
        <v>1</v>
      </c>
      <c r="P91" s="148" t="s">
        <v>1827</v>
      </c>
      <c r="Q91" s="148">
        <v>1</v>
      </c>
      <c r="R91" s="148">
        <v>7.2</v>
      </c>
      <c r="S91" t="s">
        <v>505</v>
      </c>
      <c r="T91"/>
      <c r="W91" s="148" t="s">
        <v>1828</v>
      </c>
      <c r="Y91">
        <f>VLOOKUP(F91,'LOOKUP OPERATOR 05032023'!$A$2:$P$173,16,FALSE)</f>
        <v>709</v>
      </c>
    </row>
    <row r="92" spans="1:25" x14ac:dyDescent="0.3">
      <c r="B92" s="148" t="s">
        <v>610</v>
      </c>
      <c r="C92" s="148">
        <v>56265</v>
      </c>
      <c r="E92" t="s">
        <v>97</v>
      </c>
      <c r="F92" t="s">
        <v>1524</v>
      </c>
      <c r="G92" s="148">
        <v>219</v>
      </c>
      <c r="H92" t="s">
        <v>80</v>
      </c>
      <c r="I92" t="s">
        <v>1534</v>
      </c>
      <c r="J92" t="s">
        <v>602</v>
      </c>
      <c r="K92" t="b">
        <v>1</v>
      </c>
      <c r="M92" t="b">
        <v>0</v>
      </c>
      <c r="N92">
        <v>2</v>
      </c>
      <c r="O92" s="148">
        <v>1</v>
      </c>
      <c r="P92" s="148" t="s">
        <v>1827</v>
      </c>
      <c r="Q92" s="148">
        <v>1</v>
      </c>
      <c r="R92" s="148">
        <v>34.5</v>
      </c>
      <c r="S92" t="s">
        <v>1501</v>
      </c>
      <c r="T92"/>
      <c r="U92">
        <v>55.563333</v>
      </c>
      <c r="V92">
        <v>-132.891111</v>
      </c>
      <c r="W92" s="148" t="s">
        <v>1828</v>
      </c>
      <c r="X92" t="s">
        <v>1843</v>
      </c>
      <c r="Y92">
        <f>VLOOKUP(F92,'LOOKUP OPERATOR 05032023'!$A$2:$P$173,16,FALSE)</f>
        <v>2</v>
      </c>
    </row>
    <row r="93" spans="1:25" x14ac:dyDescent="0.3">
      <c r="B93" s="148" t="s">
        <v>874</v>
      </c>
      <c r="C93" s="148">
        <v>58405</v>
      </c>
      <c r="E93" t="s">
        <v>875</v>
      </c>
      <c r="F93" t="s">
        <v>1764</v>
      </c>
      <c r="G93" s="148">
        <v>10433</v>
      </c>
      <c r="H93" t="s">
        <v>257</v>
      </c>
      <c r="I93" t="s">
        <v>1765</v>
      </c>
      <c r="J93" t="s">
        <v>876</v>
      </c>
      <c r="K93" t="b">
        <v>1</v>
      </c>
      <c r="L93" t="b">
        <v>0</v>
      </c>
      <c r="M93" t="b">
        <v>0</v>
      </c>
      <c r="N93">
        <v>3</v>
      </c>
      <c r="O93" s="148">
        <v>1</v>
      </c>
      <c r="P93" s="148" t="s">
        <v>1827</v>
      </c>
      <c r="Q93" s="148">
        <v>1</v>
      </c>
      <c r="R93" s="148">
        <v>12.47</v>
      </c>
      <c r="S93" t="s">
        <v>1501</v>
      </c>
      <c r="T93"/>
      <c r="U93">
        <v>57.799166999999997</v>
      </c>
      <c r="V93">
        <v>-152.404167</v>
      </c>
      <c r="W93" s="148" t="s">
        <v>1828</v>
      </c>
      <c r="Y93">
        <f>VLOOKUP(F93,'LOOKUP OPERATOR 05032023'!$A$2:$P$173,16,FALSE)</f>
        <v>339</v>
      </c>
    </row>
    <row r="94" spans="1:25" x14ac:dyDescent="0.3">
      <c r="B94" s="148" t="s">
        <v>878</v>
      </c>
      <c r="C94" s="148">
        <v>60563</v>
      </c>
      <c r="E94" t="s">
        <v>879</v>
      </c>
      <c r="F94" t="s">
        <v>1764</v>
      </c>
      <c r="G94" s="148">
        <v>10433</v>
      </c>
      <c r="H94" t="s">
        <v>257</v>
      </c>
      <c r="I94" t="s">
        <v>1765</v>
      </c>
      <c r="J94" t="s">
        <v>876</v>
      </c>
      <c r="K94" t="b">
        <v>1</v>
      </c>
      <c r="L94" t="b">
        <v>0</v>
      </c>
      <c r="M94" t="b">
        <v>0</v>
      </c>
      <c r="N94">
        <v>2</v>
      </c>
      <c r="O94" s="148">
        <v>1</v>
      </c>
      <c r="P94" s="148" t="s">
        <v>1827</v>
      </c>
      <c r="Q94" s="148">
        <v>1</v>
      </c>
      <c r="R94" s="148">
        <v>12.47</v>
      </c>
      <c r="S94" t="s">
        <v>1501</v>
      </c>
      <c r="T94"/>
      <c r="U94">
        <v>57.780113999999998</v>
      </c>
      <c r="V94">
        <v>-152.443783</v>
      </c>
      <c r="W94" s="148" t="s">
        <v>1828</v>
      </c>
      <c r="Y94">
        <f>VLOOKUP(F94,'LOOKUP OPERATOR 05032023'!$A$2:$P$173,16,FALSE)</f>
        <v>339</v>
      </c>
    </row>
    <row r="95" spans="1:25" x14ac:dyDescent="0.3">
      <c r="B95" s="148" t="s">
        <v>880</v>
      </c>
      <c r="C95" s="148">
        <v>6281</v>
      </c>
      <c r="E95" t="s">
        <v>881</v>
      </c>
      <c r="F95" t="s">
        <v>1764</v>
      </c>
      <c r="G95" s="148">
        <v>10433</v>
      </c>
      <c r="H95" t="s">
        <v>257</v>
      </c>
      <c r="I95" t="s">
        <v>1765</v>
      </c>
      <c r="J95" t="s">
        <v>876</v>
      </c>
      <c r="K95" t="b">
        <v>1</v>
      </c>
      <c r="L95" t="b">
        <v>0</v>
      </c>
      <c r="M95" t="b">
        <v>0</v>
      </c>
      <c r="N95">
        <v>18.3</v>
      </c>
      <c r="O95" s="148">
        <v>1</v>
      </c>
      <c r="P95" s="148" t="s">
        <v>1827</v>
      </c>
      <c r="Q95" s="148">
        <v>1</v>
      </c>
      <c r="R95" s="148">
        <v>67</v>
      </c>
      <c r="S95" t="s">
        <v>1501</v>
      </c>
      <c r="T95"/>
      <c r="U95">
        <v>57.789955999999997</v>
      </c>
      <c r="V95">
        <v>-152.39698200000001</v>
      </c>
      <c r="W95" s="148" t="s">
        <v>1828</v>
      </c>
      <c r="Y95">
        <f>VLOOKUP(F95,'LOOKUP OPERATOR 05032023'!$A$2:$P$173,16,FALSE)</f>
        <v>339</v>
      </c>
    </row>
    <row r="96" spans="1:25" x14ac:dyDescent="0.3">
      <c r="B96" s="148" t="s">
        <v>882</v>
      </c>
      <c r="C96" s="148">
        <v>7723</v>
      </c>
      <c r="E96" t="s">
        <v>883</v>
      </c>
      <c r="F96" t="s">
        <v>1764</v>
      </c>
      <c r="G96" s="148">
        <v>10433</v>
      </c>
      <c r="H96" t="s">
        <v>257</v>
      </c>
      <c r="I96" t="s">
        <v>1765</v>
      </c>
      <c r="J96" t="s">
        <v>876</v>
      </c>
      <c r="K96" t="b">
        <v>1</v>
      </c>
      <c r="L96" t="b">
        <v>0</v>
      </c>
      <c r="M96" t="b">
        <v>0</v>
      </c>
      <c r="N96">
        <v>10</v>
      </c>
      <c r="O96" s="148">
        <v>1</v>
      </c>
      <c r="P96" s="148" t="s">
        <v>1827</v>
      </c>
      <c r="Q96" s="148">
        <v>1</v>
      </c>
      <c r="R96" s="148">
        <v>67</v>
      </c>
      <c r="S96" t="s">
        <v>1501</v>
      </c>
      <c r="T96"/>
      <c r="U96">
        <v>57.731608000000001</v>
      </c>
      <c r="V96">
        <v>-152.50704400000001</v>
      </c>
      <c r="Y96">
        <f>VLOOKUP(F96,'LOOKUP OPERATOR 05032023'!$A$2:$P$173,16,FALSE)</f>
        <v>339</v>
      </c>
    </row>
    <row r="97" spans="1:25" x14ac:dyDescent="0.3">
      <c r="B97" s="148" t="s">
        <v>884</v>
      </c>
      <c r="C97" s="148">
        <v>57187</v>
      </c>
      <c r="E97" t="s">
        <v>885</v>
      </c>
      <c r="F97" t="s">
        <v>1764</v>
      </c>
      <c r="G97" s="148">
        <v>10433</v>
      </c>
      <c r="H97" t="s">
        <v>257</v>
      </c>
      <c r="I97" t="s">
        <v>1765</v>
      </c>
      <c r="J97" t="s">
        <v>876</v>
      </c>
      <c r="K97" t="b">
        <v>1</v>
      </c>
      <c r="L97" t="b">
        <v>0</v>
      </c>
      <c r="M97" t="b">
        <v>0</v>
      </c>
      <c r="N97">
        <v>9</v>
      </c>
      <c r="O97" s="148">
        <v>1</v>
      </c>
      <c r="P97" s="148" t="s">
        <v>1827</v>
      </c>
      <c r="Q97" s="148">
        <v>1</v>
      </c>
      <c r="R97" s="148">
        <v>69</v>
      </c>
      <c r="S97" t="s">
        <v>1501</v>
      </c>
      <c r="T97"/>
      <c r="U97">
        <v>57.786900000000003</v>
      </c>
      <c r="V97">
        <v>-152.44059999999999</v>
      </c>
      <c r="W97" s="148" t="s">
        <v>1828</v>
      </c>
      <c r="Y97">
        <f>VLOOKUP(F97,'LOOKUP OPERATOR 05032023'!$A$2:$P$173,16,FALSE)</f>
        <v>339</v>
      </c>
    </row>
    <row r="98" spans="1:25" x14ac:dyDescent="0.3">
      <c r="B98" s="148" t="s">
        <v>1312</v>
      </c>
      <c r="C98" s="148">
        <v>6282</v>
      </c>
      <c r="E98" t="s">
        <v>1350</v>
      </c>
      <c r="F98" t="s">
        <v>1764</v>
      </c>
      <c r="G98" s="148">
        <v>10433</v>
      </c>
      <c r="H98" t="s">
        <v>257</v>
      </c>
      <c r="I98" t="s">
        <v>1765</v>
      </c>
      <c r="J98" t="s">
        <v>876</v>
      </c>
      <c r="K98" t="b">
        <v>0</v>
      </c>
      <c r="L98" t="b">
        <v>0</v>
      </c>
      <c r="M98" t="b">
        <v>0</v>
      </c>
      <c r="N98">
        <v>0.5</v>
      </c>
      <c r="O98" s="148">
        <v>1</v>
      </c>
      <c r="P98" s="148" t="s">
        <v>1827</v>
      </c>
      <c r="Q98" s="148">
        <v>1</v>
      </c>
      <c r="R98" s="148">
        <v>12.47</v>
      </c>
      <c r="S98" t="s">
        <v>1501</v>
      </c>
      <c r="T98"/>
      <c r="U98">
        <v>57.864775000000002</v>
      </c>
      <c r="V98">
        <v>-152.85544100000001</v>
      </c>
      <c r="Y98">
        <f>VLOOKUP(F98,'LOOKUP OPERATOR 05032023'!$A$2:$P$173,16,FALSE)</f>
        <v>339</v>
      </c>
    </row>
    <row r="99" spans="1:25" x14ac:dyDescent="0.3">
      <c r="B99" s="148" t="s">
        <v>886</v>
      </c>
      <c r="C99" s="148">
        <v>60250</v>
      </c>
      <c r="E99" t="s">
        <v>887</v>
      </c>
      <c r="F99" t="s">
        <v>1764</v>
      </c>
      <c r="G99" s="148">
        <v>10433</v>
      </c>
      <c r="H99" t="s">
        <v>257</v>
      </c>
      <c r="I99" t="s">
        <v>1765</v>
      </c>
      <c r="J99" t="s">
        <v>876</v>
      </c>
      <c r="K99" t="b">
        <v>1</v>
      </c>
      <c r="L99" t="b">
        <v>0</v>
      </c>
      <c r="M99" t="b">
        <v>0</v>
      </c>
      <c r="N99">
        <v>8.4</v>
      </c>
      <c r="O99" s="148">
        <v>1</v>
      </c>
      <c r="P99" s="148" t="s">
        <v>1827</v>
      </c>
      <c r="Q99" s="148">
        <v>1</v>
      </c>
      <c r="R99" s="148">
        <v>12.47</v>
      </c>
      <c r="S99" t="s">
        <v>1501</v>
      </c>
      <c r="T99"/>
      <c r="U99">
        <v>57.775559999999999</v>
      </c>
      <c r="V99">
        <v>-152.48027999999999</v>
      </c>
      <c r="Y99">
        <f>VLOOKUP(F99,'LOOKUP OPERATOR 05032023'!$A$2:$P$173,16,FALSE)</f>
        <v>339</v>
      </c>
    </row>
    <row r="100" spans="1:25" x14ac:dyDescent="0.3">
      <c r="B100" s="148" t="s">
        <v>888</v>
      </c>
      <c r="C100" s="148">
        <v>71</v>
      </c>
      <c r="E100" t="s">
        <v>889</v>
      </c>
      <c r="F100" t="s">
        <v>1764</v>
      </c>
      <c r="G100" s="148">
        <v>10433</v>
      </c>
      <c r="H100" t="s">
        <v>257</v>
      </c>
      <c r="I100" t="s">
        <v>1765</v>
      </c>
      <c r="J100" t="s">
        <v>876</v>
      </c>
      <c r="K100" t="b">
        <v>1</v>
      </c>
      <c r="L100" t="b">
        <v>0</v>
      </c>
      <c r="M100" t="b">
        <v>0</v>
      </c>
      <c r="N100">
        <v>33.6</v>
      </c>
      <c r="O100" s="148">
        <v>1</v>
      </c>
      <c r="P100" s="148" t="s">
        <v>1827</v>
      </c>
      <c r="Q100" s="148">
        <v>1</v>
      </c>
      <c r="R100" s="148">
        <v>138</v>
      </c>
      <c r="S100" t="s">
        <v>1501</v>
      </c>
      <c r="T100"/>
      <c r="U100">
        <v>57.686100000000003</v>
      </c>
      <c r="V100">
        <v>-152.89500000000001</v>
      </c>
      <c r="W100" s="148" t="s">
        <v>1828</v>
      </c>
      <c r="Y100">
        <f>VLOOKUP(F100,'LOOKUP OPERATOR 05032023'!$A$2:$P$173,16,FALSE)</f>
        <v>339</v>
      </c>
    </row>
    <row r="101" spans="1:25" x14ac:dyDescent="0.3">
      <c r="A101" s="148">
        <v>332100</v>
      </c>
      <c r="B101" s="148" t="s">
        <v>890</v>
      </c>
      <c r="D101" s="148">
        <v>332100</v>
      </c>
      <c r="E101" t="s">
        <v>259</v>
      </c>
      <c r="F101" t="s">
        <v>1796</v>
      </c>
      <c r="H101" t="s">
        <v>258</v>
      </c>
      <c r="I101" t="s">
        <v>1797</v>
      </c>
      <c r="J101" t="s">
        <v>891</v>
      </c>
      <c r="K101" t="b">
        <v>0</v>
      </c>
      <c r="L101" t="b">
        <v>1</v>
      </c>
      <c r="M101" s="148" t="s">
        <v>1832</v>
      </c>
      <c r="N101">
        <v>0.45200000000000001</v>
      </c>
      <c r="O101" s="148">
        <v>1</v>
      </c>
      <c r="P101" s="148" t="s">
        <v>1827</v>
      </c>
      <c r="Q101" s="148">
        <v>1</v>
      </c>
      <c r="R101" s="148">
        <v>7.2</v>
      </c>
      <c r="S101" t="s">
        <v>505</v>
      </c>
      <c r="T101"/>
      <c r="U101">
        <v>59.441600000000001</v>
      </c>
      <c r="V101">
        <v>-154.75514000000001</v>
      </c>
      <c r="W101" s="148" t="s">
        <v>1828</v>
      </c>
      <c r="Y101">
        <f>VLOOKUP(F101,'LOOKUP OPERATOR 05032023'!$A$2:$P$173,16,FALSE)</f>
        <v>394</v>
      </c>
    </row>
    <row r="102" spans="1:25" x14ac:dyDescent="0.3">
      <c r="A102" s="148">
        <v>332130</v>
      </c>
      <c r="B102" s="148" t="s">
        <v>892</v>
      </c>
      <c r="C102" s="148">
        <v>6304</v>
      </c>
      <c r="D102" s="148">
        <v>332130</v>
      </c>
      <c r="E102" t="s">
        <v>261</v>
      </c>
      <c r="F102" t="s">
        <v>1804</v>
      </c>
      <c r="G102" s="148">
        <v>10451</v>
      </c>
      <c r="H102" t="s">
        <v>260</v>
      </c>
      <c r="I102" t="s">
        <v>1805</v>
      </c>
      <c r="J102" t="s">
        <v>893</v>
      </c>
      <c r="K102" t="b">
        <v>1</v>
      </c>
      <c r="L102" t="b">
        <v>1</v>
      </c>
      <c r="M102" s="136" t="b">
        <v>0</v>
      </c>
      <c r="N102">
        <v>17.5</v>
      </c>
      <c r="O102" s="148">
        <v>1</v>
      </c>
      <c r="P102" s="148" t="s">
        <v>1827</v>
      </c>
      <c r="Q102" s="148">
        <v>1</v>
      </c>
      <c r="R102" s="148">
        <v>7.2</v>
      </c>
      <c r="S102" t="s">
        <v>1501</v>
      </c>
      <c r="T102"/>
      <c r="U102">
        <v>66.837778</v>
      </c>
      <c r="V102">
        <v>-162.55694399999999</v>
      </c>
      <c r="W102" s="148" t="s">
        <v>1828</v>
      </c>
      <c r="Y102">
        <f>VLOOKUP(F102,'LOOKUP OPERATOR 05032023'!$A$2:$P$173,16,FALSE)</f>
        <v>92</v>
      </c>
    </row>
    <row r="103" spans="1:25" x14ac:dyDescent="0.3">
      <c r="B103" s="148" t="s">
        <v>611</v>
      </c>
      <c r="C103" s="148">
        <v>56147</v>
      </c>
      <c r="E103" t="s">
        <v>101</v>
      </c>
      <c r="F103" t="s">
        <v>1524</v>
      </c>
      <c r="G103" s="148">
        <v>219</v>
      </c>
      <c r="H103" t="s">
        <v>80</v>
      </c>
      <c r="I103" t="s">
        <v>1534</v>
      </c>
      <c r="J103" t="s">
        <v>602</v>
      </c>
      <c r="K103" t="b">
        <v>1</v>
      </c>
      <c r="M103" t="b">
        <v>0</v>
      </c>
      <c r="N103">
        <v>1</v>
      </c>
      <c r="O103" s="148">
        <v>1</v>
      </c>
      <c r="P103" s="148" t="s">
        <v>1827</v>
      </c>
      <c r="Q103" s="148">
        <v>1</v>
      </c>
      <c r="R103" s="148">
        <v>12.47</v>
      </c>
      <c r="S103" t="s">
        <v>1501</v>
      </c>
      <c r="T103"/>
      <c r="U103">
        <v>55.540708000000002</v>
      </c>
      <c r="V103">
        <v>-133.10234399999999</v>
      </c>
      <c r="Y103">
        <f>VLOOKUP(F103,'LOOKUP OPERATOR 05032023'!$A$2:$P$173,16,FALSE)</f>
        <v>2</v>
      </c>
    </row>
    <row r="104" spans="1:25" x14ac:dyDescent="0.3">
      <c r="A104" s="148">
        <v>332140</v>
      </c>
      <c r="B104" s="148" t="s">
        <v>894</v>
      </c>
      <c r="D104" s="148">
        <v>332140</v>
      </c>
      <c r="E104" t="s">
        <v>263</v>
      </c>
      <c r="F104" t="s">
        <v>1500</v>
      </c>
      <c r="H104" t="s">
        <v>262</v>
      </c>
      <c r="I104" t="s">
        <v>1502</v>
      </c>
      <c r="J104" t="s">
        <v>895</v>
      </c>
      <c r="K104" t="b">
        <v>0</v>
      </c>
      <c r="L104" t="b">
        <v>1</v>
      </c>
      <c r="M104" s="148" t="s">
        <v>1832</v>
      </c>
      <c r="N104">
        <v>0.20200000000000001</v>
      </c>
      <c r="O104" s="148">
        <v>1</v>
      </c>
      <c r="P104" s="148" t="s">
        <v>1827</v>
      </c>
      <c r="Q104" s="148">
        <v>1</v>
      </c>
      <c r="R104" s="148">
        <v>7.2</v>
      </c>
      <c r="S104" t="s">
        <v>505</v>
      </c>
      <c r="T104"/>
      <c r="U104">
        <v>64.880930000000006</v>
      </c>
      <c r="V104">
        <v>-157.70103</v>
      </c>
      <c r="W104" s="148" t="s">
        <v>1828</v>
      </c>
      <c r="Y104">
        <f>VLOOKUP(F104,'LOOKUP OPERATOR 05032023'!$A$2:$P$173,16,FALSE)</f>
        <v>586</v>
      </c>
    </row>
    <row r="105" spans="1:25" x14ac:dyDescent="0.3">
      <c r="A105" s="148">
        <v>332150</v>
      </c>
      <c r="B105" s="148" t="s">
        <v>896</v>
      </c>
      <c r="D105" s="148">
        <v>332150</v>
      </c>
      <c r="E105" t="s">
        <v>265</v>
      </c>
      <c r="F105" t="s">
        <v>1503</v>
      </c>
      <c r="H105" t="s">
        <v>264</v>
      </c>
      <c r="I105" t="s">
        <v>1504</v>
      </c>
      <c r="J105" t="s">
        <v>897</v>
      </c>
      <c r="K105" t="b">
        <v>0</v>
      </c>
      <c r="L105" t="b">
        <v>1</v>
      </c>
      <c r="M105" s="148" t="s">
        <v>1832</v>
      </c>
      <c r="N105">
        <v>1.05</v>
      </c>
      <c r="O105" s="148">
        <v>1</v>
      </c>
      <c r="P105" s="148" t="s">
        <v>1827</v>
      </c>
      <c r="Q105" s="148">
        <v>1</v>
      </c>
      <c r="R105" s="148">
        <v>7.2</v>
      </c>
      <c r="S105" t="s">
        <v>505</v>
      </c>
      <c r="T105"/>
      <c r="U105">
        <v>60.812220000000003</v>
      </c>
      <c r="V105">
        <v>-161.43583000000001</v>
      </c>
      <c r="W105" s="148" t="s">
        <v>1828</v>
      </c>
      <c r="Y105">
        <f>VLOOKUP(F105,'LOOKUP OPERATOR 05032023'!$A$2:$P$173,16,FALSE)</f>
        <v>230</v>
      </c>
    </row>
    <row r="106" spans="1:25" x14ac:dyDescent="0.3">
      <c r="A106" s="148">
        <v>332160</v>
      </c>
      <c r="B106" s="148" t="s">
        <v>898</v>
      </c>
      <c r="D106" s="148">
        <v>332160</v>
      </c>
      <c r="E106" t="s">
        <v>267</v>
      </c>
      <c r="F106" t="s">
        <v>1505</v>
      </c>
      <c r="H106" t="s">
        <v>266</v>
      </c>
      <c r="I106" t="s">
        <v>1506</v>
      </c>
      <c r="J106" t="s">
        <v>899</v>
      </c>
      <c r="K106" t="b">
        <v>0</v>
      </c>
      <c r="L106" t="b">
        <v>1</v>
      </c>
      <c r="M106" s="148" t="s">
        <v>1832</v>
      </c>
      <c r="N106">
        <v>1.07</v>
      </c>
      <c r="O106" s="148">
        <v>1</v>
      </c>
      <c r="P106" s="148" t="s">
        <v>1827</v>
      </c>
      <c r="Q106" s="148">
        <v>1</v>
      </c>
      <c r="R106" s="148">
        <v>7.2</v>
      </c>
      <c r="S106" t="s">
        <v>505</v>
      </c>
      <c r="T106"/>
      <c r="U106">
        <v>59.863930000000003</v>
      </c>
      <c r="V106">
        <v>-163.13321999999999</v>
      </c>
      <c r="W106" s="148" t="s">
        <v>1828</v>
      </c>
      <c r="Y106">
        <f>VLOOKUP(F106,'LOOKUP OPERATOR 05032023'!$A$2:$P$173,16,FALSE)</f>
        <v>72</v>
      </c>
    </row>
    <row r="107" spans="1:25" x14ac:dyDescent="0.3">
      <c r="A107" s="148">
        <v>332170</v>
      </c>
      <c r="B107" s="148" t="s">
        <v>900</v>
      </c>
      <c r="D107" s="148">
        <v>332170</v>
      </c>
      <c r="E107" t="s">
        <v>269</v>
      </c>
      <c r="F107" t="s">
        <v>1507</v>
      </c>
      <c r="H107" t="s">
        <v>268</v>
      </c>
      <c r="I107" t="s">
        <v>1508</v>
      </c>
      <c r="J107" t="s">
        <v>901</v>
      </c>
      <c r="K107" t="b">
        <v>0</v>
      </c>
      <c r="L107" t="b">
        <v>1</v>
      </c>
      <c r="M107" s="148" t="b">
        <v>1</v>
      </c>
      <c r="N107">
        <v>0.34</v>
      </c>
      <c r="O107" s="148">
        <v>1</v>
      </c>
      <c r="P107" s="148" t="s">
        <v>1827</v>
      </c>
      <c r="Q107" s="148">
        <v>1</v>
      </c>
      <c r="R107" s="148">
        <v>7.2</v>
      </c>
      <c r="S107" t="s">
        <v>505</v>
      </c>
      <c r="T107"/>
      <c r="U107">
        <v>57.538539999999998</v>
      </c>
      <c r="V107">
        <v>-153.97844000000001</v>
      </c>
      <c r="W107" s="148" t="s">
        <v>1828</v>
      </c>
      <c r="Y107">
        <f>VLOOKUP(F107,'LOOKUP OPERATOR 05032023'!$A$2:$P$173,16,FALSE)</f>
        <v>61</v>
      </c>
    </row>
    <row r="108" spans="1:25" x14ac:dyDescent="0.3">
      <c r="A108" s="148">
        <v>332180</v>
      </c>
      <c r="B108" s="148" t="s">
        <v>902</v>
      </c>
      <c r="D108" s="148">
        <v>332180</v>
      </c>
      <c r="E108" t="s">
        <v>271</v>
      </c>
      <c r="F108" t="s">
        <v>1509</v>
      </c>
      <c r="H108" t="s">
        <v>270</v>
      </c>
      <c r="I108" t="s">
        <v>1510</v>
      </c>
      <c r="J108" t="s">
        <v>903</v>
      </c>
      <c r="K108" t="b">
        <v>0</v>
      </c>
      <c r="L108" t="b">
        <v>1</v>
      </c>
      <c r="M108" s="148" t="s">
        <v>1832</v>
      </c>
      <c r="N108">
        <v>0.26700000000000002</v>
      </c>
      <c r="O108" s="148">
        <v>1</v>
      </c>
      <c r="P108" s="148" t="s">
        <v>1827</v>
      </c>
      <c r="Q108" s="148">
        <v>1</v>
      </c>
      <c r="R108" s="148">
        <v>7.2</v>
      </c>
      <c r="S108" t="s">
        <v>505</v>
      </c>
      <c r="T108"/>
      <c r="U108">
        <v>59.115000000000002</v>
      </c>
      <c r="V108">
        <v>-156.85667000000001</v>
      </c>
      <c r="W108" s="148" t="s">
        <v>1828</v>
      </c>
      <c r="Y108">
        <f>VLOOKUP(F108,'LOOKUP OPERATOR 05032023'!$A$2:$P$173,16,FALSE)</f>
        <v>363</v>
      </c>
    </row>
    <row r="109" spans="1:25" x14ac:dyDescent="0.3">
      <c r="A109" s="148">
        <v>332190</v>
      </c>
      <c r="B109" s="148" t="s">
        <v>904</v>
      </c>
      <c r="D109" s="148">
        <v>332190</v>
      </c>
      <c r="E109" t="s">
        <v>405</v>
      </c>
      <c r="F109" t="s">
        <v>1511</v>
      </c>
      <c r="H109" t="s">
        <v>404</v>
      </c>
      <c r="I109" t="s">
        <v>1512</v>
      </c>
      <c r="J109" t="s">
        <v>905</v>
      </c>
      <c r="K109" t="b">
        <v>0</v>
      </c>
      <c r="L109" t="b">
        <v>1</v>
      </c>
      <c r="M109" s="148" t="b">
        <v>0</v>
      </c>
      <c r="O109" s="148">
        <v>1</v>
      </c>
      <c r="P109" s="148" t="s">
        <v>1827</v>
      </c>
      <c r="Q109" s="148">
        <v>1</v>
      </c>
      <c r="S109" t="s">
        <v>505</v>
      </c>
      <c r="T109"/>
      <c r="U109">
        <v>61.356389999999998</v>
      </c>
      <c r="V109">
        <v>-155.43556000000001</v>
      </c>
      <c r="W109" s="148" t="s">
        <v>1828</v>
      </c>
      <c r="Y109">
        <f>VLOOKUP(F109,'LOOKUP OPERATOR 05032023'!$A$2:$P$173,16,FALSE)</f>
        <v>664</v>
      </c>
    </row>
    <row r="110" spans="1:25" x14ac:dyDescent="0.3">
      <c r="A110" s="148">
        <v>332210</v>
      </c>
      <c r="B110" s="148" t="s">
        <v>906</v>
      </c>
      <c r="D110" s="148">
        <v>332210</v>
      </c>
      <c r="E110" t="s">
        <v>273</v>
      </c>
      <c r="F110" t="s">
        <v>1516</v>
      </c>
      <c r="H110" t="s">
        <v>272</v>
      </c>
      <c r="I110" t="s">
        <v>1517</v>
      </c>
      <c r="J110" t="s">
        <v>907</v>
      </c>
      <c r="K110" t="b">
        <v>0</v>
      </c>
      <c r="L110" t="b">
        <v>1</v>
      </c>
      <c r="M110" s="148" t="s">
        <v>1832</v>
      </c>
      <c r="N110">
        <v>0.83000000000000007</v>
      </c>
      <c r="O110" s="148">
        <v>1</v>
      </c>
      <c r="P110" s="148" t="s">
        <v>1827</v>
      </c>
      <c r="Q110" s="148">
        <v>1</v>
      </c>
      <c r="R110" s="148">
        <v>7.2</v>
      </c>
      <c r="S110" t="s">
        <v>505</v>
      </c>
      <c r="T110"/>
      <c r="U110">
        <v>58.981389999999998</v>
      </c>
      <c r="V110">
        <v>-159.05833000000001</v>
      </c>
      <c r="W110" s="148" t="s">
        <v>1828</v>
      </c>
      <c r="Y110">
        <f>VLOOKUP(F110,'LOOKUP OPERATOR 05032023'!$A$2:$P$173,16,FALSE)</f>
        <v>729</v>
      </c>
    </row>
    <row r="111" spans="1:25" x14ac:dyDescent="0.3">
      <c r="B111" s="148" t="s">
        <v>908</v>
      </c>
      <c r="C111" s="148">
        <v>58989</v>
      </c>
      <c r="E111" t="s">
        <v>910</v>
      </c>
      <c r="F111" t="s">
        <v>1775</v>
      </c>
      <c r="G111" s="148">
        <v>11824</v>
      </c>
      <c r="H111" t="s">
        <v>406</v>
      </c>
      <c r="I111" t="s">
        <v>1666</v>
      </c>
      <c r="J111" t="s">
        <v>600</v>
      </c>
      <c r="K111" t="b">
        <v>1</v>
      </c>
      <c r="L111" t="b">
        <v>0</v>
      </c>
      <c r="M111" t="b">
        <v>0</v>
      </c>
      <c r="N111">
        <v>171</v>
      </c>
      <c r="O111" s="148">
        <v>1</v>
      </c>
      <c r="P111" s="148" t="s">
        <v>1827</v>
      </c>
      <c r="Q111" s="148">
        <v>1</v>
      </c>
      <c r="R111" s="148">
        <v>115</v>
      </c>
      <c r="S111" t="s">
        <v>1501</v>
      </c>
      <c r="T111"/>
      <c r="U111">
        <v>61.457777999999998</v>
      </c>
      <c r="V111">
        <v>-149.35138900000001</v>
      </c>
      <c r="W111" s="148" t="s">
        <v>1828</v>
      </c>
      <c r="Y111">
        <f>VLOOKUP(F111,'LOOKUP OPERATOR 05032023'!$A$2:$P$173,16,FALSE)</f>
        <v>242</v>
      </c>
    </row>
    <row r="112" spans="1:25" x14ac:dyDescent="0.3">
      <c r="A112" s="148">
        <v>332220</v>
      </c>
      <c r="B112" s="148" t="s">
        <v>911</v>
      </c>
      <c r="C112" s="148">
        <v>6555</v>
      </c>
      <c r="D112" s="148">
        <v>332220</v>
      </c>
      <c r="E112" t="s">
        <v>275</v>
      </c>
      <c r="F112" t="s">
        <v>1521</v>
      </c>
      <c r="G112" s="148">
        <v>12119</v>
      </c>
      <c r="H112" t="s">
        <v>274</v>
      </c>
      <c r="I112" t="s">
        <v>1522</v>
      </c>
      <c r="J112" t="s">
        <v>912</v>
      </c>
      <c r="K112" t="b">
        <v>1</v>
      </c>
      <c r="L112" t="b">
        <v>1</v>
      </c>
      <c r="M112" t="b">
        <v>1</v>
      </c>
      <c r="N112">
        <v>2.2000000000000002</v>
      </c>
      <c r="O112" s="148">
        <v>1</v>
      </c>
      <c r="P112" s="148" t="s">
        <v>1827</v>
      </c>
      <c r="Q112" s="148">
        <v>1</v>
      </c>
      <c r="R112" s="148">
        <v>2.4</v>
      </c>
      <c r="S112" t="s">
        <v>1501</v>
      </c>
      <c r="T112"/>
      <c r="U112">
        <v>62.956989999999998</v>
      </c>
      <c r="V112">
        <v>-155.59499700000001</v>
      </c>
      <c r="W112" s="148" t="s">
        <v>1828</v>
      </c>
      <c r="Y112">
        <f>VLOOKUP(F112,'LOOKUP OPERATOR 05032023'!$A$2:$P$173,16,FALSE)</f>
        <v>106</v>
      </c>
    </row>
    <row r="113" spans="1:25" x14ac:dyDescent="0.3">
      <c r="B113" s="148" t="s">
        <v>913</v>
      </c>
      <c r="C113" s="148">
        <v>7112</v>
      </c>
      <c r="E113" t="s">
        <v>277</v>
      </c>
      <c r="F113" t="s">
        <v>1657</v>
      </c>
      <c r="G113" s="148">
        <v>12385</v>
      </c>
      <c r="H113" t="s">
        <v>276</v>
      </c>
      <c r="I113" t="s">
        <v>1658</v>
      </c>
      <c r="J113" t="s">
        <v>914</v>
      </c>
      <c r="K113" t="b">
        <v>1</v>
      </c>
      <c r="L113" t="b">
        <v>0</v>
      </c>
      <c r="M113" t="b">
        <v>0</v>
      </c>
      <c r="N113">
        <v>5.0999999999999996</v>
      </c>
      <c r="O113" s="148">
        <v>1</v>
      </c>
      <c r="P113" s="148" t="s">
        <v>1827</v>
      </c>
      <c r="Q113" s="148">
        <v>1</v>
      </c>
      <c r="R113" s="148">
        <v>12.47</v>
      </c>
      <c r="S113" t="s">
        <v>1501</v>
      </c>
      <c r="T113"/>
      <c r="U113">
        <v>55.121433000000003</v>
      </c>
      <c r="V113">
        <v>-131.56026700000001</v>
      </c>
      <c r="W113" s="148" t="s">
        <v>1828</v>
      </c>
      <c r="Y113">
        <f>VLOOKUP(F113,'LOOKUP OPERATOR 05032023'!$A$2:$P$173,16,FALSE)</f>
        <v>741</v>
      </c>
    </row>
    <row r="114" spans="1:25" x14ac:dyDescent="0.3">
      <c r="A114" s="148">
        <v>331010</v>
      </c>
      <c r="B114" s="148" t="s">
        <v>577</v>
      </c>
      <c r="D114" s="148">
        <v>331010</v>
      </c>
      <c r="E114" t="s">
        <v>62</v>
      </c>
      <c r="F114" t="s">
        <v>1535</v>
      </c>
      <c r="H114" t="s">
        <v>61</v>
      </c>
      <c r="I114" t="s">
        <v>1536</v>
      </c>
      <c r="J114" t="s">
        <v>578</v>
      </c>
      <c r="K114" t="b">
        <v>0</v>
      </c>
      <c r="L114" t="b">
        <v>1</v>
      </c>
      <c r="M114" s="148" t="s">
        <v>1829</v>
      </c>
      <c r="N114">
        <v>0.36</v>
      </c>
      <c r="O114" s="148">
        <v>1</v>
      </c>
      <c r="P114" s="148" t="s">
        <v>1827</v>
      </c>
      <c r="Q114" s="148">
        <v>1</v>
      </c>
      <c r="R114" s="148">
        <v>7.2</v>
      </c>
      <c r="S114"/>
      <c r="T114"/>
      <c r="U114">
        <v>56.94556</v>
      </c>
      <c r="V114">
        <v>-154.17027999999999</v>
      </c>
      <c r="W114" s="148" t="s">
        <v>1828</v>
      </c>
      <c r="Y114">
        <f>VLOOKUP(F114,'LOOKUP OPERATOR 05032023'!$A$2:$P$173,16,FALSE)</f>
        <v>449</v>
      </c>
    </row>
    <row r="115" spans="1:25" x14ac:dyDescent="0.3">
      <c r="A115" s="148">
        <v>331090</v>
      </c>
      <c r="B115" s="148" t="s">
        <v>612</v>
      </c>
      <c r="C115" s="148">
        <v>421</v>
      </c>
      <c r="D115" s="148">
        <v>331090</v>
      </c>
      <c r="E115" t="s">
        <v>84</v>
      </c>
      <c r="F115" t="s">
        <v>1524</v>
      </c>
      <c r="G115" s="148">
        <v>219</v>
      </c>
      <c r="H115" t="s">
        <v>80</v>
      </c>
      <c r="I115" t="s">
        <v>1534</v>
      </c>
      <c r="J115" t="s">
        <v>602</v>
      </c>
      <c r="K115" t="b">
        <v>1</v>
      </c>
      <c r="L115" t="b">
        <v>1</v>
      </c>
      <c r="M115" t="b">
        <v>0</v>
      </c>
      <c r="N115">
        <v>4.5999999999999996</v>
      </c>
      <c r="O115" s="148">
        <v>1</v>
      </c>
      <c r="P115" s="148" t="s">
        <v>1827</v>
      </c>
      <c r="Q115" s="148">
        <v>1</v>
      </c>
      <c r="R115" s="148">
        <v>12.47</v>
      </c>
      <c r="S115" t="s">
        <v>1501</v>
      </c>
      <c r="T115"/>
      <c r="U115">
        <v>55.476909999999997</v>
      </c>
      <c r="V115">
        <v>-133.14868999999999</v>
      </c>
      <c r="W115" s="148" t="s">
        <v>1828</v>
      </c>
      <c r="Y115">
        <f>VLOOKUP(F115,'LOOKUP OPERATOR 05032023'!$A$2:$P$173,16,FALSE)</f>
        <v>2</v>
      </c>
    </row>
    <row r="116" spans="1:25" x14ac:dyDescent="0.3">
      <c r="B116" s="148" t="s">
        <v>915</v>
      </c>
      <c r="C116" s="148">
        <v>7168</v>
      </c>
      <c r="E116" t="s">
        <v>279</v>
      </c>
      <c r="F116" t="s">
        <v>1657</v>
      </c>
      <c r="G116" s="148">
        <v>12385</v>
      </c>
      <c r="H116" t="s">
        <v>276</v>
      </c>
      <c r="I116" t="s">
        <v>1658</v>
      </c>
      <c r="J116" t="s">
        <v>914</v>
      </c>
      <c r="K116" t="b">
        <v>1</v>
      </c>
      <c r="L116" t="b">
        <v>0</v>
      </c>
      <c r="M116" t="b">
        <v>0</v>
      </c>
      <c r="N116">
        <v>1.3</v>
      </c>
      <c r="O116" s="148">
        <v>1</v>
      </c>
      <c r="P116" s="148" t="s">
        <v>1827</v>
      </c>
      <c r="Q116" s="148">
        <v>1</v>
      </c>
      <c r="R116" s="148">
        <v>12.47</v>
      </c>
      <c r="S116" t="s">
        <v>1501</v>
      </c>
      <c r="T116"/>
      <c r="U116">
        <v>55.116878999999997</v>
      </c>
      <c r="V116">
        <v>-131.54587900000001</v>
      </c>
      <c r="W116" s="148" t="s">
        <v>1828</v>
      </c>
      <c r="Y116">
        <f>VLOOKUP(F116,'LOOKUP OPERATOR 05032023'!$A$2:$P$173,16,FALSE)</f>
        <v>741</v>
      </c>
    </row>
    <row r="117" spans="1:25" x14ac:dyDescent="0.3">
      <c r="B117" s="148" t="s">
        <v>916</v>
      </c>
      <c r="C117" s="148">
        <v>6302</v>
      </c>
      <c r="E117" t="s">
        <v>280</v>
      </c>
      <c r="F117" t="s">
        <v>1657</v>
      </c>
      <c r="G117" s="148">
        <v>12385</v>
      </c>
      <c r="H117" t="s">
        <v>276</v>
      </c>
      <c r="I117" t="s">
        <v>1658</v>
      </c>
      <c r="J117" t="s">
        <v>914</v>
      </c>
      <c r="K117" t="b">
        <v>1</v>
      </c>
      <c r="L117" t="b">
        <v>0</v>
      </c>
      <c r="M117" t="b">
        <v>0</v>
      </c>
      <c r="N117">
        <v>3.9</v>
      </c>
      <c r="O117" s="148">
        <v>1</v>
      </c>
      <c r="P117" s="148" t="s">
        <v>1827</v>
      </c>
      <c r="Q117" s="148">
        <v>1</v>
      </c>
      <c r="R117" s="148">
        <v>12.47</v>
      </c>
      <c r="S117" t="s">
        <v>1501</v>
      </c>
      <c r="T117"/>
      <c r="U117">
        <v>55.091262999999998</v>
      </c>
      <c r="V117">
        <v>-131.54497799999999</v>
      </c>
      <c r="W117" s="148" t="s">
        <v>1828</v>
      </c>
      <c r="Y117">
        <f>VLOOKUP(F117,'LOOKUP OPERATOR 05032023'!$A$2:$P$173,16,FALSE)</f>
        <v>741</v>
      </c>
    </row>
    <row r="118" spans="1:25" x14ac:dyDescent="0.3">
      <c r="A118" s="148">
        <v>332230</v>
      </c>
      <c r="B118" s="148" t="s">
        <v>917</v>
      </c>
      <c r="D118" s="148">
        <v>332230</v>
      </c>
      <c r="E118" t="s">
        <v>282</v>
      </c>
      <c r="F118" t="s">
        <v>1586</v>
      </c>
      <c r="H118" t="s">
        <v>281</v>
      </c>
      <c r="I118" t="s">
        <v>1727</v>
      </c>
      <c r="J118" t="s">
        <v>918</v>
      </c>
      <c r="K118" t="b">
        <v>0</v>
      </c>
      <c r="L118" t="b">
        <v>1</v>
      </c>
      <c r="M118" s="148" t="s">
        <v>1829</v>
      </c>
      <c r="N118">
        <v>0.16700000000000001</v>
      </c>
      <c r="O118" s="148">
        <v>1</v>
      </c>
      <c r="P118" s="148" t="s">
        <v>1827</v>
      </c>
      <c r="Q118" s="148">
        <v>1</v>
      </c>
      <c r="R118" s="148">
        <v>7.2</v>
      </c>
      <c r="S118" t="s">
        <v>505</v>
      </c>
      <c r="T118"/>
      <c r="U118">
        <v>61.571939999999998</v>
      </c>
      <c r="V118">
        <v>-159.245</v>
      </c>
      <c r="W118" s="148" t="s">
        <v>1828</v>
      </c>
      <c r="Y118">
        <f>VLOOKUP(F118,'LOOKUP OPERATOR 05032023'!$A$2:$P$173,16,FALSE)</f>
        <v>375</v>
      </c>
    </row>
    <row r="119" spans="1:25" x14ac:dyDescent="0.3">
      <c r="A119" s="148">
        <v>332240</v>
      </c>
      <c r="B119" s="148" t="s">
        <v>919</v>
      </c>
      <c r="D119" s="148">
        <v>332240</v>
      </c>
      <c r="E119" t="s">
        <v>283</v>
      </c>
      <c r="F119" t="s">
        <v>1586</v>
      </c>
      <c r="H119" t="s">
        <v>281</v>
      </c>
      <c r="I119" t="s">
        <v>1737</v>
      </c>
      <c r="J119" t="s">
        <v>920</v>
      </c>
      <c r="K119" t="b">
        <v>0</v>
      </c>
      <c r="L119" t="b">
        <v>1</v>
      </c>
      <c r="M119" s="148" t="s">
        <v>1832</v>
      </c>
      <c r="N119">
        <v>0.25900000000000001</v>
      </c>
      <c r="O119" s="148">
        <v>1</v>
      </c>
      <c r="P119" s="148" t="s">
        <v>1827</v>
      </c>
      <c r="Q119" s="148">
        <v>1</v>
      </c>
      <c r="R119" s="148">
        <v>7.2</v>
      </c>
      <c r="S119" t="s">
        <v>505</v>
      </c>
      <c r="T119"/>
      <c r="U119">
        <v>61.87</v>
      </c>
      <c r="V119">
        <v>-158.11082999999999</v>
      </c>
      <c r="W119" s="148" t="s">
        <v>1828</v>
      </c>
      <c r="Y119">
        <f>VLOOKUP(F119,'LOOKUP OPERATOR 05032023'!$A$2:$P$173,16,FALSE)</f>
        <v>375</v>
      </c>
    </row>
    <row r="120" spans="1:25" x14ac:dyDescent="0.3">
      <c r="A120" s="148">
        <v>332250</v>
      </c>
      <c r="B120" s="148" t="s">
        <v>921</v>
      </c>
      <c r="D120" s="148">
        <v>332250</v>
      </c>
      <c r="E120" t="s">
        <v>284</v>
      </c>
      <c r="F120" t="s">
        <v>1586</v>
      </c>
      <c r="H120" t="s">
        <v>281</v>
      </c>
      <c r="I120" t="s">
        <v>1587</v>
      </c>
      <c r="J120" t="s">
        <v>922</v>
      </c>
      <c r="K120" t="b">
        <v>0</v>
      </c>
      <c r="L120" t="b">
        <v>1</v>
      </c>
      <c r="M120" s="148" t="s">
        <v>1829</v>
      </c>
      <c r="N120">
        <v>9.1999999999999998E-2</v>
      </c>
      <c r="O120" s="148">
        <v>1</v>
      </c>
      <c r="P120" s="148" t="s">
        <v>1827</v>
      </c>
      <c r="Q120" s="148">
        <v>1</v>
      </c>
      <c r="R120" s="148">
        <v>7.2</v>
      </c>
      <c r="S120" t="s">
        <v>505</v>
      </c>
      <c r="T120"/>
      <c r="U120">
        <v>61.761110000000002</v>
      </c>
      <c r="V120">
        <v>-157.3125</v>
      </c>
      <c r="W120" s="148" t="s">
        <v>1828</v>
      </c>
      <c r="Y120">
        <f>VLOOKUP(F120,'LOOKUP OPERATOR 05032023'!$A$2:$P$173,16,FALSE)</f>
        <v>375</v>
      </c>
    </row>
    <row r="121" spans="1:25" x14ac:dyDescent="0.3">
      <c r="A121" s="148">
        <v>332260</v>
      </c>
      <c r="B121" s="148" t="s">
        <v>923</v>
      </c>
      <c r="D121" s="148">
        <v>332260</v>
      </c>
      <c r="E121" t="s">
        <v>285</v>
      </c>
      <c r="F121" t="s">
        <v>1586</v>
      </c>
      <c r="H121" t="s">
        <v>281</v>
      </c>
      <c r="I121" t="s">
        <v>1610</v>
      </c>
      <c r="J121" t="s">
        <v>924</v>
      </c>
      <c r="K121" t="b">
        <v>0</v>
      </c>
      <c r="L121" t="b">
        <v>1</v>
      </c>
      <c r="M121" s="148" t="b">
        <v>1</v>
      </c>
      <c r="N121">
        <v>0.33800000000000002</v>
      </c>
      <c r="O121" s="148">
        <v>1</v>
      </c>
      <c r="P121" s="148" t="s">
        <v>1827</v>
      </c>
      <c r="Q121" s="148">
        <v>1</v>
      </c>
      <c r="R121" s="148">
        <v>7.2</v>
      </c>
      <c r="S121" t="s">
        <v>505</v>
      </c>
      <c r="T121"/>
      <c r="U121">
        <v>61.702500000000001</v>
      </c>
      <c r="V121">
        <v>-157.16972000000001</v>
      </c>
      <c r="W121" s="148" t="s">
        <v>1828</v>
      </c>
      <c r="Y121">
        <f>VLOOKUP(F121,'LOOKUP OPERATOR 05032023'!$A$2:$P$173,16,FALSE)</f>
        <v>375</v>
      </c>
    </row>
    <row r="122" spans="1:25" x14ac:dyDescent="0.3">
      <c r="A122" s="148">
        <v>332270</v>
      </c>
      <c r="B122" s="148" t="s">
        <v>925</v>
      </c>
      <c r="D122" s="148">
        <v>332270</v>
      </c>
      <c r="E122" t="s">
        <v>286</v>
      </c>
      <c r="F122" t="s">
        <v>1586</v>
      </c>
      <c r="H122" t="s">
        <v>281</v>
      </c>
      <c r="I122" t="s">
        <v>1613</v>
      </c>
      <c r="J122" t="s">
        <v>926</v>
      </c>
      <c r="K122" t="b">
        <v>0</v>
      </c>
      <c r="L122" t="b">
        <v>1</v>
      </c>
      <c r="M122" s="172" t="b">
        <v>1</v>
      </c>
      <c r="N122">
        <v>0.16600000000000001</v>
      </c>
      <c r="O122" s="148">
        <v>1</v>
      </c>
      <c r="P122" s="148" t="s">
        <v>1827</v>
      </c>
      <c r="Q122" s="148">
        <v>1</v>
      </c>
      <c r="R122" s="148">
        <v>7.2</v>
      </c>
      <c r="S122" t="s">
        <v>505</v>
      </c>
      <c r="T122"/>
      <c r="U122">
        <v>61.783059999999999</v>
      </c>
      <c r="V122">
        <v>-156.58806000000001</v>
      </c>
      <c r="W122" s="148" t="s">
        <v>1828</v>
      </c>
      <c r="Y122">
        <f>VLOOKUP(F122,'LOOKUP OPERATOR 05032023'!$A$2:$P$173,16,FALSE)</f>
        <v>375</v>
      </c>
    </row>
    <row r="123" spans="1:25" x14ac:dyDescent="0.3">
      <c r="A123" s="148">
        <v>332280</v>
      </c>
      <c r="B123" s="148" t="s">
        <v>927</v>
      </c>
      <c r="C123" s="148">
        <v>6301</v>
      </c>
      <c r="D123" s="148">
        <v>332280</v>
      </c>
      <c r="E123" t="s">
        <v>288</v>
      </c>
      <c r="F123" t="s">
        <v>1528</v>
      </c>
      <c r="G123" s="148">
        <v>13201</v>
      </c>
      <c r="H123" t="s">
        <v>287</v>
      </c>
      <c r="I123" t="s">
        <v>1529</v>
      </c>
      <c r="J123" t="s">
        <v>928</v>
      </c>
      <c r="K123" t="b">
        <v>1</v>
      </c>
      <c r="L123" t="b">
        <v>1</v>
      </c>
      <c r="M123" t="b">
        <v>1</v>
      </c>
      <c r="N123">
        <v>9.9</v>
      </c>
      <c r="O123" s="148">
        <v>1</v>
      </c>
      <c r="P123" s="148" t="s">
        <v>1827</v>
      </c>
      <c r="Q123" s="148">
        <v>1</v>
      </c>
      <c r="R123" s="148">
        <v>7.2</v>
      </c>
      <c r="S123" t="s">
        <v>1501</v>
      </c>
      <c r="T123"/>
      <c r="U123">
        <v>58.730417000000003</v>
      </c>
      <c r="V123">
        <v>-157.00722200000001</v>
      </c>
      <c r="W123" s="148" t="s">
        <v>1828</v>
      </c>
      <c r="Y123">
        <f>VLOOKUP(F123,'LOOKUP OPERATOR 05032023'!$A$2:$P$173,16,FALSE)</f>
        <v>663</v>
      </c>
    </row>
    <row r="124" spans="1:25" x14ac:dyDescent="0.3">
      <c r="A124" s="148">
        <v>332290</v>
      </c>
      <c r="B124" s="148" t="s">
        <v>1313</v>
      </c>
      <c r="D124" s="148">
        <v>332290</v>
      </c>
      <c r="E124" t="s">
        <v>290</v>
      </c>
      <c r="F124" t="s">
        <v>1530</v>
      </c>
      <c r="H124" t="s">
        <v>289</v>
      </c>
      <c r="I124" t="s">
        <v>1531</v>
      </c>
      <c r="J124" t="s">
        <v>646</v>
      </c>
      <c r="K124" t="b">
        <v>0</v>
      </c>
      <c r="L124" t="b">
        <v>1</v>
      </c>
      <c r="M124" s="148" t="s">
        <v>1829</v>
      </c>
      <c r="N124">
        <v>0.25</v>
      </c>
      <c r="O124" s="148">
        <v>1</v>
      </c>
      <c r="P124" s="148" t="s">
        <v>1827</v>
      </c>
      <c r="Q124" s="148">
        <v>1</v>
      </c>
      <c r="R124" s="148">
        <v>7.2</v>
      </c>
      <c r="S124" t="s">
        <v>505</v>
      </c>
      <c r="T124"/>
      <c r="Y124">
        <f>VLOOKUP(F124,'LOOKUP OPERATOR 05032023'!$A$2:$P$173,16,FALSE)</f>
        <v>409</v>
      </c>
    </row>
    <row r="125" spans="1:25" x14ac:dyDescent="0.3">
      <c r="A125" s="148">
        <v>332300</v>
      </c>
      <c r="B125" s="148" t="s">
        <v>930</v>
      </c>
      <c r="D125" s="148">
        <v>332300</v>
      </c>
      <c r="E125" t="s">
        <v>408</v>
      </c>
      <c r="F125" t="s">
        <v>1532</v>
      </c>
      <c r="H125" t="s">
        <v>407</v>
      </c>
      <c r="I125" t="s">
        <v>1533</v>
      </c>
      <c r="J125" t="s">
        <v>931</v>
      </c>
      <c r="K125" t="b">
        <v>0</v>
      </c>
      <c r="L125" t="b">
        <v>1</v>
      </c>
      <c r="M125" s="148" t="s">
        <v>1829</v>
      </c>
      <c r="N125">
        <v>0.57000000000000006</v>
      </c>
      <c r="O125" s="148">
        <v>1</v>
      </c>
      <c r="P125" s="148" t="s">
        <v>1827</v>
      </c>
      <c r="Q125" s="148">
        <v>1</v>
      </c>
      <c r="R125" s="148">
        <v>7.2</v>
      </c>
      <c r="S125" t="s">
        <v>505</v>
      </c>
      <c r="T125"/>
      <c r="U125">
        <v>60.708060000000003</v>
      </c>
      <c r="V125">
        <v>-161.76611</v>
      </c>
      <c r="W125" s="148" t="s">
        <v>1828</v>
      </c>
      <c r="Y125">
        <f>VLOOKUP(F125,'LOOKUP OPERATOR 05032023'!$A$2:$P$173,16,FALSE)</f>
        <v>53</v>
      </c>
    </row>
    <row r="126" spans="1:25" x14ac:dyDescent="0.3">
      <c r="B126" s="148" t="s">
        <v>613</v>
      </c>
      <c r="C126" s="148">
        <v>56146</v>
      </c>
      <c r="E126" t="s">
        <v>88</v>
      </c>
      <c r="F126" t="s">
        <v>1524</v>
      </c>
      <c r="G126" s="148">
        <v>219</v>
      </c>
      <c r="H126" t="s">
        <v>80</v>
      </c>
      <c r="I126" t="s">
        <v>1534</v>
      </c>
      <c r="J126" t="s">
        <v>602</v>
      </c>
      <c r="K126" t="b">
        <v>1</v>
      </c>
      <c r="M126" t="b">
        <v>0</v>
      </c>
      <c r="N126">
        <v>1.3</v>
      </c>
      <c r="O126" s="148">
        <v>1</v>
      </c>
      <c r="P126" s="148" t="s">
        <v>1827</v>
      </c>
      <c r="Q126" s="148">
        <v>1</v>
      </c>
      <c r="R126" s="148">
        <v>12.47</v>
      </c>
      <c r="S126" t="s">
        <v>1501</v>
      </c>
      <c r="T126"/>
      <c r="U126">
        <v>55.489179999999998</v>
      </c>
      <c r="V126">
        <v>-133.1345</v>
      </c>
      <c r="Y126">
        <f>VLOOKUP(F126,'LOOKUP OPERATOR 05032023'!$A$2:$P$173,16,FALSE)</f>
        <v>2</v>
      </c>
    </row>
    <row r="127" spans="1:25" x14ac:dyDescent="0.3">
      <c r="A127" s="148">
        <v>332310</v>
      </c>
      <c r="B127" s="148" t="s">
        <v>932</v>
      </c>
      <c r="D127" s="148">
        <v>332310</v>
      </c>
      <c r="E127" t="s">
        <v>292</v>
      </c>
      <c r="F127" t="s">
        <v>1713</v>
      </c>
      <c r="H127" t="s">
        <v>291</v>
      </c>
      <c r="I127" t="s">
        <v>1714</v>
      </c>
      <c r="J127" t="s">
        <v>933</v>
      </c>
      <c r="K127" t="b">
        <v>0</v>
      </c>
      <c r="L127" t="b">
        <v>1</v>
      </c>
      <c r="M127" s="148" t="s">
        <v>1832</v>
      </c>
      <c r="N127">
        <v>0.92100000000000004</v>
      </c>
      <c r="O127" s="148">
        <v>1</v>
      </c>
      <c r="P127" s="148" t="s">
        <v>1827</v>
      </c>
      <c r="Q127" s="148">
        <v>1</v>
      </c>
      <c r="R127" s="148">
        <v>7.2</v>
      </c>
      <c r="S127" t="s">
        <v>505</v>
      </c>
      <c r="T127"/>
      <c r="U127">
        <v>60.16</v>
      </c>
      <c r="V127">
        <v>-164.26582999999999</v>
      </c>
      <c r="W127" s="148" t="s">
        <v>1828</v>
      </c>
      <c r="Y127">
        <f>VLOOKUP(F127,'LOOKUP OPERATOR 05032023'!$A$2:$P$173,16,FALSE)</f>
        <v>10</v>
      </c>
    </row>
    <row r="128" spans="1:25" x14ac:dyDescent="0.3">
      <c r="A128" s="148">
        <v>332470</v>
      </c>
      <c r="B128" s="148" t="s">
        <v>1052</v>
      </c>
      <c r="D128" s="148">
        <v>332470</v>
      </c>
      <c r="E128" t="s">
        <v>294</v>
      </c>
      <c r="F128" t="s">
        <v>1567</v>
      </c>
      <c r="H128" t="s">
        <v>293</v>
      </c>
      <c r="I128" t="s">
        <v>1568</v>
      </c>
      <c r="J128" t="s">
        <v>1053</v>
      </c>
      <c r="K128" t="b">
        <v>0</v>
      </c>
      <c r="L128" t="b">
        <v>1</v>
      </c>
      <c r="M128" s="148" t="s">
        <v>1832</v>
      </c>
      <c r="N128">
        <v>0.41000000000000003</v>
      </c>
      <c r="O128" s="148">
        <v>1</v>
      </c>
      <c r="P128" s="148" t="s">
        <v>1827</v>
      </c>
      <c r="Q128" s="148">
        <v>1</v>
      </c>
      <c r="R128" s="148">
        <v>7.2</v>
      </c>
      <c r="S128" t="s">
        <v>505</v>
      </c>
      <c r="T128"/>
      <c r="U128">
        <v>55.912779999999998</v>
      </c>
      <c r="V128">
        <v>-159.14555999999999</v>
      </c>
      <c r="W128" s="148" t="s">
        <v>1828</v>
      </c>
      <c r="Y128">
        <f>VLOOKUP(F128,'LOOKUP OPERATOR 05032023'!$A$2:$P$173,16,FALSE)</f>
        <v>13</v>
      </c>
    </row>
    <row r="129" spans="1:25" x14ac:dyDescent="0.3">
      <c r="A129" s="148">
        <v>332320</v>
      </c>
      <c r="B129" s="148" t="s">
        <v>934</v>
      </c>
      <c r="D129" s="148">
        <v>332320</v>
      </c>
      <c r="E129" t="s">
        <v>296</v>
      </c>
      <c r="F129" t="s">
        <v>1537</v>
      </c>
      <c r="H129" t="s">
        <v>295</v>
      </c>
      <c r="I129" t="s">
        <v>1538</v>
      </c>
      <c r="J129" t="s">
        <v>935</v>
      </c>
      <c r="K129" t="b">
        <v>0</v>
      </c>
      <c r="L129" t="b">
        <v>1</v>
      </c>
      <c r="M129" s="148" t="s">
        <v>1829</v>
      </c>
      <c r="N129">
        <v>0.3</v>
      </c>
      <c r="O129" s="148">
        <v>1</v>
      </c>
      <c r="P129" s="148" t="s">
        <v>1827</v>
      </c>
      <c r="Q129" s="148">
        <v>1</v>
      </c>
      <c r="R129" s="148">
        <v>7.2</v>
      </c>
      <c r="S129" t="s">
        <v>505</v>
      </c>
      <c r="T129"/>
      <c r="U129">
        <v>56.001939999999998</v>
      </c>
      <c r="V129">
        <v>-161.20277999999999</v>
      </c>
      <c r="W129" s="148" t="s">
        <v>1828</v>
      </c>
      <c r="Y129">
        <f>VLOOKUP(F129,'LOOKUP OPERATOR 05032023'!$A$2:$P$173,16,FALSE)</f>
        <v>32</v>
      </c>
    </row>
    <row r="130" spans="1:25" x14ac:dyDescent="0.3">
      <c r="A130" s="148">
        <v>332110</v>
      </c>
      <c r="B130" s="148" t="s">
        <v>936</v>
      </c>
      <c r="D130" s="148">
        <v>332110</v>
      </c>
      <c r="E130" t="s">
        <v>298</v>
      </c>
      <c r="F130" t="s">
        <v>1798</v>
      </c>
      <c r="H130" t="s">
        <v>297</v>
      </c>
      <c r="I130" t="s">
        <v>1799</v>
      </c>
      <c r="J130" t="s">
        <v>937</v>
      </c>
      <c r="K130" t="b">
        <v>0</v>
      </c>
      <c r="L130" t="b">
        <v>1</v>
      </c>
      <c r="M130" s="172" t="s">
        <v>1832</v>
      </c>
      <c r="N130">
        <v>0.42</v>
      </c>
      <c r="O130" s="148">
        <v>1</v>
      </c>
      <c r="P130" s="148" t="s">
        <v>1827</v>
      </c>
      <c r="Q130" s="148">
        <v>1</v>
      </c>
      <c r="R130" s="148">
        <v>7.2</v>
      </c>
      <c r="S130" t="s">
        <v>505</v>
      </c>
      <c r="T130"/>
      <c r="U130">
        <v>59.728610000000003</v>
      </c>
      <c r="V130">
        <v>-157.28443999999999</v>
      </c>
      <c r="W130" s="148" t="s">
        <v>1828</v>
      </c>
      <c r="Y130">
        <f>VLOOKUP(F130,'LOOKUP OPERATOR 05032023'!$A$2:$P$173,16,FALSE)</f>
        <v>16</v>
      </c>
    </row>
    <row r="131" spans="1:25" x14ac:dyDescent="0.3">
      <c r="A131" s="148">
        <v>332330</v>
      </c>
      <c r="B131" s="148" t="s">
        <v>938</v>
      </c>
      <c r="D131" s="148">
        <v>332330</v>
      </c>
      <c r="E131" t="s">
        <v>300</v>
      </c>
      <c r="F131" t="s">
        <v>1543</v>
      </c>
      <c r="H131" t="s">
        <v>299</v>
      </c>
      <c r="I131" t="s">
        <v>1544</v>
      </c>
      <c r="J131" t="s">
        <v>939</v>
      </c>
      <c r="K131" t="b">
        <v>0</v>
      </c>
      <c r="L131" t="b">
        <v>1</v>
      </c>
      <c r="M131" s="148" t="s">
        <v>1829</v>
      </c>
      <c r="N131">
        <v>0.3</v>
      </c>
      <c r="O131" s="148">
        <v>1</v>
      </c>
      <c r="P131" s="148" t="s">
        <v>1827</v>
      </c>
      <c r="Q131" s="148">
        <v>1</v>
      </c>
      <c r="R131" s="148">
        <v>7.2</v>
      </c>
      <c r="S131" t="s">
        <v>505</v>
      </c>
      <c r="T131"/>
      <c r="W131" s="148" t="s">
        <v>1828</v>
      </c>
      <c r="Y131">
        <f>VLOOKUP(F131,'LOOKUP OPERATOR 05032023'!$A$2:$P$173,16,FALSE)</f>
        <v>18</v>
      </c>
    </row>
    <row r="132" spans="1:25" x14ac:dyDescent="0.3">
      <c r="A132" s="148">
        <v>332340</v>
      </c>
      <c r="B132" s="148" t="s">
        <v>940</v>
      </c>
      <c r="C132" s="148">
        <v>90</v>
      </c>
      <c r="D132" s="148">
        <v>332340</v>
      </c>
      <c r="E132" t="s">
        <v>302</v>
      </c>
      <c r="F132" t="s">
        <v>1548</v>
      </c>
      <c r="G132" s="148">
        <v>13642</v>
      </c>
      <c r="H132" t="s">
        <v>301</v>
      </c>
      <c r="I132" t="s">
        <v>1549</v>
      </c>
      <c r="J132" t="s">
        <v>941</v>
      </c>
      <c r="K132" t="b">
        <v>1</v>
      </c>
      <c r="L132" t="b">
        <v>1</v>
      </c>
      <c r="M132" t="b">
        <v>0</v>
      </c>
      <c r="N132">
        <v>19.2</v>
      </c>
      <c r="O132" s="148">
        <v>1</v>
      </c>
      <c r="P132" s="148" t="s">
        <v>1827</v>
      </c>
      <c r="Q132" s="148">
        <v>1</v>
      </c>
      <c r="R132" s="148">
        <v>4</v>
      </c>
      <c r="S132" t="s">
        <v>1501</v>
      </c>
      <c r="T132"/>
      <c r="U132">
        <v>64.505330999999998</v>
      </c>
      <c r="V132">
        <v>-165.42981399999999</v>
      </c>
      <c r="W132" s="148" t="s">
        <v>1828</v>
      </c>
      <c r="Y132">
        <f>VLOOKUP(F132,'LOOKUP OPERATOR 05032023'!$A$2:$P$173,16,FALSE)</f>
        <v>0</v>
      </c>
    </row>
    <row r="133" spans="1:25" x14ac:dyDescent="0.3">
      <c r="A133" s="148">
        <v>332350</v>
      </c>
      <c r="B133" s="148" t="s">
        <v>942</v>
      </c>
      <c r="C133" s="148">
        <v>7487</v>
      </c>
      <c r="D133" s="148">
        <v>332350</v>
      </c>
      <c r="E133" t="s">
        <v>304</v>
      </c>
      <c r="F133" t="s">
        <v>1554</v>
      </c>
      <c r="G133" s="148">
        <v>26616</v>
      </c>
      <c r="H133" t="s">
        <v>303</v>
      </c>
      <c r="I133" t="s">
        <v>1646</v>
      </c>
      <c r="J133" t="s">
        <v>943</v>
      </c>
      <c r="K133" t="b">
        <v>1</v>
      </c>
      <c r="L133" t="b">
        <v>1</v>
      </c>
      <c r="M133" s="136" t="b">
        <v>0</v>
      </c>
      <c r="N133">
        <v>2.7949999999999999</v>
      </c>
      <c r="O133" s="148">
        <v>1</v>
      </c>
      <c r="P133" s="148" t="s">
        <v>1827</v>
      </c>
      <c r="Q133" s="148">
        <v>1</v>
      </c>
      <c r="R133" s="148">
        <v>4.16</v>
      </c>
      <c r="S133" t="s">
        <v>1501</v>
      </c>
      <c r="T133"/>
      <c r="U133">
        <v>68.137950000000004</v>
      </c>
      <c r="V133">
        <v>-151.741017</v>
      </c>
      <c r="W133" s="148" t="s">
        <v>1828</v>
      </c>
      <c r="Y133">
        <f>VLOOKUP(F133,'LOOKUP OPERATOR 05032023'!$A$2:$P$173,16,FALSE)</f>
        <v>121</v>
      </c>
    </row>
    <row r="134" spans="1:25" x14ac:dyDescent="0.3">
      <c r="A134" s="148">
        <v>332360</v>
      </c>
      <c r="B134" s="148" t="s">
        <v>944</v>
      </c>
      <c r="C134" s="148">
        <v>7482</v>
      </c>
      <c r="D134" s="148">
        <v>332360</v>
      </c>
      <c r="E134" t="s">
        <v>305</v>
      </c>
      <c r="F134" t="s">
        <v>1554</v>
      </c>
      <c r="G134" s="148">
        <v>26616</v>
      </c>
      <c r="H134" t="s">
        <v>303</v>
      </c>
      <c r="I134" t="s">
        <v>1696</v>
      </c>
      <c r="J134" t="s">
        <v>945</v>
      </c>
      <c r="K134" t="b">
        <v>1</v>
      </c>
      <c r="L134" t="b">
        <v>1</v>
      </c>
      <c r="M134" t="b">
        <v>0</v>
      </c>
      <c r="N134">
        <v>3.37</v>
      </c>
      <c r="O134" s="148">
        <v>1</v>
      </c>
      <c r="P134" s="148" t="s">
        <v>1827</v>
      </c>
      <c r="Q134" s="148">
        <v>1</v>
      </c>
      <c r="R134" s="148">
        <v>4.16</v>
      </c>
      <c r="S134" t="s">
        <v>1501</v>
      </c>
      <c r="T134"/>
      <c r="U134">
        <v>70.482600000000005</v>
      </c>
      <c r="V134">
        <v>-157.42519999999999</v>
      </c>
      <c r="W134" s="148" t="s">
        <v>1828</v>
      </c>
      <c r="Y134">
        <f>VLOOKUP(F134,'LOOKUP OPERATOR 05032023'!$A$2:$P$173,16,FALSE)</f>
        <v>121</v>
      </c>
    </row>
    <row r="135" spans="1:25" x14ac:dyDescent="0.3">
      <c r="A135" s="148">
        <v>332370</v>
      </c>
      <c r="B135" s="148" t="s">
        <v>946</v>
      </c>
      <c r="C135" s="148">
        <v>7483</v>
      </c>
      <c r="D135" s="148">
        <v>332370</v>
      </c>
      <c r="E135" t="s">
        <v>306</v>
      </c>
      <c r="F135" t="s">
        <v>1554</v>
      </c>
      <c r="G135" s="148">
        <v>26616</v>
      </c>
      <c r="H135" t="s">
        <v>303</v>
      </c>
      <c r="I135" t="s">
        <v>1781</v>
      </c>
      <c r="J135" t="s">
        <v>947</v>
      </c>
      <c r="K135" t="b">
        <v>1</v>
      </c>
      <c r="L135" t="b">
        <v>1</v>
      </c>
      <c r="M135" s="136" t="b">
        <v>0</v>
      </c>
      <c r="N135">
        <v>2.72</v>
      </c>
      <c r="O135" s="148">
        <v>1</v>
      </c>
      <c r="P135" s="148" t="s">
        <v>1827</v>
      </c>
      <c r="Q135" s="148">
        <v>1</v>
      </c>
      <c r="R135" s="148">
        <v>4.16</v>
      </c>
      <c r="S135" t="s">
        <v>1501</v>
      </c>
      <c r="T135"/>
      <c r="U135">
        <v>70.125617000000005</v>
      </c>
      <c r="V135">
        <v>-143.619033</v>
      </c>
      <c r="W135" s="148" t="s">
        <v>1828</v>
      </c>
      <c r="Y135">
        <f>VLOOKUP(F135,'LOOKUP OPERATOR 05032023'!$A$2:$P$173,16,FALSE)</f>
        <v>121</v>
      </c>
    </row>
    <row r="136" spans="1:25" x14ac:dyDescent="0.3">
      <c r="A136" s="148">
        <v>332380</v>
      </c>
      <c r="B136" s="148" t="s">
        <v>948</v>
      </c>
      <c r="C136" s="148">
        <v>7484</v>
      </c>
      <c r="D136" s="148">
        <v>332380</v>
      </c>
      <c r="E136" t="s">
        <v>307</v>
      </c>
      <c r="F136" t="s">
        <v>1554</v>
      </c>
      <c r="G136" s="148">
        <v>26616</v>
      </c>
      <c r="H136" t="s">
        <v>303</v>
      </c>
      <c r="I136" t="s">
        <v>1555</v>
      </c>
      <c r="J136" t="s">
        <v>949</v>
      </c>
      <c r="K136" t="b">
        <v>1</v>
      </c>
      <c r="L136" t="b">
        <v>1</v>
      </c>
      <c r="M136" s="136" t="b">
        <v>0</v>
      </c>
      <c r="N136">
        <v>4.4000000000000004</v>
      </c>
      <c r="O136" s="148">
        <v>1</v>
      </c>
      <c r="P136" s="148" t="s">
        <v>1827</v>
      </c>
      <c r="Q136" s="148">
        <v>1</v>
      </c>
      <c r="R136" s="148">
        <v>4.16</v>
      </c>
      <c r="S136" t="s">
        <v>1501</v>
      </c>
      <c r="T136"/>
      <c r="U136">
        <v>70.220564999999993</v>
      </c>
      <c r="V136">
        <v>-150.993492</v>
      </c>
      <c r="W136" s="148" t="s">
        <v>1828</v>
      </c>
      <c r="Y136">
        <f>VLOOKUP(F136,'LOOKUP OPERATOR 05032023'!$A$2:$P$173,16,FALSE)</f>
        <v>121</v>
      </c>
    </row>
    <row r="137" spans="1:25" x14ac:dyDescent="0.3">
      <c r="A137" s="148">
        <v>331120</v>
      </c>
      <c r="B137" s="148" t="s">
        <v>614</v>
      </c>
      <c r="C137" s="148">
        <v>69</v>
      </c>
      <c r="D137" s="148">
        <v>331120</v>
      </c>
      <c r="E137" t="s">
        <v>89</v>
      </c>
      <c r="F137" t="s">
        <v>1524</v>
      </c>
      <c r="G137" s="148">
        <v>219</v>
      </c>
      <c r="H137" t="s">
        <v>80</v>
      </c>
      <c r="I137" t="s">
        <v>1608</v>
      </c>
      <c r="J137" t="s">
        <v>606</v>
      </c>
      <c r="K137" t="b">
        <v>1</v>
      </c>
      <c r="L137" t="b">
        <v>1</v>
      </c>
      <c r="M137" t="b">
        <v>0</v>
      </c>
      <c r="N137">
        <v>6.2</v>
      </c>
      <c r="O137" s="148">
        <v>1</v>
      </c>
      <c r="P137" s="148" t="s">
        <v>1827</v>
      </c>
      <c r="Q137" s="148">
        <v>1</v>
      </c>
      <c r="R137" s="148">
        <v>12.47</v>
      </c>
      <c r="S137" t="s">
        <v>1501</v>
      </c>
      <c r="T137"/>
      <c r="U137">
        <v>59.235931000000001</v>
      </c>
      <c r="V137">
        <v>-135.44622799999999</v>
      </c>
      <c r="W137" s="148" t="s">
        <v>1828</v>
      </c>
      <c r="X137" t="s">
        <v>1849</v>
      </c>
      <c r="Y137">
        <f>VLOOKUP(F137,'LOOKUP OPERATOR 05032023'!$A$2:$P$173,16,FALSE)</f>
        <v>2</v>
      </c>
    </row>
    <row r="138" spans="1:25" x14ac:dyDescent="0.3">
      <c r="A138" s="148">
        <v>332390</v>
      </c>
      <c r="B138" s="148" t="s">
        <v>950</v>
      </c>
      <c r="C138" s="148">
        <v>7485</v>
      </c>
      <c r="D138" s="148">
        <v>332390</v>
      </c>
      <c r="E138" t="s">
        <v>308</v>
      </c>
      <c r="F138" t="s">
        <v>1554</v>
      </c>
      <c r="G138" s="148">
        <v>26616</v>
      </c>
      <c r="H138" t="s">
        <v>303</v>
      </c>
      <c r="I138" t="s">
        <v>1577</v>
      </c>
      <c r="J138" t="s">
        <v>951</v>
      </c>
      <c r="K138" t="b">
        <v>1</v>
      </c>
      <c r="L138" t="b">
        <v>1</v>
      </c>
      <c r="M138" t="b">
        <v>1</v>
      </c>
      <c r="N138">
        <v>3.1</v>
      </c>
      <c r="O138" s="148">
        <v>1</v>
      </c>
      <c r="P138" s="148" t="s">
        <v>1827</v>
      </c>
      <c r="Q138" s="148">
        <v>1</v>
      </c>
      <c r="R138" s="148">
        <v>4.16</v>
      </c>
      <c r="S138" t="s">
        <v>1501</v>
      </c>
      <c r="T138"/>
      <c r="U138">
        <v>68.348423999999994</v>
      </c>
      <c r="V138">
        <v>-166.737211</v>
      </c>
      <c r="W138" s="148" t="s">
        <v>1828</v>
      </c>
      <c r="Y138">
        <f>VLOOKUP(F138,'LOOKUP OPERATOR 05032023'!$A$2:$P$173,16,FALSE)</f>
        <v>121</v>
      </c>
    </row>
    <row r="139" spans="1:25" x14ac:dyDescent="0.3">
      <c r="A139" s="148">
        <v>332400</v>
      </c>
      <c r="B139" s="148" t="s">
        <v>952</v>
      </c>
      <c r="C139" s="148">
        <v>7486</v>
      </c>
      <c r="D139" s="148">
        <v>332400</v>
      </c>
      <c r="E139" t="s">
        <v>309</v>
      </c>
      <c r="F139" t="s">
        <v>1554</v>
      </c>
      <c r="G139" s="148">
        <v>26616</v>
      </c>
      <c r="H139" t="s">
        <v>303</v>
      </c>
      <c r="I139" t="s">
        <v>1578</v>
      </c>
      <c r="J139" t="s">
        <v>953</v>
      </c>
      <c r="K139" t="b">
        <v>1</v>
      </c>
      <c r="L139" t="b">
        <v>1</v>
      </c>
      <c r="M139" t="b">
        <v>1</v>
      </c>
      <c r="N139">
        <v>2.4</v>
      </c>
      <c r="O139" s="148">
        <v>1</v>
      </c>
      <c r="P139" s="148" t="s">
        <v>1827</v>
      </c>
      <c r="Q139" s="148">
        <v>1</v>
      </c>
      <c r="R139" s="148">
        <v>4.16</v>
      </c>
      <c r="S139" t="s">
        <v>1501</v>
      </c>
      <c r="T139"/>
      <c r="U139">
        <v>69.740832999999995</v>
      </c>
      <c r="V139">
        <v>-163.005833</v>
      </c>
      <c r="W139" s="148" t="s">
        <v>1828</v>
      </c>
      <c r="Y139">
        <f>VLOOKUP(F139,'LOOKUP OPERATOR 05032023'!$A$2:$P$173,16,FALSE)</f>
        <v>121</v>
      </c>
    </row>
    <row r="140" spans="1:25" x14ac:dyDescent="0.3">
      <c r="A140" s="148">
        <v>332410</v>
      </c>
      <c r="B140" s="148" t="s">
        <v>954</v>
      </c>
      <c r="C140" s="148">
        <v>7488</v>
      </c>
      <c r="D140" s="148">
        <v>332410</v>
      </c>
      <c r="E140" t="s">
        <v>310</v>
      </c>
      <c r="F140" t="s">
        <v>1554</v>
      </c>
      <c r="G140" s="148">
        <v>26616</v>
      </c>
      <c r="H140" t="s">
        <v>303</v>
      </c>
      <c r="I140" t="s">
        <v>1643</v>
      </c>
      <c r="J140" t="s">
        <v>955</v>
      </c>
      <c r="K140" t="b">
        <v>1</v>
      </c>
      <c r="L140" t="b">
        <v>1</v>
      </c>
      <c r="M140" t="b">
        <v>1</v>
      </c>
      <c r="N140">
        <v>3.11</v>
      </c>
      <c r="O140" s="148">
        <v>1</v>
      </c>
      <c r="P140" s="148" t="s">
        <v>1827</v>
      </c>
      <c r="Q140" s="148">
        <v>1</v>
      </c>
      <c r="R140" s="148">
        <v>12.47</v>
      </c>
      <c r="S140" t="s">
        <v>1501</v>
      </c>
      <c r="T140"/>
      <c r="U140">
        <v>70.642876999999999</v>
      </c>
      <c r="V140">
        <v>-160.02046100000001</v>
      </c>
      <c r="W140" s="148" t="s">
        <v>1828</v>
      </c>
      <c r="Y140">
        <f>VLOOKUP(F140,'LOOKUP OPERATOR 05032023'!$A$2:$P$173,16,FALSE)</f>
        <v>121</v>
      </c>
    </row>
    <row r="141" spans="1:25" x14ac:dyDescent="0.3">
      <c r="A141" s="148">
        <v>332420</v>
      </c>
      <c r="B141" s="148" t="s">
        <v>956</v>
      </c>
      <c r="D141" s="148">
        <v>332420</v>
      </c>
      <c r="E141" t="s">
        <v>312</v>
      </c>
      <c r="F141" t="s">
        <v>1557</v>
      </c>
      <c r="H141" t="s">
        <v>311</v>
      </c>
      <c r="I141" t="s">
        <v>1558</v>
      </c>
      <c r="J141" t="s">
        <v>957</v>
      </c>
      <c r="K141" t="b">
        <v>0</v>
      </c>
      <c r="L141" t="b">
        <v>1</v>
      </c>
      <c r="M141" s="148" t="s">
        <v>1832</v>
      </c>
      <c r="N141">
        <v>0.84</v>
      </c>
      <c r="O141" s="148">
        <v>1</v>
      </c>
      <c r="P141" s="148" t="s">
        <v>1827</v>
      </c>
      <c r="Q141" s="148">
        <v>1</v>
      </c>
      <c r="R141" s="148">
        <v>7.2</v>
      </c>
      <c r="S141" t="s">
        <v>505</v>
      </c>
      <c r="T141"/>
      <c r="U141">
        <v>62.533610000000003</v>
      </c>
      <c r="V141">
        <v>-164.84110999999999</v>
      </c>
      <c r="W141" s="148" t="s">
        <v>1828</v>
      </c>
      <c r="Y141">
        <f>VLOOKUP(F141,'LOOKUP OPERATOR 05032023'!$A$2:$P$173,16,FALSE)</f>
        <v>108</v>
      </c>
    </row>
    <row r="142" spans="1:25" x14ac:dyDescent="0.3">
      <c r="A142" s="148">
        <v>332430</v>
      </c>
      <c r="B142" s="148" t="s">
        <v>958</v>
      </c>
      <c r="C142" s="148">
        <v>109</v>
      </c>
      <c r="D142" s="148">
        <v>332430</v>
      </c>
      <c r="E142" t="s">
        <v>314</v>
      </c>
      <c r="F142" t="s">
        <v>1740</v>
      </c>
      <c r="G142" s="148">
        <v>13870</v>
      </c>
      <c r="H142" t="s">
        <v>313</v>
      </c>
      <c r="I142" t="s">
        <v>1741</v>
      </c>
      <c r="J142" t="s">
        <v>959</v>
      </c>
      <c r="K142" t="b">
        <v>1</v>
      </c>
      <c r="L142" t="b">
        <v>1</v>
      </c>
      <c r="M142" t="b">
        <v>1</v>
      </c>
      <c r="N142">
        <v>6.6</v>
      </c>
      <c r="O142" s="148">
        <v>1</v>
      </c>
      <c r="P142" s="148" t="s">
        <v>1827</v>
      </c>
      <c r="Q142" s="148">
        <v>1</v>
      </c>
      <c r="R142" s="148">
        <v>12</v>
      </c>
      <c r="S142" t="s">
        <v>1501</v>
      </c>
      <c r="T142"/>
      <c r="U142">
        <v>59.042914000000003</v>
      </c>
      <c r="V142">
        <v>-158.46859699999999</v>
      </c>
      <c r="W142" s="148" t="s">
        <v>1828</v>
      </c>
      <c r="Y142">
        <f>VLOOKUP(F142,'LOOKUP OPERATOR 05032023'!$A$2:$P$173,16,FALSE)</f>
        <v>640</v>
      </c>
    </row>
    <row r="143" spans="1:25" x14ac:dyDescent="0.3">
      <c r="A143" s="148">
        <v>332440</v>
      </c>
      <c r="B143" s="148" t="s">
        <v>961</v>
      </c>
      <c r="D143" s="148">
        <v>332440</v>
      </c>
      <c r="E143" t="s">
        <v>316</v>
      </c>
      <c r="F143" t="s">
        <v>1561</v>
      </c>
      <c r="H143" t="s">
        <v>315</v>
      </c>
      <c r="I143" t="s">
        <v>1562</v>
      </c>
      <c r="J143" t="s">
        <v>962</v>
      </c>
      <c r="K143" t="b">
        <v>0</v>
      </c>
      <c r="L143" t="b">
        <v>1</v>
      </c>
      <c r="M143" s="148" t="s">
        <v>1829</v>
      </c>
      <c r="N143">
        <v>0.35100000000000003</v>
      </c>
      <c r="O143" s="148">
        <v>1</v>
      </c>
      <c r="P143" s="148" t="s">
        <v>1827</v>
      </c>
      <c r="Q143" s="148">
        <v>1</v>
      </c>
      <c r="R143" s="148">
        <v>7.2</v>
      </c>
      <c r="S143" t="s">
        <v>505</v>
      </c>
      <c r="T143"/>
      <c r="U143">
        <v>57.923609999999996</v>
      </c>
      <c r="V143">
        <v>-152.50221999999999</v>
      </c>
      <c r="W143" s="148" t="s">
        <v>1828</v>
      </c>
      <c r="Y143">
        <f>VLOOKUP(F143,'LOOKUP OPERATOR 05032023'!$A$2:$P$173,16,FALSE)</f>
        <v>0</v>
      </c>
    </row>
    <row r="144" spans="1:25" x14ac:dyDescent="0.3">
      <c r="B144" s="148" t="s">
        <v>1423</v>
      </c>
      <c r="E144" s="220" t="s">
        <v>1850</v>
      </c>
      <c r="F144" t="s">
        <v>1851</v>
      </c>
      <c r="H144" t="s">
        <v>1852</v>
      </c>
      <c r="K144" t="b">
        <v>0</v>
      </c>
      <c r="L144" t="b">
        <v>0</v>
      </c>
      <c r="M144" t="b">
        <v>0</v>
      </c>
      <c r="S144" t="s">
        <v>505</v>
      </c>
      <c r="T144"/>
      <c r="Y144">
        <f>VLOOKUP(F144,'LOOKUP OPERATOR 05032023'!$A$2:$P$173,16,FALSE)</f>
        <v>227</v>
      </c>
    </row>
    <row r="145" spans="1:25" x14ac:dyDescent="0.3">
      <c r="A145" s="148">
        <v>332450</v>
      </c>
      <c r="B145" s="148" t="s">
        <v>963</v>
      </c>
      <c r="D145" s="148">
        <v>332450</v>
      </c>
      <c r="E145" t="s">
        <v>318</v>
      </c>
      <c r="F145" t="s">
        <v>1563</v>
      </c>
      <c r="H145" t="s">
        <v>317</v>
      </c>
      <c r="I145" t="s">
        <v>1564</v>
      </c>
      <c r="J145" t="s">
        <v>964</v>
      </c>
      <c r="K145" t="b">
        <v>0</v>
      </c>
      <c r="L145" t="b">
        <v>1</v>
      </c>
      <c r="M145" s="148" t="b">
        <v>1</v>
      </c>
      <c r="N145">
        <v>0.21099999999999999</v>
      </c>
      <c r="O145" s="148">
        <v>1</v>
      </c>
      <c r="P145" s="148" t="s">
        <v>1827</v>
      </c>
      <c r="Q145" s="148">
        <v>1</v>
      </c>
      <c r="S145" t="s">
        <v>505</v>
      </c>
      <c r="T145"/>
      <c r="U145">
        <v>59.787219999999998</v>
      </c>
      <c r="V145">
        <v>-154.10611</v>
      </c>
      <c r="W145" s="148" t="s">
        <v>1828</v>
      </c>
      <c r="Y145">
        <f>VLOOKUP(F145,'LOOKUP OPERATOR 05032023'!$A$2:$P$173,16,FALSE)</f>
        <v>227</v>
      </c>
    </row>
    <row r="146" spans="1:25" x14ac:dyDescent="0.3">
      <c r="A146" s="148">
        <v>332460</v>
      </c>
      <c r="B146" s="148" t="s">
        <v>965</v>
      </c>
      <c r="C146" s="148">
        <v>6702</v>
      </c>
      <c r="D146" s="148">
        <v>332460</v>
      </c>
      <c r="E146" t="s">
        <v>320</v>
      </c>
      <c r="F146" t="s">
        <v>1565</v>
      </c>
      <c r="G146" s="148">
        <v>29297</v>
      </c>
      <c r="H146" t="s">
        <v>319</v>
      </c>
      <c r="I146" t="s">
        <v>1566</v>
      </c>
      <c r="J146" t="s">
        <v>966</v>
      </c>
      <c r="K146" t="b">
        <v>1</v>
      </c>
      <c r="L146" t="b">
        <v>1</v>
      </c>
      <c r="M146" t="b">
        <v>0</v>
      </c>
      <c r="N146">
        <v>1.7</v>
      </c>
      <c r="O146" s="148">
        <v>1</v>
      </c>
      <c r="P146" s="148" t="s">
        <v>1827</v>
      </c>
      <c r="Q146" s="148">
        <v>1</v>
      </c>
      <c r="R146" s="148">
        <v>2.4</v>
      </c>
      <c r="S146" t="s">
        <v>1501</v>
      </c>
      <c r="T146"/>
      <c r="U146">
        <v>57.957197000000001</v>
      </c>
      <c r="V146">
        <v>-136.22009499999999</v>
      </c>
      <c r="W146" s="148" t="s">
        <v>1828</v>
      </c>
      <c r="Y146">
        <f>VLOOKUP(F146,'LOOKUP OPERATOR 05032023'!$A$2:$P$173,16,FALSE)</f>
        <v>726</v>
      </c>
    </row>
    <row r="147" spans="1:25" x14ac:dyDescent="0.3">
      <c r="B147" s="148" t="s">
        <v>967</v>
      </c>
      <c r="C147" s="148">
        <v>91</v>
      </c>
      <c r="E147" t="s">
        <v>322</v>
      </c>
      <c r="F147" t="s">
        <v>1662</v>
      </c>
      <c r="G147" s="148">
        <v>14856</v>
      </c>
      <c r="H147" t="s">
        <v>321</v>
      </c>
      <c r="I147" t="s">
        <v>1663</v>
      </c>
      <c r="J147" t="s">
        <v>864</v>
      </c>
      <c r="K147" t="b">
        <v>1</v>
      </c>
      <c r="L147" t="b">
        <v>0</v>
      </c>
      <c r="M147" t="b">
        <v>0</v>
      </c>
      <c r="N147">
        <v>14.5</v>
      </c>
      <c r="O147" s="148">
        <v>1</v>
      </c>
      <c r="P147" s="148" t="s">
        <v>1827</v>
      </c>
      <c r="Q147" s="148">
        <v>1</v>
      </c>
      <c r="R147" s="148">
        <v>24.9</v>
      </c>
      <c r="S147" t="s">
        <v>1501</v>
      </c>
      <c r="T147"/>
      <c r="U147">
        <v>56.811039999999998</v>
      </c>
      <c r="V147">
        <v>-132.95709099999999</v>
      </c>
      <c r="Y147">
        <f>VLOOKUP(F147,'LOOKUP OPERATOR 05032023'!$A$2:$P$173,16,FALSE)</f>
        <v>0</v>
      </c>
    </row>
    <row r="148" spans="1:25" x14ac:dyDescent="0.3">
      <c r="A148" s="148">
        <v>331150</v>
      </c>
      <c r="B148" s="148" t="s">
        <v>615</v>
      </c>
      <c r="C148" s="148">
        <v>423</v>
      </c>
      <c r="D148" s="148">
        <v>331150</v>
      </c>
      <c r="E148" t="s">
        <v>92</v>
      </c>
      <c r="F148" t="s">
        <v>1524</v>
      </c>
      <c r="G148" s="148">
        <v>219</v>
      </c>
      <c r="H148" t="s">
        <v>80</v>
      </c>
      <c r="I148" t="s">
        <v>1534</v>
      </c>
      <c r="J148" t="s">
        <v>602</v>
      </c>
      <c r="K148" t="b">
        <v>1</v>
      </c>
      <c r="L148" t="b">
        <v>1</v>
      </c>
      <c r="M148" t="b">
        <v>0</v>
      </c>
      <c r="N148">
        <v>1</v>
      </c>
      <c r="O148" s="148">
        <v>1</v>
      </c>
      <c r="P148" s="148" t="s">
        <v>1827</v>
      </c>
      <c r="Q148" s="148">
        <v>1</v>
      </c>
      <c r="R148" s="148">
        <v>2.4</v>
      </c>
      <c r="S148" t="s">
        <v>1501</v>
      </c>
      <c r="T148"/>
      <c r="U148">
        <v>55.204937000000001</v>
      </c>
      <c r="V148">
        <v>-132.82143500000001</v>
      </c>
      <c r="Y148">
        <f>VLOOKUP(F148,'LOOKUP OPERATOR 05032023'!$A$2:$P$173,16,FALSE)</f>
        <v>2</v>
      </c>
    </row>
    <row r="149" spans="1:25" x14ac:dyDescent="0.3">
      <c r="A149" s="148">
        <v>332480</v>
      </c>
      <c r="B149" s="148" t="s">
        <v>970</v>
      </c>
      <c r="D149" s="148">
        <v>332480</v>
      </c>
      <c r="E149" t="s">
        <v>325</v>
      </c>
      <c r="F149" t="s">
        <v>1569</v>
      </c>
      <c r="H149" t="s">
        <v>324</v>
      </c>
      <c r="I149" t="s">
        <v>1570</v>
      </c>
      <c r="J149" t="s">
        <v>971</v>
      </c>
      <c r="K149" t="b">
        <v>0</v>
      </c>
      <c r="L149" t="b">
        <v>1</v>
      </c>
      <c r="M149" s="148" t="s">
        <v>1832</v>
      </c>
      <c r="N149">
        <v>0.246</v>
      </c>
      <c r="O149" s="148">
        <v>1</v>
      </c>
      <c r="P149" s="148" t="s">
        <v>1827</v>
      </c>
      <c r="Q149" s="148">
        <v>1</v>
      </c>
      <c r="R149" s="148">
        <v>7.2</v>
      </c>
      <c r="S149" t="s">
        <v>505</v>
      </c>
      <c r="T149"/>
      <c r="U149">
        <v>57.564169999999997</v>
      </c>
      <c r="V149">
        <v>-157.57917</v>
      </c>
      <c r="W149" s="148" t="s">
        <v>1828</v>
      </c>
      <c r="Y149">
        <f>VLOOKUP(F149,'LOOKUP OPERATOR 05032023'!$A$2:$P$173,16,FALSE)</f>
        <v>0</v>
      </c>
    </row>
    <row r="150" spans="1:25" x14ac:dyDescent="0.3">
      <c r="A150" s="148">
        <v>332490</v>
      </c>
      <c r="B150" s="148" t="s">
        <v>1314</v>
      </c>
      <c r="D150" s="148">
        <v>332490</v>
      </c>
      <c r="E150" t="s">
        <v>327</v>
      </c>
      <c r="F150" t="s">
        <v>1575</v>
      </c>
      <c r="H150" t="s">
        <v>326</v>
      </c>
      <c r="I150" t="s">
        <v>1576</v>
      </c>
      <c r="J150" t="s">
        <v>1315</v>
      </c>
      <c r="K150" t="b">
        <v>0</v>
      </c>
      <c r="L150" t="b">
        <v>1</v>
      </c>
      <c r="M150" s="172" t="s">
        <v>1832</v>
      </c>
      <c r="N150">
        <v>0.14000000000000001</v>
      </c>
      <c r="O150" s="148">
        <v>1</v>
      </c>
      <c r="P150" s="148" t="s">
        <v>1827</v>
      </c>
      <c r="Q150" s="148">
        <v>1</v>
      </c>
      <c r="S150" t="s">
        <v>505</v>
      </c>
      <c r="T150"/>
      <c r="U150">
        <v>59.013060000000003</v>
      </c>
      <c r="V150">
        <v>-161.81639000000001</v>
      </c>
      <c r="W150" s="148" t="s">
        <v>1828</v>
      </c>
      <c r="Y150">
        <f>VLOOKUP(F150,'LOOKUP OPERATOR 05032023'!$A$2:$P$173,16,FALSE)</f>
        <v>0</v>
      </c>
    </row>
    <row r="151" spans="1:25" x14ac:dyDescent="0.3">
      <c r="A151" s="148">
        <v>332500</v>
      </c>
      <c r="B151" s="148" t="s">
        <v>972</v>
      </c>
      <c r="D151" s="148">
        <v>332500</v>
      </c>
      <c r="E151" t="s">
        <v>329</v>
      </c>
      <c r="F151" t="s">
        <v>1581</v>
      </c>
      <c r="H151" t="s">
        <v>328</v>
      </c>
      <c r="I151" t="s">
        <v>1582</v>
      </c>
      <c r="J151" t="s">
        <v>973</v>
      </c>
      <c r="K151" t="b">
        <v>0</v>
      </c>
      <c r="L151" t="b">
        <v>1</v>
      </c>
      <c r="M151" s="172" t="s">
        <v>1832</v>
      </c>
      <c r="N151">
        <v>0.36899999999999999</v>
      </c>
      <c r="O151" s="148">
        <v>1</v>
      </c>
      <c r="P151" s="148" t="s">
        <v>1827</v>
      </c>
      <c r="Q151" s="148">
        <v>1</v>
      </c>
      <c r="R151" s="148">
        <v>7.2</v>
      </c>
      <c r="S151" t="s">
        <v>505</v>
      </c>
      <c r="T151"/>
      <c r="U151">
        <v>56.948390000000003</v>
      </c>
      <c r="V151">
        <v>-158.62902</v>
      </c>
      <c r="W151" s="148" t="s">
        <v>1828</v>
      </c>
      <c r="Y151">
        <f>VLOOKUP(F151,'LOOKUP OPERATOR 05032023'!$A$2:$P$173,16,FALSE)</f>
        <v>0</v>
      </c>
    </row>
    <row r="152" spans="1:25" x14ac:dyDescent="0.3">
      <c r="A152" s="148">
        <v>332510</v>
      </c>
      <c r="B152" s="148" t="s">
        <v>974</v>
      </c>
      <c r="D152" s="148">
        <v>332510</v>
      </c>
      <c r="E152" t="s">
        <v>331</v>
      </c>
      <c r="F152" t="s">
        <v>1800</v>
      </c>
      <c r="H152" t="s">
        <v>330</v>
      </c>
      <c r="I152" t="s">
        <v>1801</v>
      </c>
      <c r="J152" t="s">
        <v>975</v>
      </c>
      <c r="K152" t="b">
        <v>0</v>
      </c>
      <c r="L152" t="b">
        <v>1</v>
      </c>
      <c r="M152" s="148" t="s">
        <v>1832</v>
      </c>
      <c r="N152">
        <v>0.84</v>
      </c>
      <c r="O152" s="148">
        <v>1</v>
      </c>
      <c r="P152" s="148" t="s">
        <v>1827</v>
      </c>
      <c r="Q152" s="148">
        <v>1</v>
      </c>
      <c r="R152" s="148">
        <v>7.2</v>
      </c>
      <c r="S152" t="s">
        <v>505</v>
      </c>
      <c r="T152"/>
      <c r="U152">
        <v>59.88</v>
      </c>
      <c r="V152">
        <v>-163.054</v>
      </c>
      <c r="W152" s="148" t="s">
        <v>1828</v>
      </c>
      <c r="Y152">
        <f>VLOOKUP(F152,'LOOKUP OPERATOR 05032023'!$A$2:$P$173,16,FALSE)</f>
        <v>0</v>
      </c>
    </row>
    <row r="153" spans="1:25" x14ac:dyDescent="0.3">
      <c r="A153" s="148">
        <v>332520</v>
      </c>
      <c r="B153" s="148" t="s">
        <v>976</v>
      </c>
      <c r="D153" s="148">
        <v>332520</v>
      </c>
      <c r="E153" t="s">
        <v>333</v>
      </c>
      <c r="F153" t="s">
        <v>1584</v>
      </c>
      <c r="H153" t="s">
        <v>332</v>
      </c>
      <c r="I153" t="s">
        <v>1585</v>
      </c>
      <c r="J153" t="s">
        <v>977</v>
      </c>
      <c r="K153" t="b">
        <v>0</v>
      </c>
      <c r="L153" t="b">
        <v>1</v>
      </c>
      <c r="M153" s="148" t="s">
        <v>1829</v>
      </c>
      <c r="N153">
        <v>0.187</v>
      </c>
      <c r="O153" s="148">
        <v>1</v>
      </c>
      <c r="P153" s="148" t="s">
        <v>1827</v>
      </c>
      <c r="Q153" s="148">
        <v>1</v>
      </c>
      <c r="R153" s="148">
        <v>7.2</v>
      </c>
      <c r="S153" t="s">
        <v>505</v>
      </c>
      <c r="T153"/>
      <c r="U153">
        <v>65.504999999999995</v>
      </c>
      <c r="V153">
        <v>-150.16999999999999</v>
      </c>
      <c r="W153" s="148" t="s">
        <v>1828</v>
      </c>
      <c r="Y153">
        <f>VLOOKUP(F153,'LOOKUP OPERATOR 05032023'!$A$2:$P$173,16,FALSE)</f>
        <v>452</v>
      </c>
    </row>
    <row r="154" spans="1:25" x14ac:dyDescent="0.3">
      <c r="B154" s="148" t="s">
        <v>1316</v>
      </c>
      <c r="E154" t="s">
        <v>1318</v>
      </c>
      <c r="F154" t="s">
        <v>1853</v>
      </c>
      <c r="H154" t="s">
        <v>1317</v>
      </c>
      <c r="I154" t="s">
        <v>1666</v>
      </c>
      <c r="J154" t="s">
        <v>600</v>
      </c>
      <c r="K154" t="b">
        <v>0</v>
      </c>
      <c r="L154" t="b">
        <v>0</v>
      </c>
      <c r="M154" t="b">
        <v>0</v>
      </c>
      <c r="S154" t="s">
        <v>505</v>
      </c>
      <c r="T154"/>
      <c r="W154" s="148" t="s">
        <v>1828</v>
      </c>
      <c r="Y154">
        <f>VLOOKUP(F154,'LOOKUP OPERATOR 05032023'!$A$2:$P$173,16,FALSE)</f>
        <v>0</v>
      </c>
    </row>
    <row r="155" spans="1:25" x14ac:dyDescent="0.3">
      <c r="A155" s="148">
        <v>332530</v>
      </c>
      <c r="B155" s="148" t="s">
        <v>978</v>
      </c>
      <c r="D155" s="148">
        <v>332530</v>
      </c>
      <c r="E155" t="s">
        <v>335</v>
      </c>
      <c r="F155" t="s">
        <v>1590</v>
      </c>
      <c r="H155" t="s">
        <v>334</v>
      </c>
      <c r="I155" t="s">
        <v>1591</v>
      </c>
      <c r="J155" t="s">
        <v>979</v>
      </c>
      <c r="K155" t="b">
        <v>0</v>
      </c>
      <c r="L155" t="b">
        <v>1</v>
      </c>
      <c r="M155" s="148" t="s">
        <v>1832</v>
      </c>
      <c r="N155">
        <v>0.46400000000000002</v>
      </c>
      <c r="O155" s="148">
        <v>1</v>
      </c>
      <c r="P155" s="148" t="s">
        <v>1827</v>
      </c>
      <c r="Q155" s="148">
        <v>1</v>
      </c>
      <c r="R155" s="148">
        <v>7.2</v>
      </c>
      <c r="S155" t="s">
        <v>505</v>
      </c>
      <c r="T155"/>
      <c r="U155">
        <v>64.739440000000002</v>
      </c>
      <c r="V155">
        <v>-155.48694</v>
      </c>
      <c r="W155" s="148" t="s">
        <v>1828</v>
      </c>
      <c r="Y155">
        <f>VLOOKUP(F155,'LOOKUP OPERATOR 05032023'!$A$2:$P$173,16,FALSE)</f>
        <v>0</v>
      </c>
    </row>
    <row r="156" spans="1:25" x14ac:dyDescent="0.3">
      <c r="A156" s="148">
        <v>332550</v>
      </c>
      <c r="B156" s="148" t="s">
        <v>980</v>
      </c>
      <c r="D156" s="148">
        <v>332550</v>
      </c>
      <c r="E156" t="s">
        <v>337</v>
      </c>
      <c r="F156" t="s">
        <v>1593</v>
      </c>
      <c r="H156" t="s">
        <v>336</v>
      </c>
      <c r="I156" t="s">
        <v>1594</v>
      </c>
      <c r="J156" t="s">
        <v>981</v>
      </c>
      <c r="K156" t="b">
        <v>0</v>
      </c>
      <c r="L156" t="b">
        <v>1</v>
      </c>
      <c r="M156" s="148" t="b">
        <v>1</v>
      </c>
      <c r="N156">
        <v>0.8</v>
      </c>
      <c r="O156" s="148">
        <v>1</v>
      </c>
      <c r="P156" s="148" t="s">
        <v>1827</v>
      </c>
      <c r="Q156" s="148">
        <v>1</v>
      </c>
      <c r="R156" s="148">
        <v>7.2</v>
      </c>
      <c r="S156" t="s">
        <v>505</v>
      </c>
      <c r="T156"/>
      <c r="U156">
        <v>56.6</v>
      </c>
      <c r="V156">
        <v>-169.54167000000001</v>
      </c>
      <c r="W156" s="148" t="s">
        <v>1828</v>
      </c>
      <c r="Y156">
        <f>VLOOKUP(F156,'LOOKUP OPERATOR 05032023'!$A$2:$P$173,16,FALSE)</f>
        <v>100</v>
      </c>
    </row>
    <row r="157" spans="1:25" x14ac:dyDescent="0.3">
      <c r="A157" s="148">
        <v>332560</v>
      </c>
      <c r="B157" s="148" t="s">
        <v>982</v>
      </c>
      <c r="D157" s="148">
        <v>332560</v>
      </c>
      <c r="E157" t="s">
        <v>339</v>
      </c>
      <c r="F157" t="s">
        <v>1596</v>
      </c>
      <c r="H157" t="s">
        <v>338</v>
      </c>
      <c r="I157" t="s">
        <v>1597</v>
      </c>
      <c r="J157" t="s">
        <v>983</v>
      </c>
      <c r="K157" t="b">
        <v>0</v>
      </c>
      <c r="L157" t="b">
        <v>1</v>
      </c>
      <c r="M157" s="148" t="s">
        <v>1832</v>
      </c>
      <c r="N157">
        <v>2.92</v>
      </c>
      <c r="O157" s="148">
        <v>1</v>
      </c>
      <c r="P157" s="148" t="s">
        <v>1827</v>
      </c>
      <c r="Q157" s="148">
        <v>1</v>
      </c>
      <c r="R157" s="148">
        <v>7.2</v>
      </c>
      <c r="S157" t="s">
        <v>505</v>
      </c>
      <c r="T157"/>
      <c r="U157">
        <v>57.122219999999999</v>
      </c>
      <c r="V157">
        <v>-170.27500000000001</v>
      </c>
      <c r="W157" s="148" t="s">
        <v>1828</v>
      </c>
      <c r="Y157">
        <f>VLOOKUP(F157,'LOOKUP OPERATOR 05032023'!$A$2:$P$173,16,FALSE)</f>
        <v>103</v>
      </c>
    </row>
    <row r="158" spans="1:25" x14ac:dyDescent="0.3">
      <c r="B158" s="148" t="s">
        <v>783</v>
      </c>
      <c r="C158" s="148">
        <v>92</v>
      </c>
      <c r="E158" t="s">
        <v>341</v>
      </c>
      <c r="F158" t="s">
        <v>1664</v>
      </c>
      <c r="G158" s="148">
        <v>16955</v>
      </c>
      <c r="H158" t="s">
        <v>340</v>
      </c>
      <c r="I158" t="s">
        <v>1666</v>
      </c>
      <c r="J158" t="s">
        <v>600</v>
      </c>
      <c r="K158" t="b">
        <v>1</v>
      </c>
      <c r="L158" t="b">
        <v>0</v>
      </c>
      <c r="M158" t="b">
        <v>0</v>
      </c>
      <c r="N158">
        <v>15.6</v>
      </c>
      <c r="O158" s="148">
        <v>1</v>
      </c>
      <c r="P158" s="148" t="s">
        <v>1827</v>
      </c>
      <c r="Q158" s="148">
        <v>1</v>
      </c>
      <c r="R158" s="148">
        <v>150</v>
      </c>
      <c r="S158" t="s">
        <v>1501</v>
      </c>
      <c r="T158"/>
      <c r="U158">
        <v>60.130921999999998</v>
      </c>
      <c r="V158">
        <v>-149.43501000000001</v>
      </c>
      <c r="Y158">
        <f>VLOOKUP(F158,'LOOKUP OPERATOR 05032023'!$A$2:$P$173,16,FALSE)</f>
        <v>108</v>
      </c>
    </row>
    <row r="159" spans="1:25" x14ac:dyDescent="0.3">
      <c r="B159" s="148" t="s">
        <v>616</v>
      </c>
      <c r="C159" s="148">
        <v>61684</v>
      </c>
      <c r="E159" t="s">
        <v>617</v>
      </c>
      <c r="F159" t="s">
        <v>1524</v>
      </c>
      <c r="G159" s="148">
        <v>219</v>
      </c>
      <c r="H159" t="s">
        <v>80</v>
      </c>
      <c r="I159" t="s">
        <v>1534</v>
      </c>
      <c r="J159" t="s">
        <v>602</v>
      </c>
      <c r="K159" t="b">
        <v>1</v>
      </c>
      <c r="L159" t="b">
        <v>0</v>
      </c>
      <c r="M159" t="b">
        <v>0</v>
      </c>
      <c r="N159">
        <v>2.5</v>
      </c>
      <c r="O159" s="148">
        <v>1</v>
      </c>
      <c r="P159" s="148" t="s">
        <v>1827</v>
      </c>
      <c r="Q159" s="148">
        <v>1</v>
      </c>
      <c r="R159" s="148">
        <v>12.47</v>
      </c>
      <c r="S159" t="s">
        <v>1501</v>
      </c>
      <c r="T159"/>
      <c r="U159">
        <v>55.553196999999997</v>
      </c>
      <c r="V159">
        <v>-133.08535000000001</v>
      </c>
      <c r="Y159">
        <f>VLOOKUP(F159,'LOOKUP OPERATOR 05032023'!$A$2:$P$173,16,FALSE)</f>
        <v>2</v>
      </c>
    </row>
    <row r="160" spans="1:25" x14ac:dyDescent="0.3">
      <c r="B160" s="148" t="s">
        <v>984</v>
      </c>
      <c r="C160" s="148">
        <v>93</v>
      </c>
      <c r="E160" t="s">
        <v>985</v>
      </c>
      <c r="F160" t="s">
        <v>1653</v>
      </c>
      <c r="G160" s="148">
        <v>17271</v>
      </c>
      <c r="H160" t="s">
        <v>342</v>
      </c>
      <c r="I160" t="s">
        <v>1654</v>
      </c>
      <c r="J160" t="s">
        <v>986</v>
      </c>
      <c r="K160" t="b">
        <v>1</v>
      </c>
      <c r="L160" t="b">
        <v>0</v>
      </c>
      <c r="M160" t="b">
        <v>0</v>
      </c>
      <c r="N160">
        <v>15.9</v>
      </c>
      <c r="O160" s="148">
        <v>1</v>
      </c>
      <c r="P160" s="148" t="s">
        <v>1827</v>
      </c>
      <c r="Q160" s="148">
        <v>1</v>
      </c>
      <c r="R160" s="148">
        <v>69</v>
      </c>
      <c r="S160" t="s">
        <v>1501</v>
      </c>
      <c r="T160"/>
      <c r="U160">
        <v>57.051600000000001</v>
      </c>
      <c r="V160">
        <v>-135.22970000000001</v>
      </c>
      <c r="W160" s="148" t="s">
        <v>1828</v>
      </c>
      <c r="Y160">
        <f>VLOOKUP(F160,'LOOKUP OPERATOR 05032023'!$A$2:$P$173,16,FALSE)</f>
        <v>1</v>
      </c>
    </row>
    <row r="161" spans="1:25" x14ac:dyDescent="0.3">
      <c r="B161" s="148" t="s">
        <v>987</v>
      </c>
      <c r="C161" s="148">
        <v>313</v>
      </c>
      <c r="E161" t="s">
        <v>344</v>
      </c>
      <c r="F161" t="s">
        <v>1653</v>
      </c>
      <c r="G161" s="148">
        <v>17271</v>
      </c>
      <c r="H161" t="s">
        <v>342</v>
      </c>
      <c r="I161" t="s">
        <v>1654</v>
      </c>
      <c r="J161" t="s">
        <v>986</v>
      </c>
      <c r="K161" t="b">
        <v>1</v>
      </c>
      <c r="L161" t="b">
        <v>0</v>
      </c>
      <c r="M161" t="b">
        <v>0</v>
      </c>
      <c r="N161">
        <v>18.600000000000001</v>
      </c>
      <c r="O161" s="148">
        <v>1</v>
      </c>
      <c r="P161" s="148" t="s">
        <v>1827</v>
      </c>
      <c r="Q161" s="148">
        <v>1</v>
      </c>
      <c r="R161" s="148">
        <v>69</v>
      </c>
      <c r="S161" t="s">
        <v>1501</v>
      </c>
      <c r="T161"/>
      <c r="U161">
        <v>56.986283999999998</v>
      </c>
      <c r="V161">
        <v>-135.12275</v>
      </c>
      <c r="W161" s="148" t="s">
        <v>1828</v>
      </c>
      <c r="Y161">
        <f>VLOOKUP(F161,'LOOKUP OPERATOR 05032023'!$A$2:$P$173,16,FALSE)</f>
        <v>1</v>
      </c>
    </row>
    <row r="162" spans="1:25" x14ac:dyDescent="0.3">
      <c r="B162" s="148" t="s">
        <v>988</v>
      </c>
      <c r="C162" s="148">
        <v>6801</v>
      </c>
      <c r="E162" t="s">
        <v>345</v>
      </c>
      <c r="F162" t="s">
        <v>1653</v>
      </c>
      <c r="G162" s="148">
        <v>17271</v>
      </c>
      <c r="H162" t="s">
        <v>342</v>
      </c>
      <c r="I162" t="s">
        <v>1654</v>
      </c>
      <c r="J162" t="s">
        <v>986</v>
      </c>
      <c r="K162" t="b">
        <v>1</v>
      </c>
      <c r="L162" t="b">
        <v>0</v>
      </c>
      <c r="M162" t="b">
        <v>0</v>
      </c>
      <c r="N162">
        <v>25.6</v>
      </c>
      <c r="O162" s="148">
        <v>1</v>
      </c>
      <c r="P162" s="148" t="s">
        <v>1827</v>
      </c>
      <c r="Q162" s="148">
        <v>1</v>
      </c>
      <c r="R162" s="148">
        <v>69</v>
      </c>
      <c r="S162" t="s">
        <v>1501</v>
      </c>
      <c r="T162"/>
      <c r="U162">
        <v>57.049700000000001</v>
      </c>
      <c r="V162">
        <v>-135.31280000000001</v>
      </c>
      <c r="Y162">
        <f>VLOOKUP(F162,'LOOKUP OPERATOR 05032023'!$A$2:$P$173,16,FALSE)</f>
        <v>1</v>
      </c>
    </row>
    <row r="163" spans="1:25" x14ac:dyDescent="0.3">
      <c r="B163" s="148" t="s">
        <v>1319</v>
      </c>
      <c r="E163" s="76" t="s">
        <v>1321</v>
      </c>
      <c r="F163" t="s">
        <v>1854</v>
      </c>
      <c r="H163" t="s">
        <v>1320</v>
      </c>
      <c r="I163" t="s">
        <v>1666</v>
      </c>
      <c r="J163" t="s">
        <v>600</v>
      </c>
      <c r="K163" t="b">
        <v>0</v>
      </c>
      <c r="L163" t="b">
        <v>0</v>
      </c>
      <c r="M163" t="b">
        <v>0</v>
      </c>
      <c r="S163" t="s">
        <v>505</v>
      </c>
      <c r="T163"/>
      <c r="W163" s="148" t="s">
        <v>1828</v>
      </c>
      <c r="Y163">
        <f>VLOOKUP(F163,'LOOKUP OPERATOR 05032023'!$A$2:$P$173,16,FALSE)</f>
        <v>214</v>
      </c>
    </row>
    <row r="164" spans="1:25" x14ac:dyDescent="0.3">
      <c r="B164" s="148" t="s">
        <v>990</v>
      </c>
      <c r="C164" s="148">
        <v>61166</v>
      </c>
      <c r="E164" t="s">
        <v>991</v>
      </c>
      <c r="F164" t="s">
        <v>1686</v>
      </c>
      <c r="G164" s="148">
        <v>60770</v>
      </c>
      <c r="H164" t="s">
        <v>346</v>
      </c>
      <c r="I164" t="s">
        <v>1663</v>
      </c>
      <c r="J164" t="s">
        <v>864</v>
      </c>
      <c r="K164" t="b">
        <v>1</v>
      </c>
      <c r="L164" t="b">
        <v>0</v>
      </c>
      <c r="M164" t="b">
        <v>0</v>
      </c>
      <c r="N164">
        <v>22.6</v>
      </c>
      <c r="O164" s="148">
        <v>6</v>
      </c>
      <c r="P164" s="148" t="s">
        <v>1837</v>
      </c>
      <c r="Q164" s="148">
        <v>4</v>
      </c>
      <c r="R164" s="148">
        <v>69</v>
      </c>
      <c r="S164">
        <v>115</v>
      </c>
      <c r="T164"/>
      <c r="U164">
        <v>56.216403</v>
      </c>
      <c r="V164">
        <v>-131.504344</v>
      </c>
      <c r="W164" s="148" t="s">
        <v>1828</v>
      </c>
      <c r="Y164">
        <f>VLOOKUP(F164,'LOOKUP OPERATOR 05032023'!$A$2:$P$173,16,FALSE)</f>
        <v>111</v>
      </c>
    </row>
    <row r="165" spans="1:25" x14ac:dyDescent="0.3">
      <c r="B165" s="148" t="s">
        <v>1424</v>
      </c>
      <c r="E165" s="220" t="s">
        <v>1855</v>
      </c>
      <c r="F165" t="s">
        <v>1856</v>
      </c>
      <c r="H165" t="s">
        <v>1857</v>
      </c>
      <c r="K165" t="b">
        <v>0</v>
      </c>
      <c r="L165" t="b">
        <v>0</v>
      </c>
      <c r="M165" t="b">
        <v>0</v>
      </c>
      <c r="S165" t="s">
        <v>505</v>
      </c>
      <c r="T165"/>
      <c r="Y165">
        <f>VLOOKUP(F165,'LOOKUP OPERATOR 05032023'!$A$2:$P$173,16,FALSE)</f>
        <v>341</v>
      </c>
    </row>
    <row r="166" spans="1:25" x14ac:dyDescent="0.3">
      <c r="A166" s="148">
        <v>332570</v>
      </c>
      <c r="B166" s="148" t="s">
        <v>992</v>
      </c>
      <c r="D166" s="148">
        <v>332570</v>
      </c>
      <c r="E166" t="s">
        <v>348</v>
      </c>
      <c r="F166" t="s">
        <v>1611</v>
      </c>
      <c r="H166" t="s">
        <v>347</v>
      </c>
      <c r="I166" t="s">
        <v>1612</v>
      </c>
      <c r="J166" t="s">
        <v>993</v>
      </c>
      <c r="K166" t="b">
        <v>0</v>
      </c>
      <c r="L166" t="b">
        <v>1</v>
      </c>
      <c r="M166" s="148" t="s">
        <v>1832</v>
      </c>
      <c r="N166">
        <v>0.41699999999999998</v>
      </c>
      <c r="O166" s="148">
        <v>1</v>
      </c>
      <c r="P166" s="148" t="s">
        <v>1827</v>
      </c>
      <c r="Q166" s="148">
        <v>1</v>
      </c>
      <c r="R166" s="148">
        <v>7.2</v>
      </c>
      <c r="S166" t="s">
        <v>505</v>
      </c>
      <c r="T166"/>
      <c r="U166">
        <v>66.006389999999996</v>
      </c>
      <c r="V166">
        <v>-149.09083000000001</v>
      </c>
      <c r="W166" s="148" t="s">
        <v>1828</v>
      </c>
      <c r="Y166">
        <f>VLOOKUP(F166,'LOOKUP OPERATOR 05032023'!$A$2:$P$173,16,FALSE)</f>
        <v>345</v>
      </c>
    </row>
    <row r="167" spans="1:25" x14ac:dyDescent="0.3">
      <c r="A167" s="148">
        <v>332580</v>
      </c>
      <c r="B167" s="148" t="s">
        <v>994</v>
      </c>
      <c r="D167" s="148">
        <v>332580</v>
      </c>
      <c r="E167" t="s">
        <v>350</v>
      </c>
      <c r="F167" t="s">
        <v>1615</v>
      </c>
      <c r="H167" t="s">
        <v>349</v>
      </c>
      <c r="I167" t="s">
        <v>1616</v>
      </c>
      <c r="J167" t="s">
        <v>995</v>
      </c>
      <c r="K167" t="b">
        <v>0</v>
      </c>
      <c r="L167" t="b">
        <v>1</v>
      </c>
      <c r="M167" s="148" t="s">
        <v>1829</v>
      </c>
      <c r="N167">
        <v>0.216</v>
      </c>
      <c r="O167" s="148">
        <v>1</v>
      </c>
      <c r="P167" s="148" t="s">
        <v>1827</v>
      </c>
      <c r="Q167" s="148">
        <v>1</v>
      </c>
      <c r="R167" s="148">
        <v>7.2</v>
      </c>
      <c r="S167" t="s">
        <v>505</v>
      </c>
      <c r="T167"/>
      <c r="U167">
        <v>62.988610000000001</v>
      </c>
      <c r="V167">
        <v>-156.06416999999999</v>
      </c>
      <c r="W167" s="148" t="s">
        <v>1828</v>
      </c>
      <c r="Y167">
        <f>VLOOKUP(F167,'LOOKUP OPERATOR 05032023'!$A$2:$P$173,16,FALSE)</f>
        <v>523</v>
      </c>
    </row>
    <row r="168" spans="1:25" x14ac:dyDescent="0.3">
      <c r="A168" s="148">
        <v>332590</v>
      </c>
      <c r="B168" s="148" t="s">
        <v>996</v>
      </c>
      <c r="D168" s="148">
        <v>332590</v>
      </c>
      <c r="E168" t="s">
        <v>352</v>
      </c>
      <c r="F168" t="s">
        <v>1579</v>
      </c>
      <c r="H168" t="s">
        <v>351</v>
      </c>
      <c r="I168" t="s">
        <v>1580</v>
      </c>
      <c r="J168" t="s">
        <v>997</v>
      </c>
      <c r="K168" t="b">
        <v>0</v>
      </c>
      <c r="L168" t="b">
        <v>1</v>
      </c>
      <c r="M168" s="172" t="s">
        <v>1832</v>
      </c>
      <c r="N168">
        <v>0.63</v>
      </c>
      <c r="O168" s="148">
        <v>1</v>
      </c>
      <c r="P168" s="148" t="s">
        <v>1827</v>
      </c>
      <c r="Q168" s="148">
        <v>1</v>
      </c>
      <c r="R168" s="148">
        <v>7.2</v>
      </c>
      <c r="S168" t="s">
        <v>505</v>
      </c>
      <c r="T168"/>
      <c r="U168">
        <v>60.202500000000001</v>
      </c>
      <c r="V168">
        <v>-154.31278</v>
      </c>
      <c r="W168" s="148" t="s">
        <v>1828</v>
      </c>
      <c r="Y168">
        <f>VLOOKUP(F168,'LOOKUP OPERATOR 05032023'!$A$2:$P$173,16,FALSE)</f>
        <v>549</v>
      </c>
    </row>
    <row r="169" spans="1:25" x14ac:dyDescent="0.3">
      <c r="A169" s="148">
        <v>332600</v>
      </c>
      <c r="B169" s="148" t="s">
        <v>998</v>
      </c>
      <c r="D169" s="148">
        <v>332600</v>
      </c>
      <c r="E169" t="s">
        <v>354</v>
      </c>
      <c r="F169" t="s">
        <v>1617</v>
      </c>
      <c r="H169" t="s">
        <v>353</v>
      </c>
      <c r="I169" t="s">
        <v>1618</v>
      </c>
      <c r="J169" t="s">
        <v>999</v>
      </c>
      <c r="K169" t="b">
        <v>0</v>
      </c>
      <c r="L169" t="b">
        <v>1</v>
      </c>
      <c r="M169" s="172" t="s">
        <v>1832</v>
      </c>
      <c r="N169">
        <v>1.375</v>
      </c>
      <c r="O169" s="148">
        <v>1</v>
      </c>
      <c r="P169" s="148" t="s">
        <v>1827</v>
      </c>
      <c r="Q169" s="148">
        <v>1</v>
      </c>
      <c r="R169" s="148">
        <v>2.4</v>
      </c>
      <c r="S169" t="s">
        <v>505</v>
      </c>
      <c r="T169"/>
      <c r="U169">
        <v>65.171940000000006</v>
      </c>
      <c r="V169">
        <v>-152.07889</v>
      </c>
      <c r="W169" s="148" t="s">
        <v>1828</v>
      </c>
      <c r="Y169">
        <f>VLOOKUP(F169,'LOOKUP OPERATOR 05032023'!$A$2:$P$173,16,FALSE)</f>
        <v>735</v>
      </c>
    </row>
    <row r="170" spans="1:25" x14ac:dyDescent="0.3">
      <c r="A170" s="148">
        <v>331180</v>
      </c>
      <c r="B170" s="148" t="s">
        <v>618</v>
      </c>
      <c r="C170" s="148">
        <v>7169</v>
      </c>
      <c r="D170" s="148">
        <v>331180</v>
      </c>
      <c r="E170" t="s">
        <v>94</v>
      </c>
      <c r="F170" t="s">
        <v>1524</v>
      </c>
      <c r="G170" s="148">
        <v>219</v>
      </c>
      <c r="H170" t="s">
        <v>80</v>
      </c>
      <c r="I170" t="s">
        <v>1551</v>
      </c>
      <c r="J170" t="s">
        <v>619</v>
      </c>
      <c r="K170" t="b">
        <v>1</v>
      </c>
      <c r="L170" t="b">
        <v>1</v>
      </c>
      <c r="M170" t="b">
        <v>0</v>
      </c>
      <c r="N170">
        <v>1.1000000000000001</v>
      </c>
      <c r="O170" s="148">
        <v>1</v>
      </c>
      <c r="P170" s="148" t="s">
        <v>1827</v>
      </c>
      <c r="Q170" s="148">
        <v>1</v>
      </c>
      <c r="R170" s="148">
        <v>14.4</v>
      </c>
      <c r="S170" t="s">
        <v>1501</v>
      </c>
      <c r="T170"/>
      <c r="U170">
        <v>62.9617</v>
      </c>
      <c r="V170">
        <v>-141.93719999999999</v>
      </c>
      <c r="W170" s="148" t="s">
        <v>1828</v>
      </c>
      <c r="Y170">
        <f>VLOOKUP(F170,'LOOKUP OPERATOR 05032023'!$A$2:$P$173,16,FALSE)</f>
        <v>2</v>
      </c>
    </row>
    <row r="171" spans="1:25" x14ac:dyDescent="0.3">
      <c r="A171" s="148">
        <v>332610</v>
      </c>
      <c r="B171" s="148" t="s">
        <v>1000</v>
      </c>
      <c r="D171" s="148">
        <v>332610</v>
      </c>
      <c r="E171" t="s">
        <v>356</v>
      </c>
      <c r="F171" t="s">
        <v>1619</v>
      </c>
      <c r="H171" t="s">
        <v>355</v>
      </c>
      <c r="I171" t="s">
        <v>1620</v>
      </c>
      <c r="J171" t="s">
        <v>1001</v>
      </c>
      <c r="K171" t="b">
        <v>0</v>
      </c>
      <c r="L171" t="b">
        <v>1</v>
      </c>
      <c r="M171" s="148" t="b">
        <v>1</v>
      </c>
      <c r="N171">
        <v>0.315</v>
      </c>
      <c r="O171" s="148">
        <v>1</v>
      </c>
      <c r="P171" s="148" t="s">
        <v>1827</v>
      </c>
      <c r="Q171" s="148">
        <v>1</v>
      </c>
      <c r="S171" t="s">
        <v>505</v>
      </c>
      <c r="T171"/>
      <c r="U171">
        <v>60.864719999999998</v>
      </c>
      <c r="V171">
        <v>-146.67860999999999</v>
      </c>
      <c r="W171" s="148" t="s">
        <v>1828</v>
      </c>
      <c r="Y171">
        <f>VLOOKUP(F171,'LOOKUP OPERATOR 05032023'!$A$2:$P$173,16,FALSE)</f>
        <v>573</v>
      </c>
    </row>
    <row r="172" spans="1:25" x14ac:dyDescent="0.3">
      <c r="A172" s="148">
        <v>331005</v>
      </c>
      <c r="B172" s="148" t="s">
        <v>1002</v>
      </c>
      <c r="D172" s="148">
        <v>331005</v>
      </c>
      <c r="E172" t="s">
        <v>358</v>
      </c>
      <c r="F172" t="s">
        <v>1518</v>
      </c>
      <c r="H172" t="s">
        <v>357</v>
      </c>
      <c r="I172" t="s">
        <v>1519</v>
      </c>
      <c r="J172" t="s">
        <v>1003</v>
      </c>
      <c r="K172" t="b">
        <v>0</v>
      </c>
      <c r="L172" t="b">
        <v>1</v>
      </c>
      <c r="M172" s="148" t="s">
        <v>1829</v>
      </c>
      <c r="N172">
        <v>4.335</v>
      </c>
      <c r="O172" s="148">
        <v>1</v>
      </c>
      <c r="P172" s="148" t="s">
        <v>1827</v>
      </c>
      <c r="Q172" s="148">
        <v>1</v>
      </c>
      <c r="R172" s="148">
        <v>2.4</v>
      </c>
      <c r="S172" t="s">
        <v>505</v>
      </c>
      <c r="T172"/>
      <c r="U172">
        <v>51.872500000000002</v>
      </c>
      <c r="V172">
        <v>-176.62861000000001</v>
      </c>
      <c r="W172" s="148" t="s">
        <v>1828</v>
      </c>
      <c r="Y172">
        <f>VLOOKUP(F172,'LOOKUP OPERATOR 05032023'!$A$2:$P$173,16,FALSE)</f>
        <v>704</v>
      </c>
    </row>
    <row r="173" spans="1:25" x14ac:dyDescent="0.3">
      <c r="A173" s="148">
        <v>332540</v>
      </c>
      <c r="B173" s="148" t="s">
        <v>1004</v>
      </c>
      <c r="D173" s="148">
        <v>332540</v>
      </c>
      <c r="E173" t="s">
        <v>360</v>
      </c>
      <c r="F173" t="s">
        <v>1598</v>
      </c>
      <c r="H173" t="s">
        <v>359</v>
      </c>
      <c r="I173" t="s">
        <v>1599</v>
      </c>
      <c r="J173" t="s">
        <v>1005</v>
      </c>
      <c r="K173" t="b">
        <v>0</v>
      </c>
      <c r="L173" t="b">
        <v>1</v>
      </c>
      <c r="M173" s="148" t="s">
        <v>1832</v>
      </c>
      <c r="N173">
        <v>2.83</v>
      </c>
      <c r="O173" s="148">
        <v>1</v>
      </c>
      <c r="P173" s="148" t="s">
        <v>1827</v>
      </c>
      <c r="Q173" s="148">
        <v>1</v>
      </c>
      <c r="R173" s="148">
        <v>7.2</v>
      </c>
      <c r="S173" t="s">
        <v>505</v>
      </c>
      <c r="T173"/>
      <c r="U173">
        <v>55.33972</v>
      </c>
      <c r="V173">
        <v>-160.49722</v>
      </c>
      <c r="W173" s="148" t="s">
        <v>1828</v>
      </c>
      <c r="Y173">
        <f>VLOOKUP(F173,'LOOKUP OPERATOR 05032023'!$A$2:$P$173,16,FALSE)</f>
        <v>521</v>
      </c>
    </row>
    <row r="174" spans="1:25" x14ac:dyDescent="0.3">
      <c r="A174" s="148">
        <v>332200</v>
      </c>
      <c r="B174" s="148" t="s">
        <v>1006</v>
      </c>
      <c r="C174" s="148">
        <v>7171</v>
      </c>
      <c r="D174" s="148">
        <v>332200</v>
      </c>
      <c r="E174" t="s">
        <v>1858</v>
      </c>
      <c r="G174" s="148">
        <v>11591</v>
      </c>
      <c r="H174" t="s">
        <v>1859</v>
      </c>
      <c r="I174" t="s">
        <v>1515</v>
      </c>
      <c r="J174" t="s">
        <v>1007</v>
      </c>
      <c r="K174" t="b">
        <v>0</v>
      </c>
      <c r="L174" t="b">
        <v>1</v>
      </c>
      <c r="M174" s="148" t="s">
        <v>1832</v>
      </c>
      <c r="N174">
        <v>0.23600000000000002</v>
      </c>
      <c r="O174" s="148">
        <v>1</v>
      </c>
      <c r="P174" s="148" t="s">
        <v>1827</v>
      </c>
      <c r="Q174" s="148">
        <v>1</v>
      </c>
      <c r="R174" s="148">
        <v>7.2</v>
      </c>
      <c r="S174" t="s">
        <v>505</v>
      </c>
      <c r="T174"/>
      <c r="U174">
        <v>65.001109999999997</v>
      </c>
      <c r="V174">
        <v>-150.63389000000001</v>
      </c>
      <c r="W174" s="148" t="s">
        <v>1828</v>
      </c>
      <c r="Y174" t="e">
        <f>VLOOKUP(F174,'LOOKUP OPERATOR 05032023'!$A$2:$P$173,16,FALSE)</f>
        <v>#N/A</v>
      </c>
    </row>
    <row r="175" spans="1:25" x14ac:dyDescent="0.3">
      <c r="A175" s="148">
        <v>332200</v>
      </c>
      <c r="B175" s="148" t="s">
        <v>1006</v>
      </c>
      <c r="D175" s="148">
        <v>332200</v>
      </c>
      <c r="E175" t="s">
        <v>362</v>
      </c>
      <c r="F175" t="s">
        <v>1673</v>
      </c>
      <c r="H175" t="s">
        <v>361</v>
      </c>
      <c r="I175" t="s">
        <v>1515</v>
      </c>
      <c r="J175" t="s">
        <v>1007</v>
      </c>
      <c r="K175" t="b">
        <v>0</v>
      </c>
      <c r="L175" t="b">
        <v>1</v>
      </c>
      <c r="M175" s="172" t="s">
        <v>1832</v>
      </c>
      <c r="N175">
        <v>0.23600000000000002</v>
      </c>
      <c r="O175" s="148">
        <v>1</v>
      </c>
      <c r="P175" s="148" t="s">
        <v>1827</v>
      </c>
      <c r="Q175" s="148">
        <v>1</v>
      </c>
      <c r="R175" s="148">
        <v>7.2</v>
      </c>
      <c r="S175" t="s">
        <v>505</v>
      </c>
      <c r="T175"/>
      <c r="U175">
        <v>65.001109999999997</v>
      </c>
      <c r="V175">
        <v>-150.63389000000001</v>
      </c>
      <c r="W175" s="148" t="s">
        <v>1828</v>
      </c>
      <c r="Y175">
        <f>VLOOKUP(F175,'LOOKUP OPERATOR 05032023'!$A$2:$P$173,16,FALSE)</f>
        <v>0</v>
      </c>
    </row>
    <row r="176" spans="1:25" x14ac:dyDescent="0.3">
      <c r="B176" s="148" t="s">
        <v>1008</v>
      </c>
      <c r="C176" s="148">
        <v>58278</v>
      </c>
      <c r="E176" t="s">
        <v>1010</v>
      </c>
      <c r="F176" t="s">
        <v>1495</v>
      </c>
      <c r="G176" s="148">
        <v>19277</v>
      </c>
      <c r="H176" t="s">
        <v>1281</v>
      </c>
      <c r="I176" t="s">
        <v>1496</v>
      </c>
      <c r="J176" t="s">
        <v>1012</v>
      </c>
      <c r="K176" t="b">
        <v>1</v>
      </c>
      <c r="L176" t="b">
        <v>0</v>
      </c>
      <c r="M176" t="b">
        <v>0</v>
      </c>
      <c r="N176">
        <v>25.7</v>
      </c>
      <c r="O176" s="148">
        <v>1</v>
      </c>
      <c r="P176" s="148" t="s">
        <v>1827</v>
      </c>
      <c r="Q176" s="148">
        <v>1</v>
      </c>
      <c r="R176" s="148">
        <v>12.47</v>
      </c>
      <c r="S176">
        <v>4.16</v>
      </c>
      <c r="T176"/>
      <c r="U176">
        <v>70.235277999999994</v>
      </c>
      <c r="V176">
        <v>-148.383611</v>
      </c>
      <c r="W176" s="148" t="s">
        <v>1828</v>
      </c>
      <c r="Y176">
        <f>VLOOKUP(F176,'LOOKUP OPERATOR 05032023'!$A$2:$P$173,16,FALSE)</f>
        <v>748</v>
      </c>
    </row>
    <row r="177" spans="1:25" x14ac:dyDescent="0.3">
      <c r="B177" s="148" t="s">
        <v>1013</v>
      </c>
      <c r="C177" s="148">
        <v>58117</v>
      </c>
      <c r="E177" t="s">
        <v>1014</v>
      </c>
      <c r="F177" t="s">
        <v>1495</v>
      </c>
      <c r="G177" s="148">
        <v>19277</v>
      </c>
      <c r="H177" t="s">
        <v>1281</v>
      </c>
      <c r="I177" t="s">
        <v>1496</v>
      </c>
      <c r="J177" t="s">
        <v>1012</v>
      </c>
      <c r="K177" t="b">
        <v>1</v>
      </c>
      <c r="L177" t="b">
        <v>0</v>
      </c>
      <c r="M177" t="b">
        <v>0</v>
      </c>
      <c r="N177">
        <v>7.8</v>
      </c>
      <c r="O177" s="148">
        <v>1</v>
      </c>
      <c r="P177" s="148" t="s">
        <v>1827</v>
      </c>
      <c r="Q177" s="148">
        <v>1</v>
      </c>
      <c r="R177" s="148">
        <v>12.47</v>
      </c>
      <c r="S177">
        <v>4.16</v>
      </c>
      <c r="T177"/>
      <c r="U177">
        <v>70.2</v>
      </c>
      <c r="V177">
        <v>-148.466667</v>
      </c>
      <c r="W177" s="148" t="s">
        <v>1828</v>
      </c>
      <c r="Y177">
        <f>VLOOKUP(F177,'LOOKUP OPERATOR 05032023'!$A$2:$P$173,16,FALSE)</f>
        <v>748</v>
      </c>
    </row>
    <row r="178" spans="1:25" x14ac:dyDescent="0.3">
      <c r="A178" s="148">
        <v>332630</v>
      </c>
      <c r="B178" s="148" t="s">
        <v>1015</v>
      </c>
      <c r="D178" s="148">
        <v>332630</v>
      </c>
      <c r="E178" t="s">
        <v>364</v>
      </c>
      <c r="F178" t="s">
        <v>1623</v>
      </c>
      <c r="H178" t="s">
        <v>363</v>
      </c>
      <c r="I178" t="s">
        <v>1624</v>
      </c>
      <c r="J178" t="s">
        <v>1016</v>
      </c>
      <c r="K178" t="b">
        <v>0</v>
      </c>
      <c r="L178" t="b">
        <v>1</v>
      </c>
      <c r="M178" s="172" t="s">
        <v>1829</v>
      </c>
      <c r="N178">
        <v>0.24</v>
      </c>
      <c r="O178" s="148">
        <v>1</v>
      </c>
      <c r="P178" s="148" t="s">
        <v>1827</v>
      </c>
      <c r="Q178" s="148">
        <v>1</v>
      </c>
      <c r="R178" s="148">
        <v>7.2</v>
      </c>
      <c r="S178" t="s">
        <v>505</v>
      </c>
      <c r="T178"/>
      <c r="U178">
        <v>57.780830000000002</v>
      </c>
      <c r="V178">
        <v>-135.21888999999999</v>
      </c>
      <c r="W178" s="148" t="s">
        <v>1828</v>
      </c>
      <c r="Y178">
        <f>VLOOKUP(F178,'LOOKUP OPERATOR 05032023'!$A$2:$P$173,16,FALSE)</f>
        <v>0</v>
      </c>
    </row>
    <row r="179" spans="1:25" x14ac:dyDescent="0.3">
      <c r="B179" s="148" t="s">
        <v>1017</v>
      </c>
      <c r="C179" s="148">
        <v>52184</v>
      </c>
      <c r="E179" t="s">
        <v>1019</v>
      </c>
      <c r="F179" t="s">
        <v>1860</v>
      </c>
      <c r="G179" s="148">
        <v>18617</v>
      </c>
      <c r="H179" t="s">
        <v>1322</v>
      </c>
      <c r="I179" t="s">
        <v>1666</v>
      </c>
      <c r="J179" t="s">
        <v>600</v>
      </c>
      <c r="K179" t="b">
        <v>1</v>
      </c>
      <c r="L179" t="b">
        <v>0</v>
      </c>
      <c r="M179" t="b">
        <v>1</v>
      </c>
      <c r="N179">
        <v>8.6</v>
      </c>
      <c r="O179" s="148">
        <v>4</v>
      </c>
      <c r="P179" s="148" t="s">
        <v>1861</v>
      </c>
      <c r="Q179" s="148">
        <v>7</v>
      </c>
      <c r="R179" s="148">
        <v>25</v>
      </c>
      <c r="S179" t="s">
        <v>1501</v>
      </c>
      <c r="T179"/>
      <c r="U179">
        <v>60.677</v>
      </c>
      <c r="V179">
        <v>-151.38149999999999</v>
      </c>
      <c r="Y179">
        <f>VLOOKUP(F179,'LOOKUP OPERATOR 05032023'!$A$2:$P$173,16,FALSE)</f>
        <v>0</v>
      </c>
    </row>
    <row r="180" spans="1:25" x14ac:dyDescent="0.3">
      <c r="A180" s="148">
        <v>332710</v>
      </c>
      <c r="B180" s="148" t="s">
        <v>1020</v>
      </c>
      <c r="D180" s="148">
        <v>332710</v>
      </c>
      <c r="E180" t="s">
        <v>366</v>
      </c>
      <c r="F180" t="s">
        <v>1631</v>
      </c>
      <c r="H180" t="s">
        <v>365</v>
      </c>
      <c r="I180" t="s">
        <v>1632</v>
      </c>
      <c r="J180" t="s">
        <v>1021</v>
      </c>
      <c r="K180" t="b">
        <v>0</v>
      </c>
      <c r="L180" t="b">
        <v>1</v>
      </c>
      <c r="M180" s="148" t="s">
        <v>1829</v>
      </c>
      <c r="N180">
        <v>0.3</v>
      </c>
      <c r="O180" s="148">
        <v>1</v>
      </c>
      <c r="P180" s="148" t="s">
        <v>1827</v>
      </c>
      <c r="Q180" s="148">
        <v>1</v>
      </c>
      <c r="R180" s="148">
        <v>7.2</v>
      </c>
      <c r="S180" t="s">
        <v>505</v>
      </c>
      <c r="T180"/>
      <c r="U180">
        <v>61.102499999999999</v>
      </c>
      <c r="V180">
        <v>-160.96167</v>
      </c>
      <c r="W180" s="148" t="s">
        <v>1828</v>
      </c>
      <c r="Y180">
        <f>VLOOKUP(F180,'LOOKUP OPERATOR 05032023'!$A$2:$P$173,16,FALSE)</f>
        <v>749</v>
      </c>
    </row>
    <row r="181" spans="1:25" x14ac:dyDescent="0.3">
      <c r="A181" s="148">
        <v>332720</v>
      </c>
      <c r="B181" s="148" t="s">
        <v>1022</v>
      </c>
      <c r="D181" s="148">
        <v>332720</v>
      </c>
      <c r="E181" t="s">
        <v>368</v>
      </c>
      <c r="F181" t="s">
        <v>1633</v>
      </c>
      <c r="H181" t="s">
        <v>367</v>
      </c>
      <c r="I181" t="s">
        <v>1634</v>
      </c>
      <c r="J181" t="s">
        <v>1023</v>
      </c>
      <c r="K181" t="b">
        <v>0</v>
      </c>
      <c r="L181" t="b">
        <v>1</v>
      </c>
      <c r="M181" s="148" t="b">
        <v>1</v>
      </c>
      <c r="N181">
        <v>0.97499999999999998</v>
      </c>
      <c r="O181" s="148">
        <v>1</v>
      </c>
      <c r="P181" s="148" t="s">
        <v>1827</v>
      </c>
      <c r="Q181" s="148">
        <v>1</v>
      </c>
      <c r="R181" s="148">
        <v>7.2</v>
      </c>
      <c r="S181" t="s">
        <v>505</v>
      </c>
      <c r="T181"/>
      <c r="U181">
        <v>60.343060000000001</v>
      </c>
      <c r="V181">
        <v>-162.66306</v>
      </c>
      <c r="W181" s="148" t="s">
        <v>1828</v>
      </c>
      <c r="Y181">
        <f>VLOOKUP(F181,'LOOKUP OPERATOR 05032023'!$A$2:$P$173,16,FALSE)</f>
        <v>377</v>
      </c>
    </row>
    <row r="182" spans="1:25" x14ac:dyDescent="0.3">
      <c r="A182" s="148">
        <v>331190</v>
      </c>
      <c r="B182" s="148" t="s">
        <v>621</v>
      </c>
      <c r="C182" s="148">
        <v>66</v>
      </c>
      <c r="D182" s="148">
        <v>331190</v>
      </c>
      <c r="E182" t="s">
        <v>95</v>
      </c>
      <c r="F182" t="s">
        <v>1524</v>
      </c>
      <c r="G182" s="148">
        <v>219</v>
      </c>
      <c r="H182" t="s">
        <v>80</v>
      </c>
      <c r="I182" t="s">
        <v>1608</v>
      </c>
      <c r="J182" t="s">
        <v>606</v>
      </c>
      <c r="K182" t="b">
        <v>1</v>
      </c>
      <c r="L182" t="b">
        <v>1</v>
      </c>
      <c r="M182" t="b">
        <v>0</v>
      </c>
      <c r="N182">
        <v>4.4000000000000004</v>
      </c>
      <c r="O182" s="148">
        <v>1</v>
      </c>
      <c r="P182" s="148" t="s">
        <v>1827</v>
      </c>
      <c r="Q182" s="148">
        <v>1</v>
      </c>
      <c r="R182" s="148">
        <v>2.4</v>
      </c>
      <c r="S182" t="s">
        <v>1501</v>
      </c>
      <c r="T182"/>
      <c r="U182">
        <v>59.454500000000003</v>
      </c>
      <c r="V182">
        <v>-135.31309999999999</v>
      </c>
      <c r="W182" s="148" t="s">
        <v>1828</v>
      </c>
      <c r="X182" t="s">
        <v>1849</v>
      </c>
      <c r="Y182">
        <f>VLOOKUP(F182,'LOOKUP OPERATOR 05032023'!$A$2:$P$173,16,FALSE)</f>
        <v>2</v>
      </c>
    </row>
    <row r="183" spans="1:25" x14ac:dyDescent="0.3">
      <c r="A183" s="148">
        <v>332730</v>
      </c>
      <c r="B183" s="148" t="s">
        <v>1024</v>
      </c>
      <c r="D183" s="148">
        <v>332730</v>
      </c>
      <c r="E183" t="s">
        <v>370</v>
      </c>
      <c r="F183" t="s">
        <v>1635</v>
      </c>
      <c r="H183" t="s">
        <v>369</v>
      </c>
      <c r="I183" t="s">
        <v>1636</v>
      </c>
      <c r="J183" t="s">
        <v>1025</v>
      </c>
      <c r="K183" t="b">
        <v>0</v>
      </c>
      <c r="L183" t="b">
        <v>1</v>
      </c>
      <c r="M183" s="148" t="s">
        <v>1829</v>
      </c>
      <c r="N183">
        <v>0.22</v>
      </c>
      <c r="O183" s="148">
        <v>1</v>
      </c>
      <c r="P183" s="148" t="s">
        <v>1827</v>
      </c>
      <c r="Q183" s="148">
        <v>1</v>
      </c>
      <c r="S183" t="s">
        <v>505</v>
      </c>
      <c r="T183"/>
      <c r="U183">
        <v>59.079169999999998</v>
      </c>
      <c r="V183">
        <v>-160.27500000000001</v>
      </c>
      <c r="Y183">
        <f>VLOOKUP(F183,'LOOKUP OPERATOR 05032023'!$A$2:$P$173,16,FALSE)</f>
        <v>71</v>
      </c>
    </row>
    <row r="184" spans="1:25" x14ac:dyDescent="0.3">
      <c r="A184" s="148">
        <v>332740</v>
      </c>
      <c r="B184" s="148" t="s">
        <v>1029</v>
      </c>
      <c r="D184" s="148">
        <v>332740</v>
      </c>
      <c r="E184" t="s">
        <v>372</v>
      </c>
      <c r="F184" t="s">
        <v>1545</v>
      </c>
      <c r="H184" t="s">
        <v>371</v>
      </c>
      <c r="I184" t="s">
        <v>1546</v>
      </c>
      <c r="J184" t="s">
        <v>1030</v>
      </c>
      <c r="K184" t="b">
        <v>0</v>
      </c>
      <c r="L184" t="b">
        <v>1</v>
      </c>
      <c r="M184" s="172" t="s">
        <v>1832</v>
      </c>
      <c r="N184">
        <v>0.19600000000000001</v>
      </c>
      <c r="O184" s="148">
        <v>1</v>
      </c>
      <c r="P184" s="148" t="s">
        <v>1827</v>
      </c>
      <c r="Q184" s="148">
        <v>1</v>
      </c>
      <c r="R184" s="148">
        <v>7.2</v>
      </c>
      <c r="S184" t="s">
        <v>505</v>
      </c>
      <c r="T184"/>
      <c r="U184">
        <v>52.93806</v>
      </c>
      <c r="V184">
        <v>-168.86778000000001</v>
      </c>
      <c r="Y184">
        <f>VLOOKUP(F184,'LOOKUP OPERATOR 05032023'!$A$2:$P$173,16,FALSE)</f>
        <v>0</v>
      </c>
    </row>
    <row r="185" spans="1:25" x14ac:dyDescent="0.3">
      <c r="A185" s="148">
        <v>332850</v>
      </c>
      <c r="B185" s="148" t="s">
        <v>1031</v>
      </c>
      <c r="C185" s="148">
        <v>6299</v>
      </c>
      <c r="D185" s="148">
        <v>332850</v>
      </c>
      <c r="E185" t="s">
        <v>374</v>
      </c>
      <c r="F185" t="s">
        <v>1637</v>
      </c>
      <c r="G185" s="148">
        <v>40548</v>
      </c>
      <c r="H185" t="s">
        <v>373</v>
      </c>
      <c r="I185" t="s">
        <v>1638</v>
      </c>
      <c r="J185" t="s">
        <v>1032</v>
      </c>
      <c r="K185" t="b">
        <v>1</v>
      </c>
      <c r="L185" t="b">
        <v>1</v>
      </c>
      <c r="M185" s="148" t="s">
        <v>1832</v>
      </c>
      <c r="N185">
        <v>1.9000000000000001</v>
      </c>
      <c r="O185" s="148">
        <v>1</v>
      </c>
      <c r="P185" s="148" t="s">
        <v>1827</v>
      </c>
      <c r="Q185" s="148">
        <v>1</v>
      </c>
      <c r="R185" s="148">
        <v>4</v>
      </c>
      <c r="S185" t="s">
        <v>1501</v>
      </c>
      <c r="T185"/>
      <c r="U185">
        <v>63.876789000000002</v>
      </c>
      <c r="V185">
        <v>-160.790414</v>
      </c>
      <c r="W185" s="148" t="s">
        <v>1828</v>
      </c>
      <c r="Y185">
        <f>VLOOKUP(F185,'LOOKUP OPERATOR 05032023'!$A$2:$P$173,16,FALSE)</f>
        <v>0</v>
      </c>
    </row>
    <row r="186" spans="1:25" x14ac:dyDescent="0.3">
      <c r="B186" s="225" t="s">
        <v>1033</v>
      </c>
      <c r="C186" s="225">
        <v>7502</v>
      </c>
      <c r="E186" s="76" t="s">
        <v>376</v>
      </c>
      <c r="F186" t="s">
        <v>1639</v>
      </c>
      <c r="G186" s="225">
        <v>19454</v>
      </c>
      <c r="H186" s="76" t="s">
        <v>375</v>
      </c>
      <c r="I186" s="76" t="s">
        <v>1640</v>
      </c>
      <c r="J186" t="s">
        <v>1034</v>
      </c>
      <c r="K186" t="b">
        <v>1</v>
      </c>
      <c r="M186" s="76" t="b">
        <v>1</v>
      </c>
      <c r="N186" s="76">
        <v>21.9</v>
      </c>
      <c r="O186" s="225">
        <v>1</v>
      </c>
      <c r="P186" s="225" t="s">
        <v>1827</v>
      </c>
      <c r="Q186" s="225">
        <v>1</v>
      </c>
      <c r="R186" s="225">
        <v>4.16</v>
      </c>
      <c r="S186" s="76" t="s">
        <v>1501</v>
      </c>
      <c r="T186" s="76"/>
      <c r="U186" s="76">
        <v>53.892459000000002</v>
      </c>
      <c r="V186" s="76">
        <v>-166.538185</v>
      </c>
      <c r="W186" s="148" t="s">
        <v>1828</v>
      </c>
      <c r="Y186">
        <f>VLOOKUP(F186,'LOOKUP OPERATOR 05032023'!$A$2:$P$173,16,FALSE)</f>
        <v>0</v>
      </c>
    </row>
    <row r="187" spans="1:25" x14ac:dyDescent="0.3">
      <c r="B187" s="225" t="s">
        <v>1035</v>
      </c>
      <c r="C187" s="225">
        <v>7503</v>
      </c>
      <c r="E187" s="76" t="s">
        <v>377</v>
      </c>
      <c r="F187" t="s">
        <v>1639</v>
      </c>
      <c r="G187" s="225">
        <v>19454</v>
      </c>
      <c r="H187" s="76" t="s">
        <v>375</v>
      </c>
      <c r="I187" s="76" t="s">
        <v>1640</v>
      </c>
      <c r="J187" t="s">
        <v>1034</v>
      </c>
      <c r="K187" t="b">
        <v>1</v>
      </c>
      <c r="M187" s="76" t="b">
        <v>1</v>
      </c>
      <c r="N187" s="76">
        <v>1.1000000000000001</v>
      </c>
      <c r="O187" s="225">
        <v>1</v>
      </c>
      <c r="P187" s="225" t="s">
        <v>1827</v>
      </c>
      <c r="Q187" s="225">
        <v>1</v>
      </c>
      <c r="R187" s="225">
        <v>4.16</v>
      </c>
      <c r="S187" s="76" t="s">
        <v>1501</v>
      </c>
      <c r="T187" s="76"/>
      <c r="U187" s="76">
        <v>53.863993000000001</v>
      </c>
      <c r="V187" s="76">
        <v>-166.51259099999999</v>
      </c>
      <c r="W187" s="148" t="s">
        <v>1828</v>
      </c>
      <c r="X187" s="76"/>
      <c r="Y187">
        <f>VLOOKUP(F187,'LOOKUP OPERATOR 05032023'!$A$2:$P$173,16,FALSE)</f>
        <v>0</v>
      </c>
    </row>
    <row r="188" spans="1:25" x14ac:dyDescent="0.3">
      <c r="A188" s="148">
        <v>332870</v>
      </c>
      <c r="B188" s="148" t="s">
        <v>1036</v>
      </c>
      <c r="D188" s="148">
        <v>332870</v>
      </c>
      <c r="E188" t="s">
        <v>411</v>
      </c>
      <c r="F188" t="s">
        <v>1540</v>
      </c>
      <c r="H188" t="s">
        <v>410</v>
      </c>
      <c r="I188" t="s">
        <v>1541</v>
      </c>
      <c r="J188" t="s">
        <v>1037</v>
      </c>
      <c r="K188" t="b">
        <v>0</v>
      </c>
      <c r="L188" t="b">
        <v>1</v>
      </c>
      <c r="M188" s="148" t="b">
        <v>1</v>
      </c>
      <c r="N188">
        <v>0.27</v>
      </c>
      <c r="O188" s="148">
        <v>1</v>
      </c>
      <c r="P188" s="148" t="s">
        <v>1827</v>
      </c>
      <c r="Q188" s="148">
        <v>1</v>
      </c>
      <c r="S188" t="s">
        <v>505</v>
      </c>
      <c r="T188"/>
      <c r="U188">
        <v>60.942779999999999</v>
      </c>
      <c r="V188">
        <v>-164.62943999999999</v>
      </c>
      <c r="W188" s="148" t="s">
        <v>1828</v>
      </c>
      <c r="Y188">
        <f>VLOOKUP(F188,'LOOKUP OPERATOR 05032023'!$A$2:$P$173,16,FALSE)</f>
        <v>0</v>
      </c>
    </row>
    <row r="189" spans="1:25" x14ac:dyDescent="0.3">
      <c r="B189" s="148" t="s">
        <v>1038</v>
      </c>
      <c r="C189" s="148">
        <v>54422</v>
      </c>
      <c r="E189" t="s">
        <v>1040</v>
      </c>
      <c r="F189" t="s">
        <v>1681</v>
      </c>
      <c r="G189" s="148">
        <v>19553</v>
      </c>
      <c r="H189" t="s">
        <v>1039</v>
      </c>
      <c r="I189" t="s">
        <v>1640</v>
      </c>
      <c r="J189" t="s">
        <v>1034</v>
      </c>
      <c r="K189" t="b">
        <v>1</v>
      </c>
      <c r="L189" t="b">
        <v>0</v>
      </c>
      <c r="M189" t="b">
        <v>0</v>
      </c>
      <c r="N189">
        <v>17.5</v>
      </c>
      <c r="O189" s="148">
        <v>5</v>
      </c>
      <c r="P189" s="148" t="s">
        <v>1862</v>
      </c>
      <c r="Q189" s="148">
        <v>6</v>
      </c>
      <c r="R189" s="148">
        <v>12.4</v>
      </c>
      <c r="S189" t="s">
        <v>1501</v>
      </c>
      <c r="T189"/>
      <c r="U189">
        <v>53.879600000000003</v>
      </c>
      <c r="V189">
        <v>-166.5532</v>
      </c>
      <c r="W189" s="148" t="s">
        <v>1828</v>
      </c>
      <c r="X189" s="76"/>
      <c r="Y189">
        <f>VLOOKUP(F189,'LOOKUP OPERATOR 05032023'!$A$2:$P$173,16,FALSE)</f>
        <v>0</v>
      </c>
    </row>
    <row r="190" spans="1:25" x14ac:dyDescent="0.3">
      <c r="B190" s="148" t="s">
        <v>1041</v>
      </c>
      <c r="C190" s="148">
        <v>50711</v>
      </c>
      <c r="E190" t="s">
        <v>1043</v>
      </c>
      <c r="F190" t="s">
        <v>1684</v>
      </c>
      <c r="G190" s="148">
        <v>19511</v>
      </c>
      <c r="H190" t="s">
        <v>1042</v>
      </c>
      <c r="I190" t="s">
        <v>1666</v>
      </c>
      <c r="J190" t="s">
        <v>600</v>
      </c>
      <c r="K190" t="b">
        <v>1</v>
      </c>
      <c r="L190" t="b">
        <v>0</v>
      </c>
      <c r="M190" t="b">
        <v>1</v>
      </c>
      <c r="N190">
        <v>22.6</v>
      </c>
      <c r="O190" s="148">
        <v>3</v>
      </c>
      <c r="P190" s="148" t="s">
        <v>1863</v>
      </c>
      <c r="Q190" s="148">
        <v>5</v>
      </c>
      <c r="R190" s="148">
        <v>69</v>
      </c>
      <c r="S190" t="s">
        <v>1501</v>
      </c>
      <c r="T190"/>
      <c r="U190">
        <v>64.854170999999994</v>
      </c>
      <c r="V190">
        <v>-147.82207500000001</v>
      </c>
      <c r="W190" s="148" t="s">
        <v>1828</v>
      </c>
      <c r="Y190">
        <f>VLOOKUP(F190,'LOOKUP OPERATOR 05032023'!$A$2:$P$173,16,FALSE)</f>
        <v>0</v>
      </c>
    </row>
    <row r="191" spans="1:25" x14ac:dyDescent="0.3">
      <c r="B191" s="148" t="s">
        <v>1026</v>
      </c>
      <c r="C191" s="148">
        <v>50392</v>
      </c>
      <c r="E191" t="s">
        <v>1028</v>
      </c>
      <c r="F191" t="s">
        <v>1671</v>
      </c>
      <c r="G191" s="148">
        <v>22199</v>
      </c>
      <c r="H191" t="s">
        <v>1323</v>
      </c>
      <c r="I191" t="s">
        <v>1666</v>
      </c>
      <c r="J191" t="s">
        <v>600</v>
      </c>
      <c r="K191" t="b">
        <v>1</v>
      </c>
      <c r="L191" t="b">
        <v>0</v>
      </c>
      <c r="M191" t="b">
        <v>1</v>
      </c>
      <c r="N191">
        <v>33.5</v>
      </c>
      <c r="O191" s="148">
        <v>3</v>
      </c>
      <c r="P191" s="148" t="s">
        <v>1863</v>
      </c>
      <c r="Q191" s="148">
        <v>5</v>
      </c>
      <c r="R191" s="148">
        <v>7.2</v>
      </c>
      <c r="S191" t="s">
        <v>1501</v>
      </c>
      <c r="T191"/>
      <c r="U191">
        <v>64.671409999999995</v>
      </c>
      <c r="V191">
        <v>-147.075988</v>
      </c>
      <c r="W191" s="148" t="s">
        <v>1828</v>
      </c>
      <c r="Y191">
        <f>VLOOKUP(F191,'LOOKUP OPERATOR 05032023'!$A$2:$P$173,16,FALSE)</f>
        <v>59</v>
      </c>
    </row>
    <row r="192" spans="1:25" x14ac:dyDescent="0.3">
      <c r="B192" s="148" t="s">
        <v>1425</v>
      </c>
      <c r="E192" t="s">
        <v>1864</v>
      </c>
      <c r="G192" s="172"/>
      <c r="H192" s="136"/>
      <c r="K192" t="b">
        <v>0</v>
      </c>
      <c r="L192" t="b">
        <v>0</v>
      </c>
      <c r="M192" s="172" t="s">
        <v>1829</v>
      </c>
      <c r="N192" s="136">
        <v>0.224</v>
      </c>
      <c r="O192" s="172"/>
      <c r="P192" s="172"/>
      <c r="Q192" s="172"/>
      <c r="R192" s="148">
        <v>7.2</v>
      </c>
      <c r="S192" t="s">
        <v>505</v>
      </c>
      <c r="T192"/>
      <c r="Y192" t="e">
        <f>VLOOKUP(F192,'LOOKUP OPERATOR 05032023'!$A$2:$P$173,16,FALSE)</f>
        <v>#N/A</v>
      </c>
    </row>
    <row r="193" spans="1:25" x14ac:dyDescent="0.3">
      <c r="A193" s="148">
        <v>331195</v>
      </c>
      <c r="B193" s="148" t="s">
        <v>622</v>
      </c>
      <c r="C193" s="148">
        <v>61685</v>
      </c>
      <c r="D193" s="148">
        <v>331195</v>
      </c>
      <c r="E193" t="s">
        <v>1351</v>
      </c>
      <c r="F193" t="s">
        <v>1524</v>
      </c>
      <c r="G193" s="148">
        <v>219</v>
      </c>
      <c r="H193" t="s">
        <v>80</v>
      </c>
      <c r="I193" t="s">
        <v>1865</v>
      </c>
      <c r="J193" t="s">
        <v>623</v>
      </c>
      <c r="K193" t="b">
        <v>1</v>
      </c>
      <c r="L193" t="b">
        <v>1</v>
      </c>
      <c r="M193" s="172" t="s">
        <v>1832</v>
      </c>
      <c r="N193">
        <v>0.73</v>
      </c>
      <c r="O193" s="148">
        <v>1</v>
      </c>
      <c r="P193" s="148" t="s">
        <v>1827</v>
      </c>
      <c r="Q193" s="148">
        <v>1</v>
      </c>
      <c r="R193" s="148">
        <v>12.47</v>
      </c>
      <c r="S193" t="s">
        <v>1501</v>
      </c>
      <c r="T193"/>
      <c r="U193">
        <v>62.592756000000001</v>
      </c>
      <c r="V193">
        <v>-143.58886899999999</v>
      </c>
      <c r="W193" s="148" t="s">
        <v>1828</v>
      </c>
      <c r="Y193">
        <f>VLOOKUP(F193,'LOOKUP OPERATOR 05032023'!$A$2:$P$173,16,FALSE)</f>
        <v>2</v>
      </c>
    </row>
    <row r="194" spans="1:25" x14ac:dyDescent="0.3">
      <c r="A194" s="148">
        <v>332880</v>
      </c>
      <c r="B194" s="148" t="s">
        <v>1044</v>
      </c>
      <c r="D194" s="148">
        <v>332880</v>
      </c>
      <c r="E194" t="s">
        <v>379</v>
      </c>
      <c r="F194" t="s">
        <v>1641</v>
      </c>
      <c r="H194" t="s">
        <v>378</v>
      </c>
      <c r="I194" t="s">
        <v>1642</v>
      </c>
      <c r="J194" t="s">
        <v>1045</v>
      </c>
      <c r="K194" t="b">
        <v>0</v>
      </c>
      <c r="L194" t="b">
        <v>1</v>
      </c>
      <c r="M194" s="148" t="s">
        <v>1832</v>
      </c>
      <c r="N194">
        <v>0.495</v>
      </c>
      <c r="O194" s="148">
        <v>1</v>
      </c>
      <c r="P194" s="148" t="s">
        <v>1827</v>
      </c>
      <c r="Q194" s="148">
        <v>1</v>
      </c>
      <c r="R194" s="148">
        <v>7.2</v>
      </c>
      <c r="S194" t="s">
        <v>505</v>
      </c>
      <c r="T194"/>
      <c r="U194">
        <v>67.013890000000004</v>
      </c>
      <c r="V194">
        <v>-146.41861</v>
      </c>
      <c r="W194" s="148" t="s">
        <v>1828</v>
      </c>
      <c r="Y194">
        <f>VLOOKUP(F194,'LOOKUP OPERATOR 05032023'!$A$2:$P$173,16,FALSE)</f>
        <v>0</v>
      </c>
    </row>
    <row r="195" spans="1:25" x14ac:dyDescent="0.3">
      <c r="B195" s="148" t="s">
        <v>1046</v>
      </c>
      <c r="C195" s="148">
        <v>54305</v>
      </c>
      <c r="E195" t="s">
        <v>1048</v>
      </c>
      <c r="F195" t="s">
        <v>1866</v>
      </c>
      <c r="G195" s="148">
        <v>20523</v>
      </c>
      <c r="H195" t="s">
        <v>1047</v>
      </c>
      <c r="I195" t="s">
        <v>1640</v>
      </c>
      <c r="J195" t="s">
        <v>1034</v>
      </c>
      <c r="K195" t="b">
        <v>1</v>
      </c>
      <c r="L195" t="b">
        <v>0</v>
      </c>
      <c r="M195" t="b">
        <v>1</v>
      </c>
      <c r="N195">
        <v>6.6</v>
      </c>
      <c r="O195" s="148">
        <v>4</v>
      </c>
      <c r="P195" s="148" t="s">
        <v>1861</v>
      </c>
      <c r="Q195" s="148">
        <v>7</v>
      </c>
      <c r="R195" s="148">
        <v>4.16</v>
      </c>
      <c r="S195" t="s">
        <v>1501</v>
      </c>
      <c r="T195"/>
      <c r="U195">
        <v>53.858508</v>
      </c>
      <c r="V195">
        <v>-166.55287999999999</v>
      </c>
      <c r="W195" s="148" t="s">
        <v>1828</v>
      </c>
      <c r="Y195">
        <f>VLOOKUP(F195,'LOOKUP OPERATOR 05032023'!$A$2:$P$173,16,FALSE)</f>
        <v>0</v>
      </c>
    </row>
    <row r="196" spans="1:25" x14ac:dyDescent="0.3">
      <c r="A196" s="148">
        <v>332890</v>
      </c>
      <c r="B196" s="148" t="s">
        <v>1049</v>
      </c>
      <c r="D196" s="148">
        <v>332890</v>
      </c>
      <c r="E196" t="s">
        <v>381</v>
      </c>
      <c r="F196" t="s">
        <v>1647</v>
      </c>
      <c r="H196" t="s">
        <v>380</v>
      </c>
      <c r="I196" t="s">
        <v>1648</v>
      </c>
      <c r="J196" t="s">
        <v>1050</v>
      </c>
      <c r="K196" t="b">
        <v>0</v>
      </c>
      <c r="L196" t="b">
        <v>1</v>
      </c>
      <c r="M196" s="148" t="s">
        <v>1832</v>
      </c>
      <c r="O196" s="148">
        <v>1</v>
      </c>
      <c r="P196" s="148" t="s">
        <v>1827</v>
      </c>
      <c r="Q196" s="148">
        <v>1</v>
      </c>
      <c r="R196" s="148">
        <v>7.2</v>
      </c>
      <c r="S196" t="s">
        <v>505</v>
      </c>
      <c r="T196"/>
      <c r="U196">
        <v>64.681389999999993</v>
      </c>
      <c r="V196">
        <v>-163.40556000000001</v>
      </c>
      <c r="W196" s="148" t="s">
        <v>1828</v>
      </c>
      <c r="Y196">
        <f>VLOOKUP(F196,'LOOKUP OPERATOR 05032023'!$A$2:$P$173,16,FALSE)</f>
        <v>0</v>
      </c>
    </row>
    <row r="197" spans="1:25" x14ac:dyDescent="0.3">
      <c r="B197" s="148" t="s">
        <v>1051</v>
      </c>
      <c r="C197" s="148">
        <v>95</v>
      </c>
      <c r="E197" t="s">
        <v>383</v>
      </c>
      <c r="F197" t="s">
        <v>1670</v>
      </c>
      <c r="G197" s="148">
        <v>21015</v>
      </c>
      <c r="H197" t="s">
        <v>382</v>
      </c>
      <c r="I197" t="s">
        <v>1663</v>
      </c>
      <c r="J197" t="s">
        <v>864</v>
      </c>
      <c r="K197" t="b">
        <v>1</v>
      </c>
      <c r="L197" t="b">
        <v>0</v>
      </c>
      <c r="M197" t="b">
        <v>1</v>
      </c>
      <c r="N197">
        <v>8.5</v>
      </c>
      <c r="O197" s="148">
        <v>1</v>
      </c>
      <c r="P197" s="148" t="s">
        <v>1827</v>
      </c>
      <c r="Q197" s="148">
        <v>1</v>
      </c>
      <c r="R197" s="148">
        <v>12.47</v>
      </c>
      <c r="S197" t="s">
        <v>1501</v>
      </c>
      <c r="T197"/>
      <c r="U197">
        <v>56.460976000000002</v>
      </c>
      <c r="V197">
        <v>-132.37943899999999</v>
      </c>
      <c r="Y197">
        <f>VLOOKUP(F197,'LOOKUP OPERATOR 05032023'!$A$2:$P$173,16,FALSE)</f>
        <v>0</v>
      </c>
    </row>
    <row r="198" spans="1:25" x14ac:dyDescent="0.3">
      <c r="B198" s="148" t="s">
        <v>1426</v>
      </c>
      <c r="E198" s="220" t="s">
        <v>1867</v>
      </c>
      <c r="G198" s="172"/>
      <c r="H198" s="136"/>
      <c r="K198" t="b">
        <v>0</v>
      </c>
      <c r="L198" t="b">
        <v>0</v>
      </c>
      <c r="M198" s="136" t="b">
        <v>0</v>
      </c>
      <c r="N198" s="136"/>
      <c r="O198" s="172"/>
      <c r="P198" s="172"/>
      <c r="Q198" s="172"/>
      <c r="R198" s="172"/>
      <c r="S198" s="136" t="s">
        <v>505</v>
      </c>
      <c r="T198" s="136"/>
      <c r="U198" s="136"/>
      <c r="V198" s="136"/>
      <c r="W198" s="172"/>
      <c r="Y198" t="e">
        <f>VLOOKUP(F198,'LOOKUP OPERATOR 05032023'!$A$2:$P$173,16,FALSE)</f>
        <v>#N/A</v>
      </c>
    </row>
    <row r="199" spans="1:25" x14ac:dyDescent="0.3">
      <c r="B199" s="148" t="s">
        <v>1324</v>
      </c>
      <c r="E199" s="220" t="s">
        <v>1325</v>
      </c>
      <c r="G199" s="172"/>
      <c r="H199" s="136"/>
      <c r="K199" t="b">
        <v>0</v>
      </c>
      <c r="L199" t="b">
        <v>0</v>
      </c>
      <c r="M199" s="136" t="b">
        <v>0</v>
      </c>
      <c r="N199" s="136"/>
      <c r="O199" s="172"/>
      <c r="P199" s="172"/>
      <c r="Q199" s="172"/>
      <c r="R199" s="172"/>
      <c r="S199" s="136" t="s">
        <v>505</v>
      </c>
      <c r="T199" s="136"/>
      <c r="U199" s="136"/>
      <c r="V199" s="136"/>
      <c r="W199" s="172"/>
      <c r="Y199" t="e">
        <f>VLOOKUP(F199,'LOOKUP OPERATOR 05032023'!$A$2:$P$173,16,FALSE)</f>
        <v>#N/A</v>
      </c>
    </row>
    <row r="200" spans="1:25" x14ac:dyDescent="0.3">
      <c r="B200" s="148" t="s">
        <v>1326</v>
      </c>
      <c r="E200" s="220" t="s">
        <v>210</v>
      </c>
      <c r="G200" s="172"/>
      <c r="H200" s="136"/>
      <c r="K200" t="b">
        <v>0</v>
      </c>
      <c r="L200" t="b">
        <v>0</v>
      </c>
      <c r="M200" s="136" t="b">
        <v>0</v>
      </c>
      <c r="N200" s="136"/>
      <c r="O200" s="172"/>
      <c r="P200" s="172"/>
      <c r="Q200" s="172"/>
      <c r="R200" s="172"/>
      <c r="S200" s="136" t="s">
        <v>505</v>
      </c>
      <c r="T200" s="136"/>
      <c r="U200" s="136"/>
      <c r="V200" s="136"/>
      <c r="W200" s="172"/>
      <c r="Y200" t="e">
        <f>VLOOKUP(F200,'LOOKUP OPERATOR 05032023'!$A$2:$P$173,16,FALSE)</f>
        <v>#N/A</v>
      </c>
    </row>
    <row r="201" spans="1:25" x14ac:dyDescent="0.3">
      <c r="B201" s="148" t="s">
        <v>1427</v>
      </c>
      <c r="E201" s="87" t="s">
        <v>1868</v>
      </c>
      <c r="G201" s="172"/>
      <c r="H201" s="136"/>
      <c r="K201" t="b">
        <v>0</v>
      </c>
      <c r="L201" t="b">
        <v>0</v>
      </c>
      <c r="M201" s="136" t="b">
        <v>0</v>
      </c>
      <c r="N201" s="136"/>
      <c r="O201" s="172"/>
      <c r="P201" s="172"/>
      <c r="Q201" s="172"/>
      <c r="R201" s="172"/>
      <c r="S201" s="136" t="s">
        <v>505</v>
      </c>
      <c r="T201" s="136"/>
      <c r="U201" s="136"/>
      <c r="V201" s="136"/>
      <c r="W201" s="172"/>
      <c r="Y201" t="e">
        <f>VLOOKUP(F201,'LOOKUP OPERATOR 05032023'!$A$2:$P$173,16,FALSE)</f>
        <v>#N/A</v>
      </c>
    </row>
    <row r="202" spans="1:25" x14ac:dyDescent="0.3">
      <c r="A202" s="148">
        <v>331155</v>
      </c>
      <c r="B202" s="148" t="s">
        <v>1354</v>
      </c>
      <c r="C202" s="148">
        <v>7466</v>
      </c>
      <c r="D202" s="148">
        <v>331155</v>
      </c>
      <c r="E202" t="s">
        <v>98</v>
      </c>
      <c r="F202" t="s">
        <v>1668</v>
      </c>
      <c r="G202" s="172">
        <v>18963</v>
      </c>
      <c r="H202" s="136" t="s">
        <v>1355</v>
      </c>
      <c r="I202" t="s">
        <v>1534</v>
      </c>
      <c r="J202" t="s">
        <v>602</v>
      </c>
      <c r="K202" t="b">
        <v>0</v>
      </c>
      <c r="L202" t="b">
        <v>1</v>
      </c>
      <c r="M202" s="136"/>
      <c r="N202" s="136"/>
      <c r="O202" s="172"/>
      <c r="P202" s="172"/>
      <c r="Q202" s="172"/>
      <c r="R202" s="172"/>
      <c r="S202" s="172"/>
      <c r="T202" s="172"/>
      <c r="U202" s="136"/>
      <c r="V202" s="136"/>
      <c r="W202" s="148" t="s">
        <v>1828</v>
      </c>
      <c r="Y202">
        <f>VLOOKUP(F202,'LOOKUP OPERATOR 05032023'!$A$2:$P$173,16,FALSE)</f>
        <v>240</v>
      </c>
    </row>
    <row r="203" spans="1:25" x14ac:dyDescent="0.3">
      <c r="B203" s="148" t="s">
        <v>1428</v>
      </c>
      <c r="C203" s="148">
        <v>55982</v>
      </c>
      <c r="E203" t="s">
        <v>1869</v>
      </c>
      <c r="F203" t="s">
        <v>1722</v>
      </c>
      <c r="G203" s="148">
        <v>7353</v>
      </c>
      <c r="H203" t="s">
        <v>220</v>
      </c>
      <c r="I203" t="s">
        <v>1666</v>
      </c>
      <c r="J203" t="s">
        <v>600</v>
      </c>
      <c r="K203" t="b">
        <v>0</v>
      </c>
      <c r="L203" t="b">
        <v>0</v>
      </c>
      <c r="Y203">
        <f>VLOOKUP(F203,'LOOKUP OPERATOR 05032023'!$A$2:$P$173,16,FALSE)</f>
        <v>13</v>
      </c>
    </row>
    <row r="204" spans="1:25" x14ac:dyDescent="0.3">
      <c r="A204" s="148">
        <v>331210</v>
      </c>
      <c r="B204" s="148" t="s">
        <v>624</v>
      </c>
      <c r="C204" s="148">
        <v>7414</v>
      </c>
      <c r="D204" s="148">
        <v>331210</v>
      </c>
      <c r="E204" t="s">
        <v>99</v>
      </c>
      <c r="F204" t="s">
        <v>1524</v>
      </c>
      <c r="G204" s="148">
        <v>219</v>
      </c>
      <c r="H204" t="s">
        <v>80</v>
      </c>
      <c r="I204" t="s">
        <v>1534</v>
      </c>
      <c r="J204" t="s">
        <v>602</v>
      </c>
      <c r="K204" t="b">
        <v>1</v>
      </c>
      <c r="L204" t="b">
        <v>1</v>
      </c>
      <c r="M204" s="148" t="s">
        <v>1829</v>
      </c>
      <c r="N204">
        <v>1.075</v>
      </c>
      <c r="O204" s="148">
        <v>1</v>
      </c>
      <c r="P204" s="148" t="s">
        <v>1827</v>
      </c>
      <c r="Q204" s="148">
        <v>1</v>
      </c>
      <c r="R204" s="148">
        <v>4.16</v>
      </c>
      <c r="S204" t="s">
        <v>1501</v>
      </c>
      <c r="T204"/>
      <c r="U204">
        <v>55.685859999999998</v>
      </c>
      <c r="V204">
        <v>-132.52892</v>
      </c>
      <c r="Y204">
        <f>VLOOKUP(F204,'LOOKUP OPERATOR 05032023'!$A$2:$P$173,16,FALSE)</f>
        <v>2</v>
      </c>
    </row>
    <row r="205" spans="1:25" x14ac:dyDescent="0.3">
      <c r="B205" s="148" t="s">
        <v>1429</v>
      </c>
      <c r="C205" s="148">
        <v>7333</v>
      </c>
      <c r="E205" t="s">
        <v>1870</v>
      </c>
      <c r="F205" t="s">
        <v>1653</v>
      </c>
      <c r="G205" s="148">
        <v>17271</v>
      </c>
      <c r="H205" t="s">
        <v>1871</v>
      </c>
      <c r="I205" t="s">
        <v>1654</v>
      </c>
      <c r="J205" t="s">
        <v>986</v>
      </c>
      <c r="K205" t="b">
        <v>0</v>
      </c>
      <c r="L205" t="b">
        <v>0</v>
      </c>
      <c r="M205" t="b">
        <v>0</v>
      </c>
      <c r="N205">
        <v>15.9</v>
      </c>
      <c r="O205" s="148">
        <v>1</v>
      </c>
      <c r="P205" s="148" t="s">
        <v>1827</v>
      </c>
      <c r="Q205" s="148">
        <v>1</v>
      </c>
      <c r="R205" s="148">
        <v>69</v>
      </c>
      <c r="S205" t="s">
        <v>1501</v>
      </c>
      <c r="T205"/>
      <c r="U205">
        <v>57.051600000000001</v>
      </c>
      <c r="V205">
        <v>-135.22970000000001</v>
      </c>
      <c r="Y205">
        <f>VLOOKUP(F205,'LOOKUP OPERATOR 05032023'!$A$2:$P$173,16,FALSE)</f>
        <v>1</v>
      </c>
    </row>
    <row r="206" spans="1:25" x14ac:dyDescent="0.3">
      <c r="B206" s="148" t="s">
        <v>1430</v>
      </c>
      <c r="C206" s="148">
        <v>54222</v>
      </c>
      <c r="E206" t="s">
        <v>1872</v>
      </c>
      <c r="F206" t="s">
        <v>1676</v>
      </c>
      <c r="G206" s="148">
        <v>431</v>
      </c>
      <c r="H206" t="s">
        <v>1677</v>
      </c>
      <c r="K206" t="b">
        <v>0</v>
      </c>
      <c r="L206" t="b">
        <v>0</v>
      </c>
      <c r="Y206">
        <f>VLOOKUP(F206,'LOOKUP OPERATOR 05032023'!$A$2:$P$173,16,FALSE)</f>
        <v>0</v>
      </c>
    </row>
    <row r="207" spans="1:25" x14ac:dyDescent="0.3">
      <c r="B207" s="148" t="s">
        <v>1431</v>
      </c>
      <c r="C207" s="148">
        <v>54888</v>
      </c>
      <c r="E207" t="s">
        <v>1873</v>
      </c>
      <c r="F207" t="s">
        <v>1874</v>
      </c>
      <c r="G207" s="148">
        <v>14313</v>
      </c>
      <c r="H207" t="s">
        <v>1875</v>
      </c>
      <c r="K207" t="b">
        <v>0</v>
      </c>
      <c r="L207" t="b">
        <v>0</v>
      </c>
      <c r="Y207">
        <f>VLOOKUP(F207,'LOOKUP OPERATOR 05032023'!$A$2:$P$173,16,FALSE)</f>
        <v>520</v>
      </c>
    </row>
    <row r="208" spans="1:25" x14ac:dyDescent="0.3">
      <c r="B208" s="148" t="s">
        <v>1432</v>
      </c>
      <c r="C208" s="148">
        <v>54883</v>
      </c>
      <c r="E208" t="s">
        <v>1876</v>
      </c>
      <c r="F208" t="s">
        <v>1877</v>
      </c>
      <c r="G208" s="148">
        <v>9183</v>
      </c>
      <c r="H208" t="s">
        <v>1878</v>
      </c>
      <c r="K208" t="b">
        <v>0</v>
      </c>
      <c r="L208" t="b">
        <v>0</v>
      </c>
      <c r="Y208">
        <f>VLOOKUP(F208,'LOOKUP OPERATOR 05032023'!$A$2:$P$173,16,FALSE)</f>
        <v>0</v>
      </c>
    </row>
    <row r="209" spans="1:25" x14ac:dyDescent="0.3">
      <c r="B209" s="148" t="s">
        <v>1433</v>
      </c>
      <c r="C209" s="148">
        <v>54151</v>
      </c>
      <c r="E209" t="s">
        <v>1879</v>
      </c>
      <c r="F209" t="s">
        <v>1880</v>
      </c>
      <c r="G209" s="148">
        <v>14956</v>
      </c>
      <c r="H209" t="s">
        <v>1881</v>
      </c>
      <c r="K209" t="b">
        <v>0</v>
      </c>
      <c r="L209" t="b">
        <v>0</v>
      </c>
      <c r="Y209">
        <f>VLOOKUP(F209,'LOOKUP OPERATOR 05032023'!$A$2:$P$173,16,FALSE)</f>
        <v>724</v>
      </c>
    </row>
    <row r="210" spans="1:25" s="76" customFormat="1" x14ac:dyDescent="0.3">
      <c r="A210" s="148"/>
      <c r="B210" s="148" t="s">
        <v>1434</v>
      </c>
      <c r="C210" s="148">
        <v>54152</v>
      </c>
      <c r="D210" s="148"/>
      <c r="E210" t="s">
        <v>1882</v>
      </c>
      <c r="F210" t="s">
        <v>1880</v>
      </c>
      <c r="G210" s="148">
        <v>14956</v>
      </c>
      <c r="H210" t="s">
        <v>1881</v>
      </c>
      <c r="I210"/>
      <c r="J210"/>
      <c r="K210" t="b">
        <v>0</v>
      </c>
      <c r="L210" t="b">
        <v>0</v>
      </c>
      <c r="M210"/>
      <c r="N210"/>
      <c r="O210" s="148"/>
      <c r="P210" s="148"/>
      <c r="Q210" s="148"/>
      <c r="R210" s="148"/>
      <c r="S210" s="148"/>
      <c r="T210" s="148"/>
      <c r="U210"/>
      <c r="V210"/>
      <c r="W210" s="148"/>
      <c r="X210"/>
      <c r="Y210">
        <f>VLOOKUP(F210,'LOOKUP OPERATOR 05032023'!$A$2:$P$173,16,FALSE)</f>
        <v>724</v>
      </c>
    </row>
    <row r="211" spans="1:25" s="76" customFormat="1" x14ac:dyDescent="0.3">
      <c r="A211" s="148"/>
      <c r="B211" s="148" t="s">
        <v>1435</v>
      </c>
      <c r="C211" s="148">
        <v>54153</v>
      </c>
      <c r="D211" s="148"/>
      <c r="E211" t="s">
        <v>1883</v>
      </c>
      <c r="F211" t="s">
        <v>1880</v>
      </c>
      <c r="G211" s="148">
        <v>14956</v>
      </c>
      <c r="H211" t="s">
        <v>1881</v>
      </c>
      <c r="I211"/>
      <c r="J211"/>
      <c r="K211" t="b">
        <v>0</v>
      </c>
      <c r="L211" t="b">
        <v>0</v>
      </c>
      <c r="M211"/>
      <c r="N211"/>
      <c r="O211" s="148"/>
      <c r="P211" s="148"/>
      <c r="Q211" s="148"/>
      <c r="R211" s="148"/>
      <c r="S211" s="148"/>
      <c r="T211" s="148"/>
      <c r="U211"/>
      <c r="V211"/>
      <c r="W211" s="148"/>
      <c r="X211"/>
      <c r="Y211">
        <f>VLOOKUP(F211,'LOOKUP OPERATOR 05032023'!$A$2:$P$173,16,FALSE)</f>
        <v>724</v>
      </c>
    </row>
    <row r="212" spans="1:25" x14ac:dyDescent="0.3">
      <c r="B212" s="148" t="s">
        <v>1436</v>
      </c>
      <c r="C212" s="148">
        <v>50415</v>
      </c>
      <c r="E212" t="s">
        <v>254</v>
      </c>
      <c r="F212" t="s">
        <v>1884</v>
      </c>
      <c r="G212" s="148">
        <v>14852</v>
      </c>
      <c r="H212" t="s">
        <v>1885</v>
      </c>
      <c r="I212" t="s">
        <v>1787</v>
      </c>
      <c r="J212" t="s">
        <v>871</v>
      </c>
      <c r="K212" t="b">
        <v>0</v>
      </c>
      <c r="L212" t="b">
        <v>0</v>
      </c>
      <c r="Y212">
        <f>VLOOKUP(F212,'LOOKUP OPERATOR 05032023'!$A$2:$P$173,16,FALSE)</f>
        <v>0</v>
      </c>
    </row>
    <row r="213" spans="1:25" x14ac:dyDescent="0.3">
      <c r="B213" s="148" t="s">
        <v>1437</v>
      </c>
      <c r="C213" s="148">
        <v>54155</v>
      </c>
      <c r="E213" t="s">
        <v>1886</v>
      </c>
      <c r="F213" t="s">
        <v>1887</v>
      </c>
      <c r="G213" s="148">
        <v>1388</v>
      </c>
      <c r="H213" t="s">
        <v>1888</v>
      </c>
      <c r="K213" t="b">
        <v>0</v>
      </c>
      <c r="L213" t="b">
        <v>0</v>
      </c>
      <c r="Y213">
        <f>VLOOKUP(F213,'LOOKUP OPERATOR 05032023'!$A$2:$P$173,16,FALSE)</f>
        <v>0</v>
      </c>
    </row>
    <row r="214" spans="1:25" x14ac:dyDescent="0.3">
      <c r="B214" s="148" t="s">
        <v>1438</v>
      </c>
      <c r="C214" s="148">
        <v>54871</v>
      </c>
      <c r="E214" t="s">
        <v>1889</v>
      </c>
      <c r="F214" t="s">
        <v>1890</v>
      </c>
      <c r="G214" s="172">
        <v>13972</v>
      </c>
      <c r="H214" s="136" t="s">
        <v>1891</v>
      </c>
      <c r="I214" s="136"/>
      <c r="K214" t="b">
        <v>0</v>
      </c>
      <c r="L214" t="b">
        <v>0</v>
      </c>
      <c r="M214" s="136"/>
      <c r="N214" s="136"/>
      <c r="O214" s="172"/>
      <c r="P214" s="172"/>
      <c r="Q214" s="172"/>
      <c r="R214" s="172"/>
      <c r="S214" s="172"/>
      <c r="T214" s="172"/>
      <c r="U214" s="136"/>
      <c r="V214" s="136"/>
      <c r="W214" s="172"/>
      <c r="Y214">
        <f>VLOOKUP(F214,'LOOKUP OPERATOR 05032023'!$A$2:$P$173,16,FALSE)</f>
        <v>742</v>
      </c>
    </row>
    <row r="215" spans="1:25" x14ac:dyDescent="0.3">
      <c r="A215" s="148">
        <v>331220</v>
      </c>
      <c r="B215" s="148" t="s">
        <v>625</v>
      </c>
      <c r="C215" s="148">
        <v>406</v>
      </c>
      <c r="D215" s="148">
        <v>331220</v>
      </c>
      <c r="E215" t="s">
        <v>100</v>
      </c>
      <c r="F215" t="s">
        <v>1524</v>
      </c>
      <c r="G215" s="148">
        <v>219</v>
      </c>
      <c r="H215" t="s">
        <v>80</v>
      </c>
      <c r="I215" t="s">
        <v>1625</v>
      </c>
      <c r="J215" t="s">
        <v>626</v>
      </c>
      <c r="K215" t="b">
        <v>1</v>
      </c>
      <c r="L215" t="b">
        <v>1</v>
      </c>
      <c r="M215" s="136" t="b">
        <v>0</v>
      </c>
      <c r="N215">
        <v>7.6</v>
      </c>
      <c r="O215" s="148">
        <v>1</v>
      </c>
      <c r="P215" s="148" t="s">
        <v>1827</v>
      </c>
      <c r="Q215" s="148">
        <v>1</v>
      </c>
      <c r="R215" s="148">
        <v>12.47</v>
      </c>
      <c r="S215" t="s">
        <v>1501</v>
      </c>
      <c r="T215"/>
      <c r="U215">
        <v>63.335520000000002</v>
      </c>
      <c r="V215">
        <v>-142.99996999999999</v>
      </c>
      <c r="W215" s="148" t="s">
        <v>1828</v>
      </c>
      <c r="Y215">
        <f>VLOOKUP(F215,'LOOKUP OPERATOR 05032023'!$A$2:$P$173,16,FALSE)</f>
        <v>2</v>
      </c>
    </row>
    <row r="216" spans="1:25" x14ac:dyDescent="0.3">
      <c r="B216" s="148" t="s">
        <v>1439</v>
      </c>
      <c r="C216" s="148">
        <v>54154</v>
      </c>
      <c r="E216" t="s">
        <v>1892</v>
      </c>
      <c r="F216" t="s">
        <v>1893</v>
      </c>
      <c r="G216" s="172">
        <v>14811</v>
      </c>
      <c r="H216" s="136" t="s">
        <v>1894</v>
      </c>
      <c r="I216" s="136"/>
      <c r="K216" t="b">
        <v>0</v>
      </c>
      <c r="L216" t="b">
        <v>0</v>
      </c>
      <c r="M216" s="136"/>
      <c r="N216" s="136"/>
      <c r="O216" s="172"/>
      <c r="P216" s="172"/>
      <c r="Q216" s="172"/>
      <c r="R216" s="172"/>
      <c r="S216" s="172"/>
      <c r="T216" s="172"/>
      <c r="U216" s="136"/>
      <c r="V216" s="136"/>
      <c r="W216" s="172"/>
      <c r="Y216">
        <f>VLOOKUP(F216,'LOOKUP OPERATOR 05032023'!$A$2:$P$173,16,FALSE)</f>
        <v>0</v>
      </c>
    </row>
    <row r="217" spans="1:25" x14ac:dyDescent="0.3">
      <c r="A217" s="148">
        <v>332860</v>
      </c>
      <c r="B217" s="148" t="s">
        <v>1440</v>
      </c>
      <c r="D217" s="148">
        <v>332860</v>
      </c>
      <c r="E217" t="s">
        <v>409</v>
      </c>
      <c r="F217" t="s">
        <v>1639</v>
      </c>
      <c r="G217" s="225">
        <v>19454</v>
      </c>
      <c r="H217" s="76" t="s">
        <v>375</v>
      </c>
      <c r="I217" s="76" t="s">
        <v>1640</v>
      </c>
      <c r="J217" t="s">
        <v>1034</v>
      </c>
      <c r="K217" t="b">
        <v>0</v>
      </c>
      <c r="L217" t="b">
        <v>1</v>
      </c>
      <c r="M217" s="76" t="b">
        <v>1</v>
      </c>
      <c r="N217" s="76">
        <v>1.1000000000000001</v>
      </c>
      <c r="O217" s="225">
        <v>1</v>
      </c>
      <c r="P217" s="225" t="s">
        <v>1827</v>
      </c>
      <c r="Q217" s="225">
        <v>1</v>
      </c>
      <c r="U217" s="76">
        <v>53.863993000000001</v>
      </c>
      <c r="V217" s="76">
        <v>-166.51259099999999</v>
      </c>
      <c r="W217" s="148" t="s">
        <v>1828</v>
      </c>
      <c r="X217" t="s">
        <v>1895</v>
      </c>
      <c r="Y217">
        <f>VLOOKUP(F217,'LOOKUP OPERATOR 05032023'!$A$2:$P$173,16,FALSE)</f>
        <v>0</v>
      </c>
    </row>
    <row r="218" spans="1:25" x14ac:dyDescent="0.3">
      <c r="A218" s="148">
        <v>331920</v>
      </c>
      <c r="B218" s="148" t="s">
        <v>1441</v>
      </c>
      <c r="D218" s="148">
        <v>331920</v>
      </c>
      <c r="E218" t="s">
        <v>797</v>
      </c>
      <c r="F218" t="s">
        <v>1734</v>
      </c>
      <c r="G218" s="215">
        <v>40215</v>
      </c>
      <c r="H218" t="s">
        <v>202</v>
      </c>
      <c r="I218" t="s">
        <v>1735</v>
      </c>
      <c r="J218" t="s">
        <v>796</v>
      </c>
      <c r="K218" t="b">
        <v>0</v>
      </c>
      <c r="L218" t="b">
        <v>1</v>
      </c>
      <c r="M218" t="b">
        <v>0</v>
      </c>
      <c r="O218" s="148">
        <v>1</v>
      </c>
      <c r="P218" s="148" t="s">
        <v>1827</v>
      </c>
      <c r="Q218" s="148">
        <v>1</v>
      </c>
      <c r="R218" s="148">
        <v>13</v>
      </c>
      <c r="U218">
        <v>60.555889000000001</v>
      </c>
      <c r="V218">
        <v>-145.752983</v>
      </c>
      <c r="W218" s="148" t="s">
        <v>1828</v>
      </c>
      <c r="X218" t="s">
        <v>1896</v>
      </c>
      <c r="Y218">
        <f>VLOOKUP(F218,'LOOKUP OPERATOR 05032023'!$A$2:$P$173,16,FALSE)</f>
        <v>160</v>
      </c>
    </row>
    <row r="219" spans="1:25" x14ac:dyDescent="0.3">
      <c r="A219" s="148">
        <v>331020</v>
      </c>
      <c r="B219" s="148" t="s">
        <v>579</v>
      </c>
      <c r="D219" s="148">
        <v>331020</v>
      </c>
      <c r="E219" t="s">
        <v>64</v>
      </c>
      <c r="F219" t="s">
        <v>1552</v>
      </c>
      <c r="H219" t="s">
        <v>63</v>
      </c>
      <c r="I219" t="s">
        <v>1553</v>
      </c>
      <c r="J219" t="s">
        <v>580</v>
      </c>
      <c r="K219" t="b">
        <v>0</v>
      </c>
      <c r="L219" t="b">
        <v>1</v>
      </c>
      <c r="M219" s="148" t="s">
        <v>1832</v>
      </c>
      <c r="N219">
        <v>1.5</v>
      </c>
      <c r="O219" s="148">
        <v>1</v>
      </c>
      <c r="P219" s="148" t="s">
        <v>1827</v>
      </c>
      <c r="Q219" s="148">
        <v>1</v>
      </c>
      <c r="R219" s="148">
        <v>7.2</v>
      </c>
      <c r="S219"/>
      <c r="T219"/>
      <c r="U219">
        <v>60.909439999999996</v>
      </c>
      <c r="V219">
        <v>-161.43138999999999</v>
      </c>
      <c r="W219" s="148" t="s">
        <v>1828</v>
      </c>
      <c r="Y219">
        <f>VLOOKUP(F219,'LOOKUP OPERATOR 05032023'!$A$2:$P$173,16,FALSE)</f>
        <v>412</v>
      </c>
    </row>
    <row r="220" spans="1:25" x14ac:dyDescent="0.3">
      <c r="A220" s="148">
        <v>331050</v>
      </c>
      <c r="B220" s="148" t="s">
        <v>628</v>
      </c>
      <c r="C220" s="148">
        <v>7750</v>
      </c>
      <c r="D220" s="148">
        <v>331050</v>
      </c>
      <c r="E220" t="s">
        <v>81</v>
      </c>
      <c r="F220" t="s">
        <v>1524</v>
      </c>
      <c r="G220" s="148">
        <v>219</v>
      </c>
      <c r="H220" t="s">
        <v>80</v>
      </c>
      <c r="I220" t="s">
        <v>1614</v>
      </c>
      <c r="J220" t="s">
        <v>629</v>
      </c>
      <c r="K220" t="b">
        <v>0</v>
      </c>
      <c r="L220" t="b">
        <v>1</v>
      </c>
      <c r="M220" s="148" t="s">
        <v>1832</v>
      </c>
      <c r="N220">
        <v>0.52500000000000002</v>
      </c>
      <c r="O220" s="148">
        <v>1</v>
      </c>
      <c r="P220" s="148" t="s">
        <v>1827</v>
      </c>
      <c r="Q220" s="148">
        <v>1</v>
      </c>
      <c r="R220" s="148">
        <v>7.2</v>
      </c>
      <c r="S220"/>
      <c r="T220"/>
      <c r="U220">
        <v>66.562610000000006</v>
      </c>
      <c r="V220">
        <v>-152.64756</v>
      </c>
      <c r="W220" s="148" t="s">
        <v>1828</v>
      </c>
      <c r="Y220">
        <f>VLOOKUP(F220,'LOOKUP OPERATOR 05032023'!$A$2:$P$173,16,FALSE)</f>
        <v>2</v>
      </c>
    </row>
    <row r="221" spans="1:25" x14ac:dyDescent="0.3">
      <c r="A221" s="148">
        <v>331060</v>
      </c>
      <c r="B221" s="148" t="s">
        <v>631</v>
      </c>
      <c r="C221" s="148">
        <v>7176</v>
      </c>
      <c r="D221" s="148">
        <v>331060</v>
      </c>
      <c r="E221" t="s">
        <v>82</v>
      </c>
      <c r="F221" t="s">
        <v>1524</v>
      </c>
      <c r="G221" s="148">
        <v>219</v>
      </c>
      <c r="H221" t="s">
        <v>80</v>
      </c>
      <c r="I221" t="s">
        <v>1700</v>
      </c>
      <c r="J221" t="s">
        <v>632</v>
      </c>
      <c r="K221" t="b">
        <v>0</v>
      </c>
      <c r="L221" t="b">
        <v>1</v>
      </c>
      <c r="M221" s="148" t="s">
        <v>1829</v>
      </c>
      <c r="N221">
        <v>0.6</v>
      </c>
      <c r="O221" s="148">
        <v>1</v>
      </c>
      <c r="P221" s="148" t="s">
        <v>1827</v>
      </c>
      <c r="Q221" s="148">
        <v>1</v>
      </c>
      <c r="R221" s="148">
        <v>2.4</v>
      </c>
      <c r="S221"/>
      <c r="T221"/>
      <c r="U221">
        <v>66.917879999999997</v>
      </c>
      <c r="V221">
        <v>-151.51513</v>
      </c>
      <c r="W221" s="148" t="s">
        <v>1828</v>
      </c>
      <c r="Y221">
        <f>VLOOKUP(F221,'LOOKUP OPERATOR 05032023'!$A$2:$P$173,16,FALSE)</f>
        <v>2</v>
      </c>
    </row>
    <row r="222" spans="1:25" x14ac:dyDescent="0.3">
      <c r="A222" s="148">
        <v>331070</v>
      </c>
      <c r="B222" s="148" t="s">
        <v>1330</v>
      </c>
      <c r="C222" s="148">
        <v>7332</v>
      </c>
      <c r="D222" s="148">
        <v>331070</v>
      </c>
      <c r="E222" t="s">
        <v>85</v>
      </c>
      <c r="F222" t="s">
        <v>1524</v>
      </c>
      <c r="G222" s="148">
        <v>219</v>
      </c>
      <c r="H222" t="s">
        <v>80</v>
      </c>
      <c r="I222" t="s">
        <v>1865</v>
      </c>
      <c r="J222" t="s">
        <v>623</v>
      </c>
      <c r="K222" t="b">
        <v>0</v>
      </c>
      <c r="L222" t="b">
        <v>1</v>
      </c>
      <c r="M222" s="148" t="s">
        <v>1829</v>
      </c>
      <c r="N222">
        <v>0.2</v>
      </c>
      <c r="O222" s="148">
        <v>1</v>
      </c>
      <c r="P222" s="148" t="s">
        <v>1827</v>
      </c>
      <c r="Q222" s="148">
        <v>1</v>
      </c>
      <c r="R222" s="148">
        <v>7.2</v>
      </c>
      <c r="S222"/>
      <c r="T222"/>
      <c r="U222">
        <v>62.564999999999998</v>
      </c>
      <c r="V222">
        <v>-144.66471999999999</v>
      </c>
      <c r="Y222">
        <f>VLOOKUP(F222,'LOOKUP OPERATOR 05032023'!$A$2:$P$173,16,FALSE)</f>
        <v>2</v>
      </c>
    </row>
    <row r="223" spans="1:25" x14ac:dyDescent="0.3">
      <c r="A223" s="148">
        <v>331080</v>
      </c>
      <c r="B223" s="148" t="s">
        <v>1331</v>
      </c>
      <c r="C223" s="148">
        <v>7342</v>
      </c>
      <c r="D223" s="148">
        <v>331080</v>
      </c>
      <c r="E223" t="s">
        <v>86</v>
      </c>
      <c r="F223" t="s">
        <v>1524</v>
      </c>
      <c r="G223" s="148">
        <v>219</v>
      </c>
      <c r="H223" t="s">
        <v>80</v>
      </c>
      <c r="I223" t="s">
        <v>1534</v>
      </c>
      <c r="J223" t="s">
        <v>602</v>
      </c>
      <c r="K223" t="b">
        <v>0</v>
      </c>
      <c r="L223" t="b">
        <v>1</v>
      </c>
      <c r="M223" s="148" t="s">
        <v>1829</v>
      </c>
      <c r="N223">
        <v>0.66</v>
      </c>
      <c r="O223" s="148">
        <v>1</v>
      </c>
      <c r="P223" s="148" t="s">
        <v>1827</v>
      </c>
      <c r="Q223" s="148">
        <v>1</v>
      </c>
      <c r="R223" s="148">
        <v>2.4</v>
      </c>
      <c r="S223"/>
      <c r="T223"/>
      <c r="U223">
        <v>56.013890000000004</v>
      </c>
      <c r="V223">
        <v>-132.82777999999999</v>
      </c>
      <c r="Y223">
        <f>VLOOKUP(F223,'LOOKUP OPERATOR 05032023'!$A$2:$P$173,16,FALSE)</f>
        <v>2</v>
      </c>
    </row>
    <row r="224" spans="1:25" x14ac:dyDescent="0.3">
      <c r="A224" s="148">
        <v>331110</v>
      </c>
      <c r="B224" s="148" t="s">
        <v>634</v>
      </c>
      <c r="C224" s="148">
        <v>7375</v>
      </c>
      <c r="D224" s="148">
        <v>331110</v>
      </c>
      <c r="E224" t="s">
        <v>87</v>
      </c>
      <c r="F224" t="s">
        <v>1524</v>
      </c>
      <c r="G224" s="148">
        <v>219</v>
      </c>
      <c r="H224" t="s">
        <v>80</v>
      </c>
      <c r="I224" t="s">
        <v>1744</v>
      </c>
      <c r="J224" t="s">
        <v>635</v>
      </c>
      <c r="K224" t="b">
        <v>0</v>
      </c>
      <c r="L224" t="b">
        <v>1</v>
      </c>
      <c r="M224" s="148" t="s">
        <v>1832</v>
      </c>
      <c r="N224">
        <v>0.45</v>
      </c>
      <c r="O224" s="148">
        <v>1</v>
      </c>
      <c r="P224" s="148" t="s">
        <v>1827</v>
      </c>
      <c r="Q224" s="148">
        <v>1</v>
      </c>
      <c r="R224" s="148">
        <v>7.2</v>
      </c>
      <c r="S224"/>
      <c r="T224"/>
      <c r="U224">
        <v>64.788060000000002</v>
      </c>
      <c r="V224">
        <v>-141.19999999999999</v>
      </c>
      <c r="W224" s="148" t="s">
        <v>1828</v>
      </c>
      <c r="Y224">
        <f>VLOOKUP(F224,'LOOKUP OPERATOR 05032023'!$A$2:$P$173,16,FALSE)</f>
        <v>2</v>
      </c>
    </row>
    <row r="225" spans="1:25" x14ac:dyDescent="0.3">
      <c r="A225" s="148">
        <v>332010</v>
      </c>
      <c r="B225" s="148" t="s">
        <v>835</v>
      </c>
      <c r="D225" s="148">
        <v>332010</v>
      </c>
      <c r="E225" t="s">
        <v>226</v>
      </c>
      <c r="F225" t="s">
        <v>1524</v>
      </c>
      <c r="G225" s="148">
        <v>219</v>
      </c>
      <c r="H225" t="s">
        <v>80</v>
      </c>
      <c r="I225" t="s">
        <v>1767</v>
      </c>
      <c r="J225" t="s">
        <v>836</v>
      </c>
      <c r="K225" t="b">
        <v>0</v>
      </c>
      <c r="L225" t="b">
        <v>1</v>
      </c>
      <c r="M225" s="148" t="s">
        <v>1829</v>
      </c>
      <c r="N225">
        <v>0.84199999999999997</v>
      </c>
      <c r="O225" s="148">
        <v>1</v>
      </c>
      <c r="P225" s="148" t="s">
        <v>1827</v>
      </c>
      <c r="Q225" s="148">
        <v>1</v>
      </c>
      <c r="R225" s="148">
        <v>7.2</v>
      </c>
      <c r="S225"/>
      <c r="T225"/>
      <c r="U225">
        <v>58.413330000000002</v>
      </c>
      <c r="V225">
        <v>-135.73694</v>
      </c>
      <c r="W225" s="148" t="s">
        <v>1828</v>
      </c>
      <c r="Y225">
        <f>VLOOKUP(F225,'LOOKUP OPERATOR 05032023'!$A$2:$P$173,16,FALSE)</f>
        <v>2</v>
      </c>
    </row>
    <row r="226" spans="1:25" x14ac:dyDescent="0.3">
      <c r="A226" s="148">
        <v>331130</v>
      </c>
      <c r="B226" s="148" t="s">
        <v>637</v>
      </c>
      <c r="C226" s="148">
        <v>7506</v>
      </c>
      <c r="D226" s="148">
        <v>331130</v>
      </c>
      <c r="E226" t="s">
        <v>90</v>
      </c>
      <c r="F226" t="s">
        <v>1524</v>
      </c>
      <c r="G226" s="148">
        <v>219</v>
      </c>
      <c r="H226" t="s">
        <v>80</v>
      </c>
      <c r="I226" t="s">
        <v>1768</v>
      </c>
      <c r="J226" t="s">
        <v>638</v>
      </c>
      <c r="K226" t="b">
        <v>0</v>
      </c>
      <c r="L226" t="b">
        <v>1</v>
      </c>
      <c r="M226" s="148" t="s">
        <v>1829</v>
      </c>
      <c r="N226">
        <v>8.3000000000000004E-2</v>
      </c>
      <c r="O226" s="148">
        <v>1</v>
      </c>
      <c r="P226" s="148" t="s">
        <v>1827</v>
      </c>
      <c r="Q226" s="148">
        <v>1</v>
      </c>
      <c r="R226" s="148">
        <v>2.4</v>
      </c>
      <c r="S226"/>
      <c r="T226"/>
      <c r="U226">
        <v>64.026889999999995</v>
      </c>
      <c r="V226">
        <v>-144.66162</v>
      </c>
      <c r="Y226">
        <f>VLOOKUP(F226,'LOOKUP OPERATOR 05032023'!$A$2:$P$173,16,FALSE)</f>
        <v>2</v>
      </c>
    </row>
    <row r="227" spans="1:25" x14ac:dyDescent="0.3">
      <c r="A227" s="148">
        <v>331140</v>
      </c>
      <c r="B227" s="148" t="s">
        <v>1332</v>
      </c>
      <c r="C227" s="148">
        <v>7249</v>
      </c>
      <c r="D227" s="148">
        <v>331140</v>
      </c>
      <c r="E227" t="s">
        <v>91</v>
      </c>
      <c r="F227" t="s">
        <v>1524</v>
      </c>
      <c r="G227" s="148">
        <v>219</v>
      </c>
      <c r="H227" t="s">
        <v>80</v>
      </c>
      <c r="I227" t="s">
        <v>1534</v>
      </c>
      <c r="J227" t="s">
        <v>602</v>
      </c>
      <c r="K227" t="b">
        <v>0</v>
      </c>
      <c r="L227" t="b">
        <v>1</v>
      </c>
      <c r="M227" s="148" t="s">
        <v>1829</v>
      </c>
      <c r="N227">
        <v>0.45</v>
      </c>
      <c r="O227" s="148">
        <v>1</v>
      </c>
      <c r="P227" s="148" t="s">
        <v>1827</v>
      </c>
      <c r="Q227" s="148">
        <v>1</v>
      </c>
      <c r="R227" s="148">
        <v>2.4</v>
      </c>
      <c r="S227"/>
      <c r="T227"/>
      <c r="U227" t="s">
        <v>505</v>
      </c>
      <c r="Y227">
        <f>VLOOKUP(F227,'LOOKUP OPERATOR 05032023'!$A$2:$P$173,16,FALSE)</f>
        <v>2</v>
      </c>
    </row>
    <row r="228" spans="1:25" s="136" customFormat="1" x14ac:dyDescent="0.3">
      <c r="A228" s="148">
        <v>331160</v>
      </c>
      <c r="B228" s="148" t="s">
        <v>1442</v>
      </c>
      <c r="C228" s="148">
        <v>7341</v>
      </c>
      <c r="D228" s="148">
        <v>331160</v>
      </c>
      <c r="E228" t="s">
        <v>394</v>
      </c>
      <c r="F228" t="s">
        <v>1524</v>
      </c>
      <c r="G228" s="148">
        <v>219</v>
      </c>
      <c r="H228" t="s">
        <v>80</v>
      </c>
      <c r="I228" t="s">
        <v>1865</v>
      </c>
      <c r="J228" t="s">
        <v>623</v>
      </c>
      <c r="K228" t="b">
        <v>0</v>
      </c>
      <c r="L228" t="b">
        <v>1</v>
      </c>
      <c r="M228" s="172" t="b">
        <v>0</v>
      </c>
      <c r="N228"/>
      <c r="O228" s="148">
        <v>1</v>
      </c>
      <c r="P228" s="148" t="s">
        <v>1827</v>
      </c>
      <c r="Q228" s="148">
        <v>1</v>
      </c>
      <c r="R228" s="148"/>
      <c r="S228"/>
      <c r="T228"/>
      <c r="U228">
        <v>62.931550000000001</v>
      </c>
      <c r="V228">
        <v>-143.79273000000001</v>
      </c>
      <c r="W228" s="148"/>
      <c r="X228"/>
      <c r="Y228">
        <f>VLOOKUP(F228,'LOOKUP OPERATOR 05032023'!$A$2:$P$173,16,FALSE)</f>
        <v>2</v>
      </c>
    </row>
    <row r="229" spans="1:25" x14ac:dyDescent="0.3">
      <c r="A229" s="148">
        <v>331200</v>
      </c>
      <c r="B229" s="148" t="s">
        <v>1443</v>
      </c>
      <c r="C229" s="148">
        <v>7371</v>
      </c>
      <c r="D229" s="148">
        <v>331200</v>
      </c>
      <c r="E229" t="s">
        <v>395</v>
      </c>
      <c r="F229" t="s">
        <v>1524</v>
      </c>
      <c r="G229" s="148">
        <v>219</v>
      </c>
      <c r="H229" t="s">
        <v>80</v>
      </c>
      <c r="I229" t="s">
        <v>1625</v>
      </c>
      <c r="J229" t="s">
        <v>626</v>
      </c>
      <c r="K229" t="b">
        <v>0</v>
      </c>
      <c r="L229" t="b">
        <v>1</v>
      </c>
      <c r="M229" s="148" t="b">
        <v>0</v>
      </c>
      <c r="O229" s="148">
        <v>1</v>
      </c>
      <c r="P229" s="148" t="s">
        <v>1827</v>
      </c>
      <c r="Q229" s="148">
        <v>1</v>
      </c>
      <c r="S229"/>
      <c r="T229"/>
      <c r="U229">
        <v>63.137219999999999</v>
      </c>
      <c r="V229">
        <v>-142.51611</v>
      </c>
      <c r="Y229">
        <f>VLOOKUP(F229,'LOOKUP OPERATOR 05032023'!$A$2:$P$173,16,FALSE)</f>
        <v>2</v>
      </c>
    </row>
    <row r="230" spans="1:25" x14ac:dyDescent="0.3">
      <c r="A230" s="148">
        <v>331030</v>
      </c>
      <c r="B230" s="148" t="s">
        <v>581</v>
      </c>
      <c r="D230" s="148">
        <v>331030</v>
      </c>
      <c r="E230" t="s">
        <v>66</v>
      </c>
      <c r="F230" t="s">
        <v>1571</v>
      </c>
      <c r="H230" t="s">
        <v>65</v>
      </c>
      <c r="I230" t="s">
        <v>1572</v>
      </c>
      <c r="J230" t="s">
        <v>582</v>
      </c>
      <c r="K230" t="b">
        <v>0</v>
      </c>
      <c r="L230" t="b">
        <v>1</v>
      </c>
      <c r="M230" s="148" t="s">
        <v>1832</v>
      </c>
      <c r="N230">
        <v>0.92</v>
      </c>
      <c r="O230" s="148">
        <v>1</v>
      </c>
      <c r="P230" s="148" t="s">
        <v>1827</v>
      </c>
      <c r="Q230" s="148">
        <v>1</v>
      </c>
      <c r="R230" s="148">
        <v>7.2</v>
      </c>
      <c r="S230"/>
      <c r="T230"/>
      <c r="U230">
        <v>60.912219999999998</v>
      </c>
      <c r="V230">
        <v>-161.21388999999999</v>
      </c>
      <c r="W230" s="148" t="s">
        <v>1828</v>
      </c>
      <c r="Y230">
        <f>VLOOKUP(F230,'LOOKUP OPERATOR 05032023'!$A$2:$P$173,16,FALSE)</f>
        <v>635</v>
      </c>
    </row>
    <row r="231" spans="1:25" s="136" customFormat="1" x14ac:dyDescent="0.3">
      <c r="A231" s="148">
        <v>331230</v>
      </c>
      <c r="B231" s="148" t="s">
        <v>639</v>
      </c>
      <c r="C231" s="148">
        <v>7753</v>
      </c>
      <c r="D231" s="148">
        <v>331230</v>
      </c>
      <c r="E231" t="s">
        <v>102</v>
      </c>
      <c r="F231" t="s">
        <v>1524</v>
      </c>
      <c r="G231" s="148">
        <v>219</v>
      </c>
      <c r="H231" t="s">
        <v>80</v>
      </c>
      <c r="I231" t="s">
        <v>1645</v>
      </c>
      <c r="J231" t="s">
        <v>640</v>
      </c>
      <c r="K231" t="b">
        <v>0</v>
      </c>
      <c r="L231" t="b">
        <v>1</v>
      </c>
      <c r="M231" s="172" t="b">
        <v>0</v>
      </c>
      <c r="N231">
        <v>0.25</v>
      </c>
      <c r="O231" s="148">
        <v>1</v>
      </c>
      <c r="P231" s="148" t="s">
        <v>1827</v>
      </c>
      <c r="Q231" s="148">
        <v>1</v>
      </c>
      <c r="R231" s="148">
        <v>2.4</v>
      </c>
      <c r="S231"/>
      <c r="T231"/>
      <c r="U231">
        <v>56.115279999999998</v>
      </c>
      <c r="V231">
        <v>-133.12083000000001</v>
      </c>
      <c r="W231" s="148" t="s">
        <v>1828</v>
      </c>
      <c r="X231"/>
      <c r="Y231">
        <f>VLOOKUP(F231,'LOOKUP OPERATOR 05032023'!$A$2:$P$173,16,FALSE)</f>
        <v>2</v>
      </c>
    </row>
    <row r="232" spans="1:25" x14ac:dyDescent="0.3">
      <c r="B232" s="148" t="s">
        <v>1333</v>
      </c>
      <c r="E232" s="220" t="s">
        <v>1334</v>
      </c>
      <c r="F232" t="s">
        <v>1524</v>
      </c>
      <c r="G232" s="148">
        <v>219</v>
      </c>
      <c r="H232" t="s">
        <v>80</v>
      </c>
      <c r="I232" t="s">
        <v>1608</v>
      </c>
      <c r="J232" t="s">
        <v>606</v>
      </c>
      <c r="K232" t="b">
        <v>0</v>
      </c>
      <c r="L232" t="b">
        <v>0</v>
      </c>
      <c r="M232" t="b">
        <v>0</v>
      </c>
      <c r="N232">
        <v>0.94299999999999995</v>
      </c>
      <c r="O232" s="148">
        <v>1</v>
      </c>
      <c r="P232" s="148" t="s">
        <v>1827</v>
      </c>
      <c r="Q232" s="148">
        <v>1</v>
      </c>
      <c r="S232"/>
      <c r="T232"/>
      <c r="U232">
        <v>59.451099999999997</v>
      </c>
      <c r="V232">
        <v>-135.3081</v>
      </c>
      <c r="W232" s="148" t="s">
        <v>1828</v>
      </c>
      <c r="X232" t="s">
        <v>1843</v>
      </c>
      <c r="Y232">
        <f>VLOOKUP(F232,'LOOKUP OPERATOR 05032023'!$A$2:$P$173,16,FALSE)</f>
        <v>2</v>
      </c>
    </row>
    <row r="233" spans="1:25" s="136" customFormat="1" x14ac:dyDescent="0.3">
      <c r="A233" s="148"/>
      <c r="B233" s="148" t="s">
        <v>1335</v>
      </c>
      <c r="C233" s="148"/>
      <c r="D233" s="148"/>
      <c r="E233" s="220" t="s">
        <v>1336</v>
      </c>
      <c r="F233" t="s">
        <v>1524</v>
      </c>
      <c r="G233" s="148">
        <v>219</v>
      </c>
      <c r="H233" t="s">
        <v>80</v>
      </c>
      <c r="I233" t="s">
        <v>1608</v>
      </c>
      <c r="J233" t="s">
        <v>606</v>
      </c>
      <c r="K233" t="b">
        <v>0</v>
      </c>
      <c r="L233" t="b">
        <v>0</v>
      </c>
      <c r="M233" s="148" t="b">
        <v>0</v>
      </c>
      <c r="N233"/>
      <c r="O233" s="148">
        <v>1</v>
      </c>
      <c r="P233" s="148" t="s">
        <v>1827</v>
      </c>
      <c r="Q233" s="148">
        <v>1</v>
      </c>
      <c r="R233" s="148"/>
      <c r="S233"/>
      <c r="T233"/>
      <c r="U233">
        <v>59.341111099999999</v>
      </c>
      <c r="V233">
        <v>-135.56555560000001</v>
      </c>
      <c r="W233" s="148" t="s">
        <v>1828</v>
      </c>
      <c r="X233" t="s">
        <v>1843</v>
      </c>
      <c r="Y233">
        <f>VLOOKUP(F233,'LOOKUP OPERATOR 05032023'!$A$2:$P$173,16,FALSE)</f>
        <v>2</v>
      </c>
    </row>
    <row r="234" spans="1:25" s="136" customFormat="1" x14ac:dyDescent="0.3">
      <c r="A234" s="148">
        <v>331170</v>
      </c>
      <c r="B234" s="148" t="s">
        <v>1362</v>
      </c>
      <c r="C234" s="148">
        <v>7792</v>
      </c>
      <c r="D234" s="148">
        <v>331170</v>
      </c>
      <c r="E234" s="76" t="s">
        <v>93</v>
      </c>
      <c r="F234" t="s">
        <v>1524</v>
      </c>
      <c r="G234" s="148">
        <v>219</v>
      </c>
      <c r="H234" t="s">
        <v>80</v>
      </c>
      <c r="I234" t="s">
        <v>1534</v>
      </c>
      <c r="J234" t="s">
        <v>602</v>
      </c>
      <c r="K234" t="b">
        <v>0</v>
      </c>
      <c r="L234" t="b">
        <v>1</v>
      </c>
      <c r="M234" s="136" t="b">
        <v>0</v>
      </c>
      <c r="O234" s="148">
        <v>1</v>
      </c>
      <c r="P234" s="148" t="s">
        <v>1827</v>
      </c>
      <c r="Q234" s="148">
        <v>1</v>
      </c>
      <c r="R234" s="148"/>
      <c r="S234"/>
      <c r="T234"/>
      <c r="U234">
        <v>55.880769999999998</v>
      </c>
      <c r="V234">
        <v>-133.19499999999999</v>
      </c>
      <c r="W234" s="148"/>
      <c r="X234"/>
      <c r="Y234">
        <f>VLOOKUP(F234,'LOOKUP OPERATOR 05032023'!$A$2:$P$173,16,FALSE)</f>
        <v>2</v>
      </c>
    </row>
    <row r="235" spans="1:25" x14ac:dyDescent="0.3">
      <c r="B235" s="148" t="s">
        <v>1444</v>
      </c>
      <c r="C235" s="215">
        <v>60814</v>
      </c>
      <c r="E235" s="216" t="s">
        <v>1897</v>
      </c>
      <c r="F235" t="s">
        <v>1524</v>
      </c>
      <c r="G235" s="221">
        <v>219</v>
      </c>
      <c r="H235" t="s">
        <v>80</v>
      </c>
      <c r="K235" t="b">
        <v>0</v>
      </c>
      <c r="L235" t="b">
        <v>0</v>
      </c>
      <c r="M235" s="136" t="b">
        <v>0</v>
      </c>
      <c r="N235" s="136"/>
      <c r="O235" s="172"/>
      <c r="P235" s="148" t="s">
        <v>1827</v>
      </c>
      <c r="Q235" s="148">
        <v>1</v>
      </c>
      <c r="R235" s="172"/>
      <c r="S235" s="172"/>
      <c r="T235" s="172"/>
      <c r="U235" s="219">
        <v>63.210689000000002</v>
      </c>
      <c r="V235" s="219">
        <v>-143.24715599999999</v>
      </c>
      <c r="W235" s="172"/>
      <c r="Y235">
        <f>VLOOKUP(F235,'LOOKUP OPERATOR 05032023'!$A$2:$P$173,16,FALSE)</f>
        <v>2</v>
      </c>
    </row>
    <row r="236" spans="1:25" x14ac:dyDescent="0.3">
      <c r="A236" s="148">
        <v>331240</v>
      </c>
      <c r="B236" s="148" t="s">
        <v>641</v>
      </c>
      <c r="C236" s="148">
        <v>6308</v>
      </c>
      <c r="D236" s="148">
        <v>331240</v>
      </c>
      <c r="E236" t="s">
        <v>104</v>
      </c>
      <c r="F236" t="s">
        <v>1497</v>
      </c>
      <c r="G236" s="148">
        <v>221</v>
      </c>
      <c r="H236" t="s">
        <v>103</v>
      </c>
      <c r="I236" t="s">
        <v>1898</v>
      </c>
      <c r="J236" t="s">
        <v>1337</v>
      </c>
      <c r="K236" t="b">
        <v>0</v>
      </c>
      <c r="L236" t="b">
        <v>1</v>
      </c>
      <c r="M236" t="b">
        <v>0</v>
      </c>
      <c r="N236">
        <v>0.8</v>
      </c>
      <c r="O236" s="148">
        <v>1</v>
      </c>
      <c r="P236" s="148" t="s">
        <v>1827</v>
      </c>
      <c r="Q236" s="148">
        <v>1</v>
      </c>
      <c r="R236" s="148">
        <v>13.47</v>
      </c>
      <c r="S236" t="s">
        <v>1501</v>
      </c>
      <c r="T236"/>
      <c r="U236">
        <v>62.683300000000003</v>
      </c>
      <c r="V236">
        <v>-164.65440000000001</v>
      </c>
      <c r="Y236">
        <f>VLOOKUP(F236,'LOOKUP OPERATOR 05032023'!$A$2:$P$173,16,FALSE)</f>
        <v>169</v>
      </c>
    </row>
    <row r="237" spans="1:25" x14ac:dyDescent="0.3">
      <c r="A237" s="148">
        <v>331240</v>
      </c>
      <c r="B237" s="148" t="s">
        <v>641</v>
      </c>
      <c r="C237" s="148">
        <v>57053</v>
      </c>
      <c r="D237" s="148">
        <v>331240</v>
      </c>
      <c r="E237" t="s">
        <v>104</v>
      </c>
      <c r="F237" t="s">
        <v>1497</v>
      </c>
      <c r="G237" s="148">
        <v>221</v>
      </c>
      <c r="H237" t="s">
        <v>103</v>
      </c>
      <c r="I237" t="s">
        <v>1898</v>
      </c>
      <c r="J237" t="s">
        <v>1337</v>
      </c>
      <c r="K237" t="b">
        <v>1</v>
      </c>
      <c r="L237" t="b">
        <v>1</v>
      </c>
      <c r="M237" t="b">
        <v>0</v>
      </c>
      <c r="N237">
        <v>0.8</v>
      </c>
      <c r="O237" s="148">
        <v>1</v>
      </c>
      <c r="P237" s="148" t="s">
        <v>1827</v>
      </c>
      <c r="Q237" s="148">
        <v>1</v>
      </c>
      <c r="R237" s="148">
        <v>13.47</v>
      </c>
      <c r="S237" t="s">
        <v>1501</v>
      </c>
      <c r="T237"/>
      <c r="U237">
        <v>62.683300000000003</v>
      </c>
      <c r="V237">
        <v>-164.65440000000001</v>
      </c>
      <c r="Y237">
        <f>VLOOKUP(F237,'LOOKUP OPERATOR 05032023'!$A$2:$P$173,16,FALSE)</f>
        <v>169</v>
      </c>
    </row>
    <row r="238" spans="1:25" x14ac:dyDescent="0.3">
      <c r="A238" s="148">
        <v>331250</v>
      </c>
      <c r="B238" s="148" t="s">
        <v>643</v>
      </c>
      <c r="C238" s="148">
        <v>6556</v>
      </c>
      <c r="D238" s="148">
        <v>331250</v>
      </c>
      <c r="E238" t="s">
        <v>105</v>
      </c>
      <c r="F238" t="s">
        <v>1497</v>
      </c>
      <c r="G238" s="148">
        <v>221</v>
      </c>
      <c r="H238" t="s">
        <v>103</v>
      </c>
      <c r="I238" t="s">
        <v>1630</v>
      </c>
      <c r="J238" t="s">
        <v>644</v>
      </c>
      <c r="K238" t="b">
        <v>0</v>
      </c>
      <c r="L238" t="b">
        <v>1</v>
      </c>
      <c r="M238" t="b">
        <v>1</v>
      </c>
      <c r="N238">
        <v>1.1000000000000001</v>
      </c>
      <c r="O238" s="148">
        <v>1</v>
      </c>
      <c r="P238" s="148" t="s">
        <v>1827</v>
      </c>
      <c r="Q238" s="148">
        <v>1</v>
      </c>
      <c r="R238" s="148">
        <v>12.5</v>
      </c>
      <c r="S238" t="s">
        <v>1501</v>
      </c>
      <c r="T238"/>
      <c r="U238">
        <v>67.087980000000002</v>
      </c>
      <c r="V238">
        <v>-157.856719</v>
      </c>
      <c r="W238" s="148" t="s">
        <v>1828</v>
      </c>
      <c r="Y238">
        <f>VLOOKUP(F238,'LOOKUP OPERATOR 05032023'!$A$2:$P$173,16,FALSE)</f>
        <v>169</v>
      </c>
    </row>
    <row r="239" spans="1:25" x14ac:dyDescent="0.3">
      <c r="A239" s="148">
        <v>331250</v>
      </c>
      <c r="B239" s="148" t="s">
        <v>643</v>
      </c>
      <c r="C239" s="148">
        <v>60243</v>
      </c>
      <c r="D239" s="148">
        <v>331250</v>
      </c>
      <c r="E239" t="s">
        <v>105</v>
      </c>
      <c r="F239" t="s">
        <v>1497</v>
      </c>
      <c r="G239" s="148">
        <v>221</v>
      </c>
      <c r="H239" t="s">
        <v>103</v>
      </c>
      <c r="I239" t="s">
        <v>1630</v>
      </c>
      <c r="J239" t="s">
        <v>644</v>
      </c>
      <c r="K239" t="b">
        <v>1</v>
      </c>
      <c r="L239" t="b">
        <v>1</v>
      </c>
      <c r="M239" t="b">
        <v>1</v>
      </c>
      <c r="N239">
        <v>1.1000000000000001</v>
      </c>
      <c r="O239" s="148">
        <v>1</v>
      </c>
      <c r="P239" s="148" t="s">
        <v>1827</v>
      </c>
      <c r="Q239" s="148">
        <v>1</v>
      </c>
      <c r="R239" s="148">
        <v>12.5</v>
      </c>
      <c r="S239" t="s">
        <v>1501</v>
      </c>
      <c r="T239"/>
      <c r="U239">
        <v>67.087980000000002</v>
      </c>
      <c r="V239">
        <v>-157.856719</v>
      </c>
      <c r="W239" s="148" t="s">
        <v>1828</v>
      </c>
      <c r="Y239">
        <f>VLOOKUP(F239,'LOOKUP OPERATOR 05032023'!$A$2:$P$173,16,FALSE)</f>
        <v>169</v>
      </c>
    </row>
    <row r="240" spans="1:25" s="136" customFormat="1" x14ac:dyDescent="0.3">
      <c r="A240" s="148">
        <v>331800</v>
      </c>
      <c r="B240" s="148" t="s">
        <v>645</v>
      </c>
      <c r="C240" s="148">
        <v>6566</v>
      </c>
      <c r="D240" s="148">
        <v>331800</v>
      </c>
      <c r="E240" t="s">
        <v>173</v>
      </c>
      <c r="F240" t="s">
        <v>1497</v>
      </c>
      <c r="G240" s="148">
        <v>221</v>
      </c>
      <c r="H240" t="s">
        <v>103</v>
      </c>
      <c r="I240" t="s">
        <v>1531</v>
      </c>
      <c r="J240" t="s">
        <v>646</v>
      </c>
      <c r="K240" t="b">
        <v>1</v>
      </c>
      <c r="L240" t="b">
        <v>1</v>
      </c>
      <c r="M240" s="136" t="b">
        <v>0</v>
      </c>
      <c r="N240">
        <v>12.6</v>
      </c>
      <c r="O240" s="148">
        <v>1</v>
      </c>
      <c r="P240" s="148" t="s">
        <v>1827</v>
      </c>
      <c r="Q240" s="148">
        <v>1</v>
      </c>
      <c r="R240" s="148">
        <v>2.4</v>
      </c>
      <c r="S240" t="s">
        <v>1501</v>
      </c>
      <c r="T240"/>
      <c r="U240">
        <v>60.789700000000003</v>
      </c>
      <c r="V240">
        <v>-161.787778</v>
      </c>
      <c r="W240" s="148" t="s">
        <v>1828</v>
      </c>
      <c r="X240"/>
      <c r="Y240">
        <f>VLOOKUP(F240,'LOOKUP OPERATOR 05032023'!$A$2:$P$173,16,FALSE)</f>
        <v>169</v>
      </c>
    </row>
    <row r="241" spans="1:25" s="136" customFormat="1" x14ac:dyDescent="0.3">
      <c r="A241" s="148">
        <v>331270</v>
      </c>
      <c r="B241" s="148" t="s">
        <v>648</v>
      </c>
      <c r="C241" s="148">
        <v>7374</v>
      </c>
      <c r="D241" s="148">
        <v>331270</v>
      </c>
      <c r="E241" t="s">
        <v>107</v>
      </c>
      <c r="F241" t="s">
        <v>1497</v>
      </c>
      <c r="G241" s="148">
        <v>221</v>
      </c>
      <c r="H241" t="s">
        <v>103</v>
      </c>
      <c r="I241" t="s">
        <v>1704</v>
      </c>
      <c r="J241" t="s">
        <v>649</v>
      </c>
      <c r="K241" t="b">
        <v>0</v>
      </c>
      <c r="L241" t="b">
        <v>1</v>
      </c>
      <c r="M241" s="136" t="b">
        <v>0</v>
      </c>
      <c r="N241">
        <v>1.1000000000000001</v>
      </c>
      <c r="O241" s="148">
        <v>1</v>
      </c>
      <c r="P241" s="148" t="s">
        <v>1827</v>
      </c>
      <c r="Q241" s="148">
        <v>1</v>
      </c>
      <c r="R241" s="148">
        <v>12.5</v>
      </c>
      <c r="S241" t="s">
        <v>1501</v>
      </c>
      <c r="T241"/>
      <c r="U241">
        <v>65.331716</v>
      </c>
      <c r="V241">
        <v>-166.47950599999999</v>
      </c>
      <c r="W241" s="148" t="s">
        <v>1828</v>
      </c>
      <c r="X241"/>
      <c r="Y241">
        <f>VLOOKUP(F241,'LOOKUP OPERATOR 05032023'!$A$2:$P$173,16,FALSE)</f>
        <v>169</v>
      </c>
    </row>
    <row r="242" spans="1:25" s="136" customFormat="1" x14ac:dyDescent="0.3">
      <c r="A242" s="148">
        <v>331270</v>
      </c>
      <c r="B242" s="148" t="s">
        <v>648</v>
      </c>
      <c r="C242" s="148">
        <v>60260</v>
      </c>
      <c r="D242" s="148">
        <v>331270</v>
      </c>
      <c r="E242" t="s">
        <v>107</v>
      </c>
      <c r="F242" t="s">
        <v>1497</v>
      </c>
      <c r="G242" s="148">
        <v>221</v>
      </c>
      <c r="H242" t="s">
        <v>103</v>
      </c>
      <c r="I242" t="s">
        <v>1704</v>
      </c>
      <c r="J242" t="s">
        <v>649</v>
      </c>
      <c r="K242" t="b">
        <v>1</v>
      </c>
      <c r="L242" t="b">
        <v>1</v>
      </c>
      <c r="M242" s="136" t="b">
        <v>0</v>
      </c>
      <c r="N242">
        <v>1.1000000000000001</v>
      </c>
      <c r="O242" s="148">
        <v>1</v>
      </c>
      <c r="P242" s="148" t="s">
        <v>1827</v>
      </c>
      <c r="Q242" s="148">
        <v>1</v>
      </c>
      <c r="R242" s="148">
        <v>12.5</v>
      </c>
      <c r="S242" t="s">
        <v>1501</v>
      </c>
      <c r="T242"/>
      <c r="U242">
        <v>65.331716</v>
      </c>
      <c r="V242">
        <v>-166.47950599999999</v>
      </c>
      <c r="W242" s="148" t="s">
        <v>1828</v>
      </c>
      <c r="X242"/>
      <c r="Y242">
        <f>VLOOKUP(F242,'LOOKUP OPERATOR 05032023'!$A$2:$P$173,16,FALSE)</f>
        <v>169</v>
      </c>
    </row>
    <row r="243" spans="1:25" s="136" customFormat="1" x14ac:dyDescent="0.3">
      <c r="A243" s="148">
        <v>331280</v>
      </c>
      <c r="B243" s="148" t="s">
        <v>650</v>
      </c>
      <c r="C243" s="148">
        <v>6311</v>
      </c>
      <c r="D243" s="148">
        <v>331280</v>
      </c>
      <c r="E243" t="s">
        <v>108</v>
      </c>
      <c r="F243" t="s">
        <v>1497</v>
      </c>
      <c r="G243" s="148">
        <v>221</v>
      </c>
      <c r="H243" t="s">
        <v>103</v>
      </c>
      <c r="I243" t="s">
        <v>1717</v>
      </c>
      <c r="J243" t="s">
        <v>651</v>
      </c>
      <c r="K243" t="b">
        <v>1</v>
      </c>
      <c r="L243" t="b">
        <v>1</v>
      </c>
      <c r="M243" s="136" t="b">
        <v>1</v>
      </c>
      <c r="N243">
        <v>1.8</v>
      </c>
      <c r="O243" s="148">
        <v>1</v>
      </c>
      <c r="P243" s="148" t="s">
        <v>1827</v>
      </c>
      <c r="Q243" s="148">
        <v>1</v>
      </c>
      <c r="R243" s="148">
        <v>12.5</v>
      </c>
      <c r="S243" t="s">
        <v>1501</v>
      </c>
      <c r="T243"/>
      <c r="U243">
        <v>61.525297000000002</v>
      </c>
      <c r="V243">
        <v>-165.59015199999999</v>
      </c>
      <c r="W243" s="148" t="s">
        <v>1828</v>
      </c>
      <c r="X243"/>
      <c r="Y243">
        <f>VLOOKUP(F243,'LOOKUP OPERATOR 05032023'!$A$2:$P$173,16,FALSE)</f>
        <v>169</v>
      </c>
    </row>
    <row r="244" spans="1:25" x14ac:dyDescent="0.3">
      <c r="A244" s="148">
        <v>331040</v>
      </c>
      <c r="B244" s="148" t="s">
        <v>583</v>
      </c>
      <c r="D244" s="148">
        <v>331040</v>
      </c>
      <c r="E244" t="s">
        <v>68</v>
      </c>
      <c r="F244" t="s">
        <v>1588</v>
      </c>
      <c r="H244" t="s">
        <v>67</v>
      </c>
      <c r="I244" t="s">
        <v>1589</v>
      </c>
      <c r="J244" t="s">
        <v>584</v>
      </c>
      <c r="K244" t="b">
        <v>0</v>
      </c>
      <c r="L244" t="b">
        <v>1</v>
      </c>
      <c r="M244" s="148" t="s">
        <v>1829</v>
      </c>
      <c r="N244">
        <v>0.55200000000000005</v>
      </c>
      <c r="O244" s="148">
        <v>1</v>
      </c>
      <c r="P244" s="148" t="s">
        <v>1827</v>
      </c>
      <c r="Q244" s="148">
        <v>1</v>
      </c>
      <c r="R244" s="148">
        <v>7.2</v>
      </c>
      <c r="S244"/>
      <c r="T244"/>
      <c r="U244">
        <v>54.135559999999998</v>
      </c>
      <c r="V244">
        <v>-165.77305999999999</v>
      </c>
      <c r="W244" s="148" t="s">
        <v>1828</v>
      </c>
      <c r="Y244">
        <f>VLOOKUP(F244,'LOOKUP OPERATOR 05032023'!$A$2:$P$173,16,FALSE)</f>
        <v>293</v>
      </c>
    </row>
    <row r="245" spans="1:25" x14ac:dyDescent="0.3">
      <c r="A245" s="148">
        <v>331300</v>
      </c>
      <c r="B245" s="148" t="s">
        <v>652</v>
      </c>
      <c r="C245" s="148">
        <v>6313</v>
      </c>
      <c r="D245" s="148">
        <v>331300</v>
      </c>
      <c r="E245" t="s">
        <v>111</v>
      </c>
      <c r="F245" t="s">
        <v>1497</v>
      </c>
      <c r="G245" s="148">
        <v>221</v>
      </c>
      <c r="H245" t="s">
        <v>103</v>
      </c>
      <c r="I245" t="s">
        <v>1752</v>
      </c>
      <c r="J245" t="s">
        <v>653</v>
      </c>
      <c r="K245" t="b">
        <v>0</v>
      </c>
      <c r="L245" t="b">
        <v>1</v>
      </c>
      <c r="M245" t="b">
        <v>0</v>
      </c>
      <c r="N245">
        <v>1.1000000000000001</v>
      </c>
      <c r="O245" s="148">
        <v>1</v>
      </c>
      <c r="P245" s="148" t="s">
        <v>1827</v>
      </c>
      <c r="Q245" s="148">
        <v>1</v>
      </c>
      <c r="R245" s="148">
        <v>13.47</v>
      </c>
      <c r="S245" t="s">
        <v>1501</v>
      </c>
      <c r="T245"/>
      <c r="U245">
        <v>64.616557999999998</v>
      </c>
      <c r="V245">
        <v>-162.26371700000001</v>
      </c>
      <c r="W245" s="148" t="s">
        <v>1828</v>
      </c>
      <c r="Y245">
        <f>VLOOKUP(F245,'LOOKUP OPERATOR 05032023'!$A$2:$P$173,16,FALSE)</f>
        <v>169</v>
      </c>
    </row>
    <row r="246" spans="1:25" x14ac:dyDescent="0.3">
      <c r="A246" s="148">
        <v>331300</v>
      </c>
      <c r="B246" s="148" t="s">
        <v>652</v>
      </c>
      <c r="C246" s="148">
        <v>57060</v>
      </c>
      <c r="D246" s="148">
        <v>331300</v>
      </c>
      <c r="E246" t="s">
        <v>111</v>
      </c>
      <c r="F246" t="s">
        <v>1497</v>
      </c>
      <c r="G246" s="148">
        <v>221</v>
      </c>
      <c r="H246" t="s">
        <v>103</v>
      </c>
      <c r="I246" t="s">
        <v>1752</v>
      </c>
      <c r="J246" t="s">
        <v>653</v>
      </c>
      <c r="K246" t="b">
        <v>1</v>
      </c>
      <c r="L246" t="b">
        <v>1</v>
      </c>
      <c r="M246" t="b">
        <v>0</v>
      </c>
      <c r="N246">
        <v>1.1000000000000001</v>
      </c>
      <c r="O246" s="148">
        <v>1</v>
      </c>
      <c r="P246" s="148" t="s">
        <v>1827</v>
      </c>
      <c r="Q246" s="148">
        <v>1</v>
      </c>
      <c r="R246" s="148">
        <v>13.47</v>
      </c>
      <c r="S246" t="s">
        <v>1501</v>
      </c>
      <c r="T246"/>
      <c r="U246">
        <v>64.616557999999998</v>
      </c>
      <c r="V246">
        <v>-162.26371700000001</v>
      </c>
      <c r="W246" s="148" t="s">
        <v>1828</v>
      </c>
      <c r="Y246">
        <f>VLOOKUP(F246,'LOOKUP OPERATOR 05032023'!$A$2:$P$173,16,FALSE)</f>
        <v>169</v>
      </c>
    </row>
    <row r="247" spans="1:25" x14ac:dyDescent="0.3">
      <c r="A247" s="148">
        <v>331310</v>
      </c>
      <c r="B247" s="148" t="s">
        <v>654</v>
      </c>
      <c r="C247" s="148">
        <v>6314</v>
      </c>
      <c r="D247" s="148">
        <v>331310</v>
      </c>
      <c r="E247" t="s">
        <v>112</v>
      </c>
      <c r="F247" t="s">
        <v>1497</v>
      </c>
      <c r="G247" s="148">
        <v>221</v>
      </c>
      <c r="H247" t="s">
        <v>103</v>
      </c>
      <c r="I247" t="s">
        <v>1899</v>
      </c>
      <c r="J247" t="s">
        <v>642</v>
      </c>
      <c r="K247" t="b">
        <v>1</v>
      </c>
      <c r="L247" t="b">
        <v>1</v>
      </c>
      <c r="M247" t="b">
        <v>1</v>
      </c>
      <c r="N247">
        <v>3.2</v>
      </c>
      <c r="O247" s="148">
        <v>1</v>
      </c>
      <c r="P247" s="148" t="s">
        <v>1827</v>
      </c>
      <c r="Q247" s="148">
        <v>1</v>
      </c>
      <c r="R247" s="148">
        <v>12.5</v>
      </c>
      <c r="S247" t="s">
        <v>1501</v>
      </c>
      <c r="T247"/>
      <c r="U247">
        <v>62.777693999999997</v>
      </c>
      <c r="V247">
        <v>-164.53151700000001</v>
      </c>
      <c r="W247" s="148" t="s">
        <v>1828</v>
      </c>
      <c r="Y247">
        <f>VLOOKUP(F247,'LOOKUP OPERATOR 05032023'!$A$2:$P$173,16,FALSE)</f>
        <v>169</v>
      </c>
    </row>
    <row r="248" spans="1:25" x14ac:dyDescent="0.3">
      <c r="A248" s="148">
        <v>331320</v>
      </c>
      <c r="B248" s="148" t="s">
        <v>655</v>
      </c>
      <c r="C248" s="148">
        <v>6315</v>
      </c>
      <c r="D248" s="148">
        <v>331320</v>
      </c>
      <c r="E248" t="s">
        <v>113</v>
      </c>
      <c r="F248" t="s">
        <v>1497</v>
      </c>
      <c r="G248" s="148">
        <v>221</v>
      </c>
      <c r="H248" t="s">
        <v>103</v>
      </c>
      <c r="I248" t="s">
        <v>1759</v>
      </c>
      <c r="J248" t="s">
        <v>656</v>
      </c>
      <c r="K248" t="b">
        <v>0</v>
      </c>
      <c r="L248" t="b">
        <v>1</v>
      </c>
      <c r="M248" t="b">
        <v>1</v>
      </c>
      <c r="N248">
        <v>1.6</v>
      </c>
      <c r="O248" s="148">
        <v>1</v>
      </c>
      <c r="P248" s="148" t="s">
        <v>1827</v>
      </c>
      <c r="Q248" s="148">
        <v>1</v>
      </c>
      <c r="R248" s="148">
        <v>13.47</v>
      </c>
      <c r="S248" t="s">
        <v>1501</v>
      </c>
      <c r="T248"/>
      <c r="U248">
        <v>63.777057999999997</v>
      </c>
      <c r="V248">
        <v>-171.71243899999999</v>
      </c>
      <c r="W248" s="148" t="s">
        <v>1828</v>
      </c>
      <c r="Y248">
        <f>VLOOKUP(F248,'LOOKUP OPERATOR 05032023'!$A$2:$P$173,16,FALSE)</f>
        <v>169</v>
      </c>
    </row>
    <row r="249" spans="1:25" x14ac:dyDescent="0.3">
      <c r="A249" s="148">
        <v>331320</v>
      </c>
      <c r="B249" s="148" t="s">
        <v>655</v>
      </c>
      <c r="C249" s="148">
        <v>57062</v>
      </c>
      <c r="D249" s="148">
        <v>331320</v>
      </c>
      <c r="E249" t="s">
        <v>113</v>
      </c>
      <c r="F249" t="s">
        <v>1497</v>
      </c>
      <c r="G249" s="148">
        <v>221</v>
      </c>
      <c r="H249" t="s">
        <v>103</v>
      </c>
      <c r="I249" t="s">
        <v>1759</v>
      </c>
      <c r="J249" t="s">
        <v>656</v>
      </c>
      <c r="K249" t="b">
        <v>1</v>
      </c>
      <c r="L249" t="b">
        <v>1</v>
      </c>
      <c r="M249" t="b">
        <v>1</v>
      </c>
      <c r="N249">
        <v>1.6</v>
      </c>
      <c r="O249" s="148">
        <v>1</v>
      </c>
      <c r="P249" s="148" t="s">
        <v>1827</v>
      </c>
      <c r="Q249" s="148">
        <v>1</v>
      </c>
      <c r="R249" s="148">
        <v>13.47</v>
      </c>
      <c r="S249" t="s">
        <v>1501</v>
      </c>
      <c r="T249"/>
      <c r="U249">
        <v>63.777057999999997</v>
      </c>
      <c r="V249">
        <v>-171.71243899999999</v>
      </c>
      <c r="W249" s="148" t="s">
        <v>1828</v>
      </c>
      <c r="Y249">
        <f>VLOOKUP(F249,'LOOKUP OPERATOR 05032023'!$A$2:$P$173,16,FALSE)</f>
        <v>169</v>
      </c>
    </row>
    <row r="250" spans="1:25" x14ac:dyDescent="0.3">
      <c r="A250" s="148">
        <v>331360</v>
      </c>
      <c r="B250" s="148" t="s">
        <v>657</v>
      </c>
      <c r="C250" s="148">
        <v>6319</v>
      </c>
      <c r="D250" s="148">
        <v>331360</v>
      </c>
      <c r="E250" t="s">
        <v>117</v>
      </c>
      <c r="F250" t="s">
        <v>1497</v>
      </c>
      <c r="G250" s="148">
        <v>221</v>
      </c>
      <c r="H250" t="s">
        <v>103</v>
      </c>
      <c r="I250" t="s">
        <v>1771</v>
      </c>
      <c r="J250" t="s">
        <v>658</v>
      </c>
      <c r="K250" t="b">
        <v>1</v>
      </c>
      <c r="L250" t="b">
        <v>1</v>
      </c>
      <c r="M250" t="b">
        <v>1</v>
      </c>
      <c r="N250">
        <v>2.1</v>
      </c>
      <c r="O250" s="148">
        <v>1</v>
      </c>
      <c r="P250" s="148" t="s">
        <v>1827</v>
      </c>
      <c r="Q250" s="148">
        <v>1</v>
      </c>
      <c r="R250" s="148">
        <v>12.5</v>
      </c>
      <c r="S250" t="s">
        <v>1501</v>
      </c>
      <c r="T250"/>
      <c r="U250">
        <v>61.530858000000002</v>
      </c>
      <c r="V250">
        <v>-166.101944</v>
      </c>
      <c r="W250" s="148" t="s">
        <v>1828</v>
      </c>
      <c r="Y250">
        <f>VLOOKUP(F250,'LOOKUP OPERATOR 05032023'!$A$2:$P$173,16,FALSE)</f>
        <v>169</v>
      </c>
    </row>
    <row r="251" spans="1:25" x14ac:dyDescent="0.3">
      <c r="A251" s="148">
        <v>331390</v>
      </c>
      <c r="B251" s="148" t="s">
        <v>659</v>
      </c>
      <c r="C251" s="148">
        <v>57066</v>
      </c>
      <c r="D251" s="148">
        <v>331390</v>
      </c>
      <c r="E251" t="s">
        <v>120</v>
      </c>
      <c r="F251" t="s">
        <v>1497</v>
      </c>
      <c r="G251" s="148">
        <v>221</v>
      </c>
      <c r="H251" t="s">
        <v>103</v>
      </c>
      <c r="I251" t="s">
        <v>1900</v>
      </c>
      <c r="J251" t="s">
        <v>660</v>
      </c>
      <c r="K251" t="b">
        <v>1</v>
      </c>
      <c r="L251" t="b">
        <v>1</v>
      </c>
      <c r="M251" t="b">
        <v>1</v>
      </c>
      <c r="N251">
        <v>2</v>
      </c>
      <c r="O251" s="148">
        <v>1</v>
      </c>
      <c r="P251" s="148" t="s">
        <v>1827</v>
      </c>
      <c r="Q251" s="148">
        <v>1</v>
      </c>
      <c r="R251" s="148">
        <v>13.47</v>
      </c>
      <c r="S251" t="s">
        <v>1501</v>
      </c>
      <c r="T251"/>
      <c r="U251">
        <v>60.873100000000001</v>
      </c>
      <c r="V251">
        <v>-162.5197</v>
      </c>
      <c r="W251" s="148" t="s">
        <v>1828</v>
      </c>
      <c r="Y251">
        <f>VLOOKUP(F251,'LOOKUP OPERATOR 05032023'!$A$2:$P$173,16,FALSE)</f>
        <v>169</v>
      </c>
    </row>
    <row r="252" spans="1:25" x14ac:dyDescent="0.3">
      <c r="A252" s="148">
        <v>331400</v>
      </c>
      <c r="B252" s="148" t="s">
        <v>661</v>
      </c>
      <c r="C252" s="148">
        <v>6323</v>
      </c>
      <c r="D252" s="148">
        <v>331400</v>
      </c>
      <c r="E252" t="s">
        <v>121</v>
      </c>
      <c r="F252" t="s">
        <v>1497</v>
      </c>
      <c r="G252" s="148">
        <v>221</v>
      </c>
      <c r="H252" t="s">
        <v>103</v>
      </c>
      <c r="I252" t="s">
        <v>1785</v>
      </c>
      <c r="J252" t="s">
        <v>662</v>
      </c>
      <c r="K252" t="b">
        <v>1</v>
      </c>
      <c r="L252" t="b">
        <v>1</v>
      </c>
      <c r="M252" t="b">
        <v>1</v>
      </c>
      <c r="N252">
        <v>1.1000000000000001</v>
      </c>
      <c r="O252" s="148">
        <v>1</v>
      </c>
      <c r="P252" s="148" t="s">
        <v>1827</v>
      </c>
      <c r="Q252" s="148">
        <v>1</v>
      </c>
      <c r="R252" s="148">
        <v>12.5</v>
      </c>
      <c r="S252" t="s">
        <v>1501</v>
      </c>
      <c r="T252"/>
      <c r="U252">
        <v>66.973889</v>
      </c>
      <c r="V252">
        <v>-160.42859200000001</v>
      </c>
      <c r="W252" s="148" t="s">
        <v>1828</v>
      </c>
      <c r="Y252">
        <f>VLOOKUP(F252,'LOOKUP OPERATOR 05032023'!$A$2:$P$173,16,FALSE)</f>
        <v>169</v>
      </c>
    </row>
    <row r="253" spans="1:25" x14ac:dyDescent="0.3">
      <c r="A253" s="148">
        <v>331410</v>
      </c>
      <c r="B253" s="148" t="s">
        <v>663</v>
      </c>
      <c r="C253" s="148">
        <v>6324</v>
      </c>
      <c r="D253" s="148">
        <v>331410</v>
      </c>
      <c r="E253" t="s">
        <v>122</v>
      </c>
      <c r="F253" t="s">
        <v>1497</v>
      </c>
      <c r="G253" s="148">
        <v>221</v>
      </c>
      <c r="H253" t="s">
        <v>103</v>
      </c>
      <c r="I253" t="s">
        <v>1794</v>
      </c>
      <c r="J253" t="s">
        <v>664</v>
      </c>
      <c r="K253" t="b">
        <v>0</v>
      </c>
      <c r="L253" t="b">
        <v>1</v>
      </c>
      <c r="M253" t="b">
        <v>1</v>
      </c>
      <c r="N253">
        <v>1.1000000000000001</v>
      </c>
      <c r="O253" s="148">
        <v>1</v>
      </c>
      <c r="P253" s="148" t="s">
        <v>1827</v>
      </c>
      <c r="Q253" s="148">
        <v>1</v>
      </c>
      <c r="R253" s="148">
        <v>13.47</v>
      </c>
      <c r="S253" t="s">
        <v>1501</v>
      </c>
      <c r="T253"/>
      <c r="U253">
        <v>67.726643999999993</v>
      </c>
      <c r="V253">
        <v>-164.53844699999999</v>
      </c>
      <c r="W253" s="148" t="s">
        <v>1828</v>
      </c>
      <c r="Y253">
        <f>VLOOKUP(F253,'LOOKUP OPERATOR 05032023'!$A$2:$P$173,16,FALSE)</f>
        <v>169</v>
      </c>
    </row>
    <row r="254" spans="1:25" x14ac:dyDescent="0.3">
      <c r="A254" s="148">
        <v>331410</v>
      </c>
      <c r="B254" s="148" t="s">
        <v>663</v>
      </c>
      <c r="C254" s="148">
        <v>57065</v>
      </c>
      <c r="D254" s="148">
        <v>331410</v>
      </c>
      <c r="E254" t="s">
        <v>122</v>
      </c>
      <c r="F254" t="s">
        <v>1497</v>
      </c>
      <c r="G254" s="148">
        <v>221</v>
      </c>
      <c r="H254" t="s">
        <v>103</v>
      </c>
      <c r="I254" t="s">
        <v>1794</v>
      </c>
      <c r="J254" t="s">
        <v>664</v>
      </c>
      <c r="K254" t="b">
        <v>1</v>
      </c>
      <c r="L254" t="b">
        <v>1</v>
      </c>
      <c r="M254" t="b">
        <v>1</v>
      </c>
      <c r="N254">
        <v>1.1000000000000001</v>
      </c>
      <c r="O254" s="148">
        <v>1</v>
      </c>
      <c r="P254" s="148" t="s">
        <v>1827</v>
      </c>
      <c r="Q254" s="148">
        <v>1</v>
      </c>
      <c r="R254" s="148">
        <v>13.47</v>
      </c>
      <c r="S254" t="s">
        <v>1501</v>
      </c>
      <c r="T254"/>
      <c r="U254">
        <v>67.726643999999993</v>
      </c>
      <c r="V254">
        <v>-164.53844699999999</v>
      </c>
      <c r="W254" s="148" t="s">
        <v>1828</v>
      </c>
      <c r="Y254">
        <f>VLOOKUP(F254,'LOOKUP OPERATOR 05032023'!$A$2:$P$173,16,FALSE)</f>
        <v>169</v>
      </c>
    </row>
    <row r="255" spans="1:25" x14ac:dyDescent="0.3">
      <c r="A255" s="148">
        <v>332120</v>
      </c>
      <c r="B255" s="148" t="s">
        <v>665</v>
      </c>
      <c r="C255" s="148">
        <v>57064</v>
      </c>
      <c r="D255" s="148">
        <v>332120</v>
      </c>
      <c r="E255" t="s">
        <v>123</v>
      </c>
      <c r="F255" t="s">
        <v>1497</v>
      </c>
      <c r="G255" s="148">
        <v>221</v>
      </c>
      <c r="H255" t="s">
        <v>103</v>
      </c>
      <c r="I255" t="s">
        <v>1803</v>
      </c>
      <c r="J255" t="s">
        <v>666</v>
      </c>
      <c r="K255" t="b">
        <v>1</v>
      </c>
      <c r="L255" t="b">
        <v>1</v>
      </c>
      <c r="M255" t="b">
        <v>1</v>
      </c>
      <c r="N255">
        <v>1.4</v>
      </c>
      <c r="O255" s="148">
        <v>1</v>
      </c>
      <c r="P255" s="148" t="s">
        <v>1827</v>
      </c>
      <c r="Q255" s="148">
        <v>1</v>
      </c>
      <c r="R255" s="148">
        <v>13.47</v>
      </c>
      <c r="S255" t="s">
        <v>1501</v>
      </c>
      <c r="T255"/>
      <c r="U255">
        <v>63.032150000000001</v>
      </c>
      <c r="V255">
        <v>-163.55310600000001</v>
      </c>
      <c r="W255" s="148" t="s">
        <v>1828</v>
      </c>
      <c r="Y255">
        <f>VLOOKUP(F255,'LOOKUP OPERATOR 05032023'!$A$2:$P$173,16,FALSE)</f>
        <v>169</v>
      </c>
    </row>
    <row r="256" spans="1:25" x14ac:dyDescent="0.3">
      <c r="A256" s="148">
        <v>331420</v>
      </c>
      <c r="B256" s="148" t="s">
        <v>667</v>
      </c>
      <c r="C256" s="148">
        <v>6325</v>
      </c>
      <c r="D256" s="148">
        <v>331420</v>
      </c>
      <c r="E256" t="s">
        <v>124</v>
      </c>
      <c r="F256" t="s">
        <v>1497</v>
      </c>
      <c r="G256" s="148">
        <v>221</v>
      </c>
      <c r="H256" t="s">
        <v>103</v>
      </c>
      <c r="I256" t="s">
        <v>1499</v>
      </c>
      <c r="J256" t="s">
        <v>668</v>
      </c>
      <c r="K256" t="b">
        <v>0</v>
      </c>
      <c r="L256" t="b">
        <v>1</v>
      </c>
      <c r="M256" t="b">
        <v>1</v>
      </c>
      <c r="N256">
        <v>1.1000000000000001</v>
      </c>
      <c r="O256" s="148">
        <v>1</v>
      </c>
      <c r="P256" s="148" t="s">
        <v>1827</v>
      </c>
      <c r="Q256" s="148">
        <v>1</v>
      </c>
      <c r="R256" s="148">
        <v>13.47</v>
      </c>
      <c r="S256" t="s">
        <v>1501</v>
      </c>
      <c r="T256"/>
      <c r="U256">
        <v>64.932089000000005</v>
      </c>
      <c r="V256">
        <v>-161.167103</v>
      </c>
      <c r="W256" s="148" t="s">
        <v>1828</v>
      </c>
      <c r="Y256">
        <f>VLOOKUP(F256,'LOOKUP OPERATOR 05032023'!$A$2:$P$173,16,FALSE)</f>
        <v>169</v>
      </c>
    </row>
    <row r="257" spans="1:25" x14ac:dyDescent="0.3">
      <c r="A257" s="148">
        <v>331420</v>
      </c>
      <c r="B257" s="148" t="s">
        <v>667</v>
      </c>
      <c r="C257" s="148">
        <v>57059</v>
      </c>
      <c r="D257" s="148">
        <v>331420</v>
      </c>
      <c r="E257" t="s">
        <v>124</v>
      </c>
      <c r="F257" t="s">
        <v>1497</v>
      </c>
      <c r="G257" s="148">
        <v>221</v>
      </c>
      <c r="H257" t="s">
        <v>103</v>
      </c>
      <c r="I257" t="s">
        <v>1499</v>
      </c>
      <c r="J257" t="s">
        <v>668</v>
      </c>
      <c r="K257" t="b">
        <v>1</v>
      </c>
      <c r="L257" t="b">
        <v>1</v>
      </c>
      <c r="M257" t="b">
        <v>1</v>
      </c>
      <c r="N257">
        <v>1.1000000000000001</v>
      </c>
      <c r="O257" s="148">
        <v>1</v>
      </c>
      <c r="P257" s="148" t="s">
        <v>1827</v>
      </c>
      <c r="Q257" s="148">
        <v>1</v>
      </c>
      <c r="R257" s="148">
        <v>13.47</v>
      </c>
      <c r="S257" t="s">
        <v>1501</v>
      </c>
      <c r="T257"/>
      <c r="U257">
        <v>64.932089000000005</v>
      </c>
      <c r="V257">
        <v>-161.167103</v>
      </c>
      <c r="W257" s="148" t="s">
        <v>1828</v>
      </c>
      <c r="Y257">
        <f>VLOOKUP(F257,'LOOKUP OPERATOR 05032023'!$A$2:$P$173,16,FALSE)</f>
        <v>169</v>
      </c>
    </row>
    <row r="258" spans="1:25" x14ac:dyDescent="0.3">
      <c r="A258" s="148">
        <v>331440</v>
      </c>
      <c r="B258" s="148" t="s">
        <v>669</v>
      </c>
      <c r="C258" s="148">
        <v>6326</v>
      </c>
      <c r="D258" s="148">
        <v>331440</v>
      </c>
      <c r="E258" t="s">
        <v>125</v>
      </c>
      <c r="F258" t="s">
        <v>1497</v>
      </c>
      <c r="G258" s="148">
        <v>221</v>
      </c>
      <c r="H258" t="s">
        <v>103</v>
      </c>
      <c r="I258" t="s">
        <v>1520</v>
      </c>
      <c r="J258" t="s">
        <v>670</v>
      </c>
      <c r="K258" t="b">
        <v>0</v>
      </c>
      <c r="L258" t="b">
        <v>1</v>
      </c>
      <c r="M258" t="b">
        <v>1</v>
      </c>
      <c r="N258">
        <v>1.1000000000000001</v>
      </c>
      <c r="O258" s="148">
        <v>1</v>
      </c>
      <c r="P258" s="148" t="s">
        <v>1827</v>
      </c>
      <c r="Q258" s="148">
        <v>1</v>
      </c>
      <c r="R258" s="148">
        <v>12.5</v>
      </c>
      <c r="S258" t="s">
        <v>1501</v>
      </c>
      <c r="T258"/>
      <c r="U258">
        <v>61.878185999999999</v>
      </c>
      <c r="V258">
        <v>-162.08514700000001</v>
      </c>
      <c r="W258" s="148" t="s">
        <v>1828</v>
      </c>
      <c r="Y258">
        <f>VLOOKUP(F258,'LOOKUP OPERATOR 05032023'!$A$2:$P$173,16,FALSE)</f>
        <v>169</v>
      </c>
    </row>
    <row r="259" spans="1:25" x14ac:dyDescent="0.3">
      <c r="A259" s="148">
        <v>331440</v>
      </c>
      <c r="B259" s="148" t="s">
        <v>669</v>
      </c>
      <c r="C259" s="148">
        <v>60244</v>
      </c>
      <c r="D259" s="148">
        <v>331440</v>
      </c>
      <c r="E259" t="s">
        <v>125</v>
      </c>
      <c r="F259" t="s">
        <v>1497</v>
      </c>
      <c r="G259" s="148">
        <v>221</v>
      </c>
      <c r="H259" t="s">
        <v>103</v>
      </c>
      <c r="I259" t="s">
        <v>1520</v>
      </c>
      <c r="J259" t="s">
        <v>670</v>
      </c>
      <c r="K259" t="b">
        <v>1</v>
      </c>
      <c r="L259" t="b">
        <v>1</v>
      </c>
      <c r="M259" t="b">
        <v>1</v>
      </c>
      <c r="N259">
        <v>1.1000000000000001</v>
      </c>
      <c r="O259" s="148">
        <v>1</v>
      </c>
      <c r="P259" s="148" t="s">
        <v>1827</v>
      </c>
      <c r="Q259" s="148">
        <v>1</v>
      </c>
      <c r="R259" s="148">
        <v>12.5</v>
      </c>
      <c r="S259" t="s">
        <v>1501</v>
      </c>
      <c r="T259"/>
      <c r="U259">
        <v>61.878185999999999</v>
      </c>
      <c r="V259">
        <v>-162.08514700000001</v>
      </c>
      <c r="W259" s="148" t="s">
        <v>1828</v>
      </c>
      <c r="Y259">
        <f>VLOOKUP(F259,'LOOKUP OPERATOR 05032023'!$A$2:$P$173,16,FALSE)</f>
        <v>169</v>
      </c>
    </row>
    <row r="260" spans="1:25" x14ac:dyDescent="0.3">
      <c r="B260" s="148" t="s">
        <v>593</v>
      </c>
      <c r="C260" s="148">
        <v>62</v>
      </c>
      <c r="E260" t="s">
        <v>70</v>
      </c>
      <c r="F260" t="s">
        <v>1492</v>
      </c>
      <c r="G260" s="148">
        <v>213</v>
      </c>
      <c r="H260" t="s">
        <v>69</v>
      </c>
      <c r="I260" t="s">
        <v>1494</v>
      </c>
      <c r="J260" t="s">
        <v>587</v>
      </c>
      <c r="K260" t="b">
        <v>1</v>
      </c>
      <c r="L260" t="b">
        <v>0</v>
      </c>
      <c r="M260" t="b">
        <v>0</v>
      </c>
      <c r="N260">
        <v>4</v>
      </c>
      <c r="O260" s="148">
        <v>1</v>
      </c>
      <c r="P260" s="148" t="s">
        <v>1827</v>
      </c>
      <c r="Q260" s="148">
        <v>1</v>
      </c>
      <c r="R260" s="148">
        <v>23</v>
      </c>
      <c r="S260" t="s">
        <v>1501</v>
      </c>
      <c r="T260"/>
      <c r="U260">
        <v>58.317599999999999</v>
      </c>
      <c r="V260">
        <v>-134.101</v>
      </c>
      <c r="W260" s="148" t="s">
        <v>1828</v>
      </c>
      <c r="Y260">
        <f>VLOOKUP(F260,'LOOKUP OPERATOR 05032023'!$A$2:$P$173,16,FALSE)</f>
        <v>1</v>
      </c>
    </row>
    <row r="261" spans="1:25" s="136" customFormat="1" x14ac:dyDescent="0.3">
      <c r="A261" s="148">
        <v>331470</v>
      </c>
      <c r="B261" s="148" t="s">
        <v>671</v>
      </c>
      <c r="C261" s="148">
        <v>6329</v>
      </c>
      <c r="D261" s="148">
        <v>331470</v>
      </c>
      <c r="E261" t="s">
        <v>128</v>
      </c>
      <c r="F261" t="s">
        <v>1497</v>
      </c>
      <c r="G261" s="148">
        <v>221</v>
      </c>
      <c r="H261" t="s">
        <v>103</v>
      </c>
      <c r="I261" s="136" t="s">
        <v>1527</v>
      </c>
      <c r="J261" t="s">
        <v>684</v>
      </c>
      <c r="K261" t="b">
        <v>1</v>
      </c>
      <c r="L261" t="b">
        <v>1</v>
      </c>
      <c r="M261" t="b">
        <v>0</v>
      </c>
      <c r="N261" s="136">
        <v>2.2999999999999998</v>
      </c>
      <c r="O261" s="148">
        <v>1</v>
      </c>
      <c r="P261" s="148" t="s">
        <v>1827</v>
      </c>
      <c r="Q261" s="148">
        <v>1</v>
      </c>
      <c r="R261" s="148">
        <v>12.5</v>
      </c>
      <c r="S261" t="s">
        <v>1501</v>
      </c>
      <c r="T261"/>
      <c r="U261">
        <v>62.085569</v>
      </c>
      <c r="V261">
        <v>-163.729072</v>
      </c>
      <c r="W261" s="148" t="s">
        <v>1901</v>
      </c>
      <c r="X261"/>
      <c r="Y261">
        <f>VLOOKUP(F261,'LOOKUP OPERATOR 05032023'!$A$2:$P$173,16,FALSE)</f>
        <v>169</v>
      </c>
    </row>
    <row r="262" spans="1:25" x14ac:dyDescent="0.3">
      <c r="A262" s="148">
        <v>331480</v>
      </c>
      <c r="B262" s="148" t="s">
        <v>673</v>
      </c>
      <c r="C262" s="148">
        <v>6334</v>
      </c>
      <c r="D262" s="148">
        <v>331480</v>
      </c>
      <c r="E262" t="s">
        <v>129</v>
      </c>
      <c r="F262" t="s">
        <v>1497</v>
      </c>
      <c r="G262" s="148">
        <v>221</v>
      </c>
      <c r="H262" t="s">
        <v>103</v>
      </c>
      <c r="I262" t="s">
        <v>1902</v>
      </c>
      <c r="J262" t="s">
        <v>674</v>
      </c>
      <c r="K262" t="b">
        <v>0</v>
      </c>
      <c r="L262" t="b">
        <v>1</v>
      </c>
      <c r="M262" t="b">
        <v>1</v>
      </c>
      <c r="N262">
        <v>1.4</v>
      </c>
      <c r="O262" s="148">
        <v>1</v>
      </c>
      <c r="P262" s="148" t="s">
        <v>1827</v>
      </c>
      <c r="Q262" s="148">
        <v>1</v>
      </c>
      <c r="R262" s="148">
        <v>12.5</v>
      </c>
      <c r="S262" t="s">
        <v>1501</v>
      </c>
      <c r="T262"/>
      <c r="U262">
        <v>59.448357999999999</v>
      </c>
      <c r="V262">
        <v>-157.32552799999999</v>
      </c>
      <c r="W262" s="148" t="s">
        <v>1828</v>
      </c>
      <c r="Y262">
        <f>VLOOKUP(F262,'LOOKUP OPERATOR 05032023'!$A$2:$P$173,16,FALSE)</f>
        <v>169</v>
      </c>
    </row>
    <row r="263" spans="1:25" x14ac:dyDescent="0.3">
      <c r="A263" s="148">
        <v>331480</v>
      </c>
      <c r="B263" s="148" t="s">
        <v>673</v>
      </c>
      <c r="C263" s="148">
        <v>60245</v>
      </c>
      <c r="D263" s="148">
        <v>331480</v>
      </c>
      <c r="E263" t="s">
        <v>129</v>
      </c>
      <c r="F263" t="s">
        <v>1497</v>
      </c>
      <c r="G263" s="148">
        <v>221</v>
      </c>
      <c r="H263" t="s">
        <v>103</v>
      </c>
      <c r="I263" t="s">
        <v>1902</v>
      </c>
      <c r="J263" t="s">
        <v>674</v>
      </c>
      <c r="K263" t="b">
        <v>1</v>
      </c>
      <c r="L263" t="b">
        <v>1</v>
      </c>
      <c r="M263" t="b">
        <v>1</v>
      </c>
      <c r="N263">
        <v>1.4</v>
      </c>
      <c r="O263" s="148">
        <v>1</v>
      </c>
      <c r="P263" s="148" t="s">
        <v>1827</v>
      </c>
      <c r="Q263" s="148">
        <v>1</v>
      </c>
      <c r="R263" s="148">
        <v>12.5</v>
      </c>
      <c r="S263" t="s">
        <v>1501</v>
      </c>
      <c r="T263"/>
      <c r="U263">
        <v>59.448357999999999</v>
      </c>
      <c r="V263">
        <v>-157.32552799999999</v>
      </c>
      <c r="W263" s="148" t="s">
        <v>1828</v>
      </c>
      <c r="Y263">
        <f>VLOOKUP(F263,'LOOKUP OPERATOR 05032023'!$A$2:$P$173,16,FALSE)</f>
        <v>169</v>
      </c>
    </row>
    <row r="264" spans="1:25" x14ac:dyDescent="0.3">
      <c r="A264" s="148">
        <v>331500</v>
      </c>
      <c r="B264" s="148" t="s">
        <v>675</v>
      </c>
      <c r="C264" s="148">
        <v>6331</v>
      </c>
      <c r="D264" s="148">
        <v>331500</v>
      </c>
      <c r="E264" t="s">
        <v>131</v>
      </c>
      <c r="F264" t="s">
        <v>1497</v>
      </c>
      <c r="G264" s="148">
        <v>221</v>
      </c>
      <c r="H264" t="s">
        <v>103</v>
      </c>
      <c r="I264" t="s">
        <v>1547</v>
      </c>
      <c r="J264" t="s">
        <v>676</v>
      </c>
      <c r="K264" t="b">
        <v>0</v>
      </c>
      <c r="L264" t="b">
        <v>1</v>
      </c>
      <c r="M264" t="b">
        <v>1</v>
      </c>
      <c r="N264">
        <v>1.3</v>
      </c>
      <c r="O264" s="148">
        <v>1</v>
      </c>
      <c r="P264" s="148" t="s">
        <v>1827</v>
      </c>
      <c r="Q264" s="148">
        <v>1</v>
      </c>
      <c r="R264" s="148">
        <v>13.47</v>
      </c>
      <c r="S264" t="s">
        <v>1501</v>
      </c>
      <c r="T264"/>
      <c r="U264">
        <v>67.570931000000002</v>
      </c>
      <c r="V264">
        <v>-162.96572800000001</v>
      </c>
      <c r="W264" s="148" t="s">
        <v>1828</v>
      </c>
      <c r="Y264">
        <f>VLOOKUP(F264,'LOOKUP OPERATOR 05032023'!$A$2:$P$173,16,FALSE)</f>
        <v>169</v>
      </c>
    </row>
    <row r="265" spans="1:25" x14ac:dyDescent="0.3">
      <c r="A265" s="148">
        <v>331500</v>
      </c>
      <c r="B265" s="148" t="s">
        <v>675</v>
      </c>
      <c r="C265" s="148">
        <v>57051</v>
      </c>
      <c r="D265" s="148">
        <v>331500</v>
      </c>
      <c r="E265" t="s">
        <v>131</v>
      </c>
      <c r="F265" t="s">
        <v>1497</v>
      </c>
      <c r="G265" s="148">
        <v>221</v>
      </c>
      <c r="H265" t="s">
        <v>103</v>
      </c>
      <c r="I265" t="s">
        <v>1547</v>
      </c>
      <c r="J265" t="s">
        <v>676</v>
      </c>
      <c r="K265" t="b">
        <v>1</v>
      </c>
      <c r="L265" t="b">
        <v>1</v>
      </c>
      <c r="M265" t="b">
        <v>1</v>
      </c>
      <c r="N265">
        <v>1.3</v>
      </c>
      <c r="O265" s="148">
        <v>1</v>
      </c>
      <c r="P265" s="148" t="s">
        <v>1827</v>
      </c>
      <c r="Q265" s="148">
        <v>1</v>
      </c>
      <c r="R265" s="148">
        <v>13.47</v>
      </c>
      <c r="S265" t="s">
        <v>1501</v>
      </c>
      <c r="T265"/>
      <c r="U265">
        <v>67.570931000000002</v>
      </c>
      <c r="V265">
        <v>-162.96572800000001</v>
      </c>
      <c r="W265" s="148" t="s">
        <v>1828</v>
      </c>
      <c r="Y265">
        <f>VLOOKUP(F265,'LOOKUP OPERATOR 05032023'!$A$2:$P$173,16,FALSE)</f>
        <v>169</v>
      </c>
    </row>
    <row r="266" spans="1:25" x14ac:dyDescent="0.3">
      <c r="A266" s="148">
        <v>331510</v>
      </c>
      <c r="B266" s="148" t="s">
        <v>677</v>
      </c>
      <c r="C266" s="148">
        <v>6330</v>
      </c>
      <c r="D266" s="148">
        <v>331510</v>
      </c>
      <c r="E266" t="s">
        <v>132</v>
      </c>
      <c r="F266" t="s">
        <v>1497</v>
      </c>
      <c r="G266" s="148">
        <v>221</v>
      </c>
      <c r="H266" t="s">
        <v>103</v>
      </c>
      <c r="I266" t="s">
        <v>1550</v>
      </c>
      <c r="J266" t="s">
        <v>678</v>
      </c>
      <c r="K266" t="b">
        <v>1</v>
      </c>
      <c r="L266" t="b">
        <v>1</v>
      </c>
      <c r="M266" t="b">
        <v>1</v>
      </c>
      <c r="N266">
        <v>1.5</v>
      </c>
      <c r="O266" s="148">
        <v>1</v>
      </c>
      <c r="P266" s="148" t="s">
        <v>1827</v>
      </c>
      <c r="Q266" s="148">
        <v>1</v>
      </c>
      <c r="R266" s="148">
        <v>12.5</v>
      </c>
      <c r="S266" t="s">
        <v>1501</v>
      </c>
      <c r="T266"/>
      <c r="U266">
        <v>66.834519</v>
      </c>
      <c r="V266">
        <v>-161.03871699999999</v>
      </c>
      <c r="W266" s="148" t="s">
        <v>1828</v>
      </c>
      <c r="Y266">
        <f>VLOOKUP(F266,'LOOKUP OPERATOR 05032023'!$A$2:$P$173,16,FALSE)</f>
        <v>169</v>
      </c>
    </row>
    <row r="267" spans="1:25" x14ac:dyDescent="0.3">
      <c r="A267" s="148">
        <v>331530</v>
      </c>
      <c r="B267" s="148" t="s">
        <v>1338</v>
      </c>
      <c r="C267" s="148">
        <v>6333</v>
      </c>
      <c r="D267" s="148">
        <v>331530</v>
      </c>
      <c r="E267" t="s">
        <v>134</v>
      </c>
      <c r="F267" t="s">
        <v>1497</v>
      </c>
      <c r="G267" s="148">
        <v>221</v>
      </c>
      <c r="H267" t="s">
        <v>103</v>
      </c>
      <c r="I267" t="s">
        <v>1903</v>
      </c>
      <c r="J267" t="s">
        <v>1401</v>
      </c>
      <c r="K267" t="b">
        <v>0</v>
      </c>
      <c r="L267" t="b">
        <v>1</v>
      </c>
      <c r="M267" t="b">
        <v>0</v>
      </c>
      <c r="N267">
        <v>0.5</v>
      </c>
      <c r="O267" s="148">
        <v>1</v>
      </c>
      <c r="P267" s="148" t="s">
        <v>1827</v>
      </c>
      <c r="Q267" s="148">
        <v>1</v>
      </c>
      <c r="R267" s="148">
        <v>12.5</v>
      </c>
      <c r="S267" t="s">
        <v>1501</v>
      </c>
      <c r="T267"/>
      <c r="U267">
        <v>60.895879999999998</v>
      </c>
      <c r="V267">
        <v>-162.459756</v>
      </c>
      <c r="W267" s="148" t="s">
        <v>1828</v>
      </c>
      <c r="Y267">
        <f>VLOOKUP(F267,'LOOKUP OPERATOR 05032023'!$A$2:$P$173,16,FALSE)</f>
        <v>169</v>
      </c>
    </row>
    <row r="268" spans="1:25" x14ac:dyDescent="0.3">
      <c r="A268" s="148">
        <v>331550</v>
      </c>
      <c r="B268" s="148" t="s">
        <v>679</v>
      </c>
      <c r="C268" s="148">
        <v>6335</v>
      </c>
      <c r="D268" s="148">
        <v>331550</v>
      </c>
      <c r="E268" t="s">
        <v>136</v>
      </c>
      <c r="F268" t="s">
        <v>1497</v>
      </c>
      <c r="G268" s="148">
        <v>221</v>
      </c>
      <c r="H268" t="s">
        <v>103</v>
      </c>
      <c r="I268" t="s">
        <v>1573</v>
      </c>
      <c r="J268" t="s">
        <v>680</v>
      </c>
      <c r="K268" t="b">
        <v>0</v>
      </c>
      <c r="L268" t="b">
        <v>1</v>
      </c>
      <c r="M268" t="b">
        <v>1</v>
      </c>
      <c r="N268">
        <v>1.2</v>
      </c>
      <c r="O268" s="148">
        <v>1</v>
      </c>
      <c r="P268" s="148" t="s">
        <v>1827</v>
      </c>
      <c r="Q268" s="148">
        <v>1</v>
      </c>
      <c r="R268" s="148">
        <v>13.47</v>
      </c>
      <c r="S268" t="s">
        <v>1501</v>
      </c>
      <c r="T268"/>
      <c r="U268">
        <v>61.936456</v>
      </c>
      <c r="V268">
        <v>-162.880706</v>
      </c>
      <c r="W268" s="148" t="s">
        <v>1828</v>
      </c>
      <c r="Y268">
        <f>VLOOKUP(F268,'LOOKUP OPERATOR 05032023'!$A$2:$P$173,16,FALSE)</f>
        <v>169</v>
      </c>
    </row>
    <row r="269" spans="1:25" x14ac:dyDescent="0.3">
      <c r="A269" s="148">
        <v>331550</v>
      </c>
      <c r="B269" s="148" t="s">
        <v>679</v>
      </c>
      <c r="C269" s="148">
        <v>57058</v>
      </c>
      <c r="D269" s="148">
        <v>331550</v>
      </c>
      <c r="E269" t="s">
        <v>136</v>
      </c>
      <c r="F269" t="s">
        <v>1497</v>
      </c>
      <c r="G269" s="148">
        <v>221</v>
      </c>
      <c r="H269" t="s">
        <v>103</v>
      </c>
      <c r="I269" t="s">
        <v>1573</v>
      </c>
      <c r="J269" t="s">
        <v>680</v>
      </c>
      <c r="K269" t="b">
        <v>1</v>
      </c>
      <c r="L269" t="b">
        <v>1</v>
      </c>
      <c r="M269" t="b">
        <v>1</v>
      </c>
      <c r="N269">
        <v>1.2</v>
      </c>
      <c r="O269" s="148">
        <v>1</v>
      </c>
      <c r="P269" s="148" t="s">
        <v>1827</v>
      </c>
      <c r="Q269" s="148">
        <v>1</v>
      </c>
      <c r="R269" s="148">
        <v>13.47</v>
      </c>
      <c r="S269" t="s">
        <v>1501</v>
      </c>
      <c r="T269"/>
      <c r="U269">
        <v>61.936456</v>
      </c>
      <c r="V269">
        <v>-162.880706</v>
      </c>
      <c r="W269" s="148" t="s">
        <v>1828</v>
      </c>
      <c r="Y269">
        <f>VLOOKUP(F269,'LOOKUP OPERATOR 05032023'!$A$2:$P$173,16,FALSE)</f>
        <v>169</v>
      </c>
    </row>
    <row r="270" spans="1:25" x14ac:dyDescent="0.3">
      <c r="A270" s="148">
        <v>331570</v>
      </c>
      <c r="B270" s="148" t="s">
        <v>681</v>
      </c>
      <c r="C270" s="148">
        <v>6337</v>
      </c>
      <c r="D270" s="148">
        <v>331570</v>
      </c>
      <c r="E270" t="s">
        <v>137</v>
      </c>
      <c r="F270" t="s">
        <v>1497</v>
      </c>
      <c r="G270" s="148">
        <v>221</v>
      </c>
      <c r="H270" t="s">
        <v>103</v>
      </c>
      <c r="I270" t="s">
        <v>1583</v>
      </c>
      <c r="J270" t="s">
        <v>682</v>
      </c>
      <c r="K270" t="b">
        <v>0</v>
      </c>
      <c r="L270" t="b">
        <v>1</v>
      </c>
      <c r="M270" t="b">
        <v>1</v>
      </c>
      <c r="N270">
        <v>1.1000000000000001</v>
      </c>
      <c r="O270" s="148">
        <v>1</v>
      </c>
      <c r="P270" s="148" t="s">
        <v>1827</v>
      </c>
      <c r="Q270" s="148">
        <v>1</v>
      </c>
      <c r="R270" s="148">
        <v>13.47</v>
      </c>
      <c r="S270" t="s">
        <v>1501</v>
      </c>
      <c r="T270"/>
      <c r="U270">
        <v>59.747436</v>
      </c>
      <c r="V270">
        <v>-161.91064700000001</v>
      </c>
      <c r="W270" s="148" t="s">
        <v>1828</v>
      </c>
      <c r="Y270">
        <f>VLOOKUP(F270,'LOOKUP OPERATOR 05032023'!$A$2:$P$173,16,FALSE)</f>
        <v>169</v>
      </c>
    </row>
    <row r="271" spans="1:25" x14ac:dyDescent="0.3">
      <c r="A271" s="148">
        <v>331570</v>
      </c>
      <c r="B271" s="148" t="s">
        <v>681</v>
      </c>
      <c r="C271" s="148">
        <v>57057</v>
      </c>
      <c r="D271" s="148">
        <v>331570</v>
      </c>
      <c r="E271" t="s">
        <v>137</v>
      </c>
      <c r="F271" t="s">
        <v>1497</v>
      </c>
      <c r="G271" s="148">
        <v>221</v>
      </c>
      <c r="H271" t="s">
        <v>103</v>
      </c>
      <c r="I271" t="s">
        <v>1583</v>
      </c>
      <c r="J271" t="s">
        <v>682</v>
      </c>
      <c r="K271" t="b">
        <v>1</v>
      </c>
      <c r="L271" t="b">
        <v>1</v>
      </c>
      <c r="M271" t="b">
        <v>1</v>
      </c>
      <c r="N271">
        <v>1.1000000000000001</v>
      </c>
      <c r="O271" s="148">
        <v>1</v>
      </c>
      <c r="P271" s="148" t="s">
        <v>1827</v>
      </c>
      <c r="Q271" s="148">
        <v>1</v>
      </c>
      <c r="R271" s="148">
        <v>13.47</v>
      </c>
      <c r="S271" t="s">
        <v>1501</v>
      </c>
      <c r="T271"/>
      <c r="U271">
        <v>59.747436</v>
      </c>
      <c r="V271">
        <v>-161.91064700000001</v>
      </c>
      <c r="W271" s="148" t="s">
        <v>1828</v>
      </c>
      <c r="Y271">
        <f>VLOOKUP(F271,'LOOKUP OPERATOR 05032023'!$A$2:$P$173,16,FALSE)</f>
        <v>169</v>
      </c>
    </row>
    <row r="272" spans="1:25" s="136" customFormat="1" x14ac:dyDescent="0.3">
      <c r="A272" s="148">
        <v>331660</v>
      </c>
      <c r="B272" s="148" t="s">
        <v>683</v>
      </c>
      <c r="C272" s="148">
        <v>6338</v>
      </c>
      <c r="D272" s="148">
        <v>331660</v>
      </c>
      <c r="E272" t="s">
        <v>139</v>
      </c>
      <c r="F272" t="s">
        <v>1497</v>
      </c>
      <c r="G272" s="148">
        <v>221</v>
      </c>
      <c r="H272" t="s">
        <v>103</v>
      </c>
      <c r="I272" s="136" t="s">
        <v>1527</v>
      </c>
      <c r="J272" t="s">
        <v>684</v>
      </c>
      <c r="K272" t="b">
        <v>1</v>
      </c>
      <c r="L272" t="b">
        <v>1</v>
      </c>
      <c r="M272" t="b">
        <v>1</v>
      </c>
      <c r="N272">
        <v>2.0180000000000002</v>
      </c>
      <c r="O272" s="148">
        <v>1</v>
      </c>
      <c r="P272" s="148" t="s">
        <v>1827</v>
      </c>
      <c r="Q272" s="148">
        <v>1</v>
      </c>
      <c r="R272" s="148">
        <v>12.5</v>
      </c>
      <c r="S272" t="s">
        <v>1501</v>
      </c>
      <c r="T272"/>
      <c r="U272">
        <v>62.051524999999998</v>
      </c>
      <c r="V272">
        <v>-163.17256699999999</v>
      </c>
      <c r="W272" s="148" t="s">
        <v>1828</v>
      </c>
      <c r="X272"/>
      <c r="Y272">
        <f>VLOOKUP(F272,'LOOKUP OPERATOR 05032023'!$A$2:$P$173,16,FALSE)</f>
        <v>169</v>
      </c>
    </row>
    <row r="273" spans="1:25" x14ac:dyDescent="0.3">
      <c r="A273" s="148">
        <v>331590</v>
      </c>
      <c r="B273" s="148" t="s">
        <v>686</v>
      </c>
      <c r="C273" s="148">
        <v>6340</v>
      </c>
      <c r="D273" s="148">
        <v>331590</v>
      </c>
      <c r="E273" t="s">
        <v>141</v>
      </c>
      <c r="F273" t="s">
        <v>1497</v>
      </c>
      <c r="G273" s="148">
        <v>221</v>
      </c>
      <c r="H273" t="s">
        <v>103</v>
      </c>
      <c r="I273" t="s">
        <v>1600</v>
      </c>
      <c r="J273" t="s">
        <v>687</v>
      </c>
      <c r="K273" t="b">
        <v>0</v>
      </c>
      <c r="L273" t="b">
        <v>1</v>
      </c>
      <c r="M273" t="b">
        <v>1</v>
      </c>
      <c r="N273">
        <v>1.7</v>
      </c>
      <c r="O273" s="148">
        <v>1</v>
      </c>
      <c r="P273" s="148" t="s">
        <v>1827</v>
      </c>
      <c r="Q273" s="148">
        <v>1</v>
      </c>
      <c r="R273" s="148">
        <v>13.47</v>
      </c>
      <c r="S273" t="s">
        <v>1501</v>
      </c>
      <c r="T273"/>
      <c r="U273">
        <v>63.695267000000001</v>
      </c>
      <c r="V273">
        <v>-170.475661</v>
      </c>
      <c r="W273" s="148" t="s">
        <v>1828</v>
      </c>
      <c r="Y273">
        <f>VLOOKUP(F273,'LOOKUP OPERATOR 05032023'!$A$2:$P$173,16,FALSE)</f>
        <v>169</v>
      </c>
    </row>
    <row r="274" spans="1:25" x14ac:dyDescent="0.3">
      <c r="A274" s="148">
        <v>331590</v>
      </c>
      <c r="B274" s="148" t="s">
        <v>686</v>
      </c>
      <c r="C274" s="148">
        <v>57052</v>
      </c>
      <c r="D274" s="148">
        <v>331590</v>
      </c>
      <c r="E274" t="s">
        <v>141</v>
      </c>
      <c r="F274" t="s">
        <v>1497</v>
      </c>
      <c r="G274" s="148">
        <v>221</v>
      </c>
      <c r="H274" t="s">
        <v>103</v>
      </c>
      <c r="I274" t="s">
        <v>1600</v>
      </c>
      <c r="J274" t="s">
        <v>687</v>
      </c>
      <c r="K274" t="b">
        <v>1</v>
      </c>
      <c r="L274" t="b">
        <v>1</v>
      </c>
      <c r="M274" t="b">
        <v>1</v>
      </c>
      <c r="N274">
        <v>1.7</v>
      </c>
      <c r="O274" s="148">
        <v>1</v>
      </c>
      <c r="P274" s="148" t="s">
        <v>1827</v>
      </c>
      <c r="Q274" s="148">
        <v>1</v>
      </c>
      <c r="R274" s="148">
        <v>13.47</v>
      </c>
      <c r="S274" t="s">
        <v>1501</v>
      </c>
      <c r="T274"/>
      <c r="U274">
        <v>63.695267000000001</v>
      </c>
      <c r="V274">
        <v>-170.475661</v>
      </c>
      <c r="W274" s="148" t="s">
        <v>1828</v>
      </c>
      <c r="Y274">
        <f>VLOOKUP(F274,'LOOKUP OPERATOR 05032023'!$A$2:$P$173,16,FALSE)</f>
        <v>169</v>
      </c>
    </row>
    <row r="275" spans="1:25" x14ac:dyDescent="0.3">
      <c r="A275" s="148">
        <v>331600</v>
      </c>
      <c r="B275" s="148" t="s">
        <v>688</v>
      </c>
      <c r="C275" s="148">
        <v>6342</v>
      </c>
      <c r="D275" s="148">
        <v>331600</v>
      </c>
      <c r="E275" t="s">
        <v>142</v>
      </c>
      <c r="F275" t="s">
        <v>1497</v>
      </c>
      <c r="G275" s="148">
        <v>221</v>
      </c>
      <c r="H275" t="s">
        <v>103</v>
      </c>
      <c r="I275" t="s">
        <v>1601</v>
      </c>
      <c r="J275" t="s">
        <v>689</v>
      </c>
      <c r="K275" t="b">
        <v>0</v>
      </c>
      <c r="L275" t="b">
        <v>1</v>
      </c>
      <c r="M275" t="b">
        <v>1</v>
      </c>
      <c r="N275">
        <v>1.3</v>
      </c>
      <c r="O275" s="148">
        <v>1</v>
      </c>
      <c r="P275" s="148" t="s">
        <v>1827</v>
      </c>
      <c r="Q275" s="148">
        <v>1</v>
      </c>
      <c r="R275" s="148">
        <v>13.47</v>
      </c>
      <c r="S275" t="s">
        <v>1501</v>
      </c>
      <c r="T275"/>
      <c r="U275">
        <v>61.843035999999998</v>
      </c>
      <c r="V275">
        <v>-165.58149700000001</v>
      </c>
      <c r="W275" s="148" t="s">
        <v>1828</v>
      </c>
      <c r="Y275">
        <f>VLOOKUP(F275,'LOOKUP OPERATOR 05032023'!$A$2:$P$173,16,FALSE)</f>
        <v>169</v>
      </c>
    </row>
    <row r="276" spans="1:25" x14ac:dyDescent="0.3">
      <c r="A276" s="148">
        <v>331600</v>
      </c>
      <c r="B276" s="148" t="s">
        <v>688</v>
      </c>
      <c r="C276" s="148">
        <v>57056</v>
      </c>
      <c r="D276" s="148">
        <v>331600</v>
      </c>
      <c r="E276" t="s">
        <v>142</v>
      </c>
      <c r="F276" t="s">
        <v>1497</v>
      </c>
      <c r="G276" s="148">
        <v>221</v>
      </c>
      <c r="H276" t="s">
        <v>103</v>
      </c>
      <c r="I276" t="s">
        <v>1601</v>
      </c>
      <c r="J276" t="s">
        <v>689</v>
      </c>
      <c r="K276" t="b">
        <v>1</v>
      </c>
      <c r="L276" t="b">
        <v>1</v>
      </c>
      <c r="M276" t="b">
        <v>1</v>
      </c>
      <c r="N276">
        <v>1.3</v>
      </c>
      <c r="O276" s="148">
        <v>1</v>
      </c>
      <c r="P276" s="148" t="s">
        <v>1827</v>
      </c>
      <c r="Q276" s="148">
        <v>1</v>
      </c>
      <c r="R276" s="148">
        <v>13.47</v>
      </c>
      <c r="S276" t="s">
        <v>1501</v>
      </c>
      <c r="T276"/>
      <c r="U276">
        <v>61.843035999999998</v>
      </c>
      <c r="V276">
        <v>-165.58149700000001</v>
      </c>
      <c r="W276" s="148" t="s">
        <v>1828</v>
      </c>
      <c r="Y276">
        <f>VLOOKUP(F276,'LOOKUP OPERATOR 05032023'!$A$2:$P$173,16,FALSE)</f>
        <v>169</v>
      </c>
    </row>
    <row r="277" spans="1:25" x14ac:dyDescent="0.3">
      <c r="B277" s="148" t="s">
        <v>594</v>
      </c>
      <c r="C277" s="148">
        <v>7250</v>
      </c>
      <c r="E277" t="s">
        <v>72</v>
      </c>
      <c r="F277" t="s">
        <v>1492</v>
      </c>
      <c r="G277" s="148">
        <v>213</v>
      </c>
      <c r="H277" t="s">
        <v>69</v>
      </c>
      <c r="I277" t="s">
        <v>1494</v>
      </c>
      <c r="J277" t="s">
        <v>587</v>
      </c>
      <c r="K277" t="b">
        <v>1</v>
      </c>
      <c r="L277" t="b">
        <v>0</v>
      </c>
      <c r="M277" t="b">
        <v>0</v>
      </c>
      <c r="N277">
        <v>36.200000000000003</v>
      </c>
      <c r="O277" s="148">
        <v>1</v>
      </c>
      <c r="P277" s="148" t="s">
        <v>1827</v>
      </c>
      <c r="Q277" s="148">
        <v>1</v>
      </c>
      <c r="R277" s="148">
        <v>69</v>
      </c>
      <c r="S277" t="s">
        <v>1501</v>
      </c>
      <c r="T277"/>
      <c r="U277">
        <v>58.387500000000003</v>
      </c>
      <c r="V277">
        <v>-134.6446</v>
      </c>
      <c r="Y277">
        <f>VLOOKUP(F277,'LOOKUP OPERATOR 05032023'!$A$2:$P$173,16,FALSE)</f>
        <v>1</v>
      </c>
    </row>
    <row r="278" spans="1:25" x14ac:dyDescent="0.3">
      <c r="A278" s="148">
        <v>331610</v>
      </c>
      <c r="B278" s="148" t="s">
        <v>690</v>
      </c>
      <c r="C278" s="148">
        <v>6341</v>
      </c>
      <c r="D278" s="148">
        <v>331610</v>
      </c>
      <c r="E278" t="s">
        <v>143</v>
      </c>
      <c r="F278" t="s">
        <v>1497</v>
      </c>
      <c r="G278" s="148">
        <v>221</v>
      </c>
      <c r="H278" t="s">
        <v>103</v>
      </c>
      <c r="I278" t="s">
        <v>1602</v>
      </c>
      <c r="J278" t="s">
        <v>691</v>
      </c>
      <c r="K278" t="b">
        <v>1</v>
      </c>
      <c r="L278" t="b">
        <v>1</v>
      </c>
      <c r="M278" t="b">
        <v>1</v>
      </c>
      <c r="N278">
        <v>1.7</v>
      </c>
      <c r="O278" s="148">
        <v>1</v>
      </c>
      <c r="P278" s="148" t="s">
        <v>1827</v>
      </c>
      <c r="Q278" s="148">
        <v>1</v>
      </c>
      <c r="R278" s="148">
        <v>12.5</v>
      </c>
      <c r="S278" t="s">
        <v>1501</v>
      </c>
      <c r="T278"/>
      <c r="U278">
        <v>66.606778000000006</v>
      </c>
      <c r="V278">
        <v>-160.01480799999999</v>
      </c>
      <c r="W278" s="148" t="s">
        <v>1828</v>
      </c>
      <c r="Y278">
        <f>VLOOKUP(F278,'LOOKUP OPERATOR 05032023'!$A$2:$P$173,16,FALSE)</f>
        <v>169</v>
      </c>
    </row>
    <row r="279" spans="1:25" x14ac:dyDescent="0.3">
      <c r="A279" s="148">
        <v>331640</v>
      </c>
      <c r="B279" s="148" t="s">
        <v>692</v>
      </c>
      <c r="C279" s="148">
        <v>6345</v>
      </c>
      <c r="D279" s="148">
        <v>331640</v>
      </c>
      <c r="E279" t="s">
        <v>146</v>
      </c>
      <c r="F279" t="s">
        <v>1497</v>
      </c>
      <c r="G279" s="148">
        <v>221</v>
      </c>
      <c r="H279" t="s">
        <v>103</v>
      </c>
      <c r="I279" t="s">
        <v>1606</v>
      </c>
      <c r="J279" t="s">
        <v>693</v>
      </c>
      <c r="K279" t="b">
        <v>1</v>
      </c>
      <c r="L279" t="b">
        <v>1</v>
      </c>
      <c r="M279" s="136" t="b">
        <v>0</v>
      </c>
      <c r="N279">
        <v>1.5</v>
      </c>
      <c r="O279" s="148">
        <v>1</v>
      </c>
      <c r="P279" s="148" t="s">
        <v>1827</v>
      </c>
      <c r="Q279" s="148">
        <v>1</v>
      </c>
      <c r="R279" s="148">
        <v>12.5</v>
      </c>
      <c r="S279" t="s">
        <v>1501</v>
      </c>
      <c r="T279"/>
      <c r="U279">
        <v>66.255071999999998</v>
      </c>
      <c r="V279">
        <v>-166.073589</v>
      </c>
      <c r="W279" s="148" t="s">
        <v>1828</v>
      </c>
      <c r="Y279">
        <f>VLOOKUP(F279,'LOOKUP OPERATOR 05032023'!$A$2:$P$173,16,FALSE)</f>
        <v>169</v>
      </c>
    </row>
    <row r="280" spans="1:25" x14ac:dyDescent="0.3">
      <c r="A280" s="148">
        <v>331650</v>
      </c>
      <c r="B280" s="148" t="s">
        <v>694</v>
      </c>
      <c r="C280" s="148">
        <v>6346</v>
      </c>
      <c r="D280" s="148">
        <v>331650</v>
      </c>
      <c r="E280" t="s">
        <v>147</v>
      </c>
      <c r="F280" t="s">
        <v>1497</v>
      </c>
      <c r="G280" s="148">
        <v>221</v>
      </c>
      <c r="H280" t="s">
        <v>103</v>
      </c>
      <c r="I280" t="s">
        <v>1607</v>
      </c>
      <c r="J280" t="s">
        <v>695</v>
      </c>
      <c r="K280" t="b">
        <v>0</v>
      </c>
      <c r="L280" t="b">
        <v>1</v>
      </c>
      <c r="M280" t="b">
        <v>1</v>
      </c>
      <c r="N280">
        <v>1.2</v>
      </c>
      <c r="O280" s="148">
        <v>1</v>
      </c>
      <c r="P280" s="148" t="s">
        <v>1827</v>
      </c>
      <c r="Q280" s="148">
        <v>1</v>
      </c>
      <c r="R280" s="148">
        <v>13.47</v>
      </c>
      <c r="S280" t="s">
        <v>1501</v>
      </c>
      <c r="T280"/>
      <c r="U280">
        <v>66.888114000000002</v>
      </c>
      <c r="V280">
        <v>-157.14020600000001</v>
      </c>
      <c r="W280" s="148" t="s">
        <v>1828</v>
      </c>
      <c r="Y280">
        <f>VLOOKUP(F280,'LOOKUP OPERATOR 05032023'!$A$2:$P$173,16,FALSE)</f>
        <v>169</v>
      </c>
    </row>
    <row r="281" spans="1:25" x14ac:dyDescent="0.3">
      <c r="A281" s="148">
        <v>331650</v>
      </c>
      <c r="B281" s="148" t="s">
        <v>694</v>
      </c>
      <c r="C281" s="148">
        <v>57063</v>
      </c>
      <c r="D281" s="148">
        <v>331650</v>
      </c>
      <c r="E281" t="s">
        <v>147</v>
      </c>
      <c r="F281" t="s">
        <v>1497</v>
      </c>
      <c r="G281" s="148">
        <v>221</v>
      </c>
      <c r="H281" t="s">
        <v>103</v>
      </c>
      <c r="I281" t="s">
        <v>1607</v>
      </c>
      <c r="J281" t="s">
        <v>695</v>
      </c>
      <c r="K281" t="b">
        <v>1</v>
      </c>
      <c r="L281" t="b">
        <v>1</v>
      </c>
      <c r="M281" t="b">
        <v>1</v>
      </c>
      <c r="N281">
        <v>1.2</v>
      </c>
      <c r="O281" s="148">
        <v>1</v>
      </c>
      <c r="P281" s="148" t="s">
        <v>1827</v>
      </c>
      <c r="Q281" s="148">
        <v>1</v>
      </c>
      <c r="R281" s="148">
        <v>13.47</v>
      </c>
      <c r="S281" t="s">
        <v>1501</v>
      </c>
      <c r="T281"/>
      <c r="U281">
        <v>66.888114000000002</v>
      </c>
      <c r="V281">
        <v>-157.14020600000001</v>
      </c>
      <c r="W281" s="148" t="s">
        <v>1828</v>
      </c>
      <c r="Y281">
        <f>VLOOKUP(F281,'LOOKUP OPERATOR 05032023'!$A$2:$P$173,16,FALSE)</f>
        <v>169</v>
      </c>
    </row>
    <row r="282" spans="1:25" x14ac:dyDescent="0.3">
      <c r="A282" s="148">
        <v>331670</v>
      </c>
      <c r="B282" s="148" t="s">
        <v>1339</v>
      </c>
      <c r="C282" s="148">
        <v>6339</v>
      </c>
      <c r="D282" s="148">
        <v>331670</v>
      </c>
      <c r="E282" t="s">
        <v>140</v>
      </c>
      <c r="F282" t="s">
        <v>1497</v>
      </c>
      <c r="G282" s="148">
        <v>221</v>
      </c>
      <c r="H282" t="s">
        <v>103</v>
      </c>
      <c r="I282" t="s">
        <v>1595</v>
      </c>
      <c r="J282" t="s">
        <v>698</v>
      </c>
      <c r="K282" t="b">
        <v>0</v>
      </c>
      <c r="L282" t="b">
        <v>1</v>
      </c>
      <c r="M282" t="b">
        <v>0</v>
      </c>
      <c r="N282">
        <v>0.7</v>
      </c>
      <c r="O282" s="148">
        <v>1</v>
      </c>
      <c r="P282" s="148" t="s">
        <v>1827</v>
      </c>
      <c r="Q282" s="148">
        <v>1</v>
      </c>
      <c r="R282" s="148">
        <v>13.47</v>
      </c>
      <c r="S282" t="s">
        <v>1501</v>
      </c>
      <c r="T282"/>
      <c r="U282">
        <v>63.477499999999999</v>
      </c>
      <c r="V282">
        <v>-162.03829999999999</v>
      </c>
      <c r="Y282">
        <f>VLOOKUP(F282,'LOOKUP OPERATOR 05032023'!$A$2:$P$173,16,FALSE)</f>
        <v>169</v>
      </c>
    </row>
    <row r="283" spans="1:25" x14ac:dyDescent="0.3">
      <c r="A283" s="148">
        <v>331670</v>
      </c>
      <c r="B283" s="148" t="s">
        <v>1339</v>
      </c>
      <c r="C283" s="148">
        <v>57061</v>
      </c>
      <c r="D283" s="148">
        <v>331670</v>
      </c>
      <c r="E283" t="s">
        <v>140</v>
      </c>
      <c r="F283" t="s">
        <v>1497</v>
      </c>
      <c r="G283" s="148">
        <v>221</v>
      </c>
      <c r="H283" t="s">
        <v>103</v>
      </c>
      <c r="I283" t="s">
        <v>1595</v>
      </c>
      <c r="J283" t="s">
        <v>698</v>
      </c>
      <c r="K283" t="b">
        <v>0</v>
      </c>
      <c r="L283" t="b">
        <v>1</v>
      </c>
      <c r="M283" t="b">
        <v>0</v>
      </c>
      <c r="N283">
        <v>0.7</v>
      </c>
      <c r="O283" s="148">
        <v>1</v>
      </c>
      <c r="P283" s="148" t="s">
        <v>1827</v>
      </c>
      <c r="Q283" s="148">
        <v>1</v>
      </c>
      <c r="R283" s="148">
        <v>13.47</v>
      </c>
      <c r="S283" t="s">
        <v>1501</v>
      </c>
      <c r="T283"/>
      <c r="U283">
        <v>63.477499999999999</v>
      </c>
      <c r="V283">
        <v>-162.03829999999999</v>
      </c>
      <c r="Y283">
        <f>VLOOKUP(F283,'LOOKUP OPERATOR 05032023'!$A$2:$P$173,16,FALSE)</f>
        <v>169</v>
      </c>
    </row>
    <row r="284" spans="1:25" x14ac:dyDescent="0.3">
      <c r="A284" s="148">
        <v>331680</v>
      </c>
      <c r="B284" s="148" t="s">
        <v>697</v>
      </c>
      <c r="C284" s="148">
        <v>6347</v>
      </c>
      <c r="D284" s="148">
        <v>331680</v>
      </c>
      <c r="E284" t="s">
        <v>148</v>
      </c>
      <c r="F284" t="s">
        <v>1497</v>
      </c>
      <c r="G284" s="148">
        <v>221</v>
      </c>
      <c r="H284" t="s">
        <v>103</v>
      </c>
      <c r="I284" t="s">
        <v>1904</v>
      </c>
      <c r="J284" t="s">
        <v>698</v>
      </c>
      <c r="K284" t="b">
        <v>0</v>
      </c>
      <c r="L284" t="b">
        <v>1</v>
      </c>
      <c r="M284" t="b">
        <v>1</v>
      </c>
      <c r="N284">
        <v>2</v>
      </c>
      <c r="O284" s="148">
        <v>1</v>
      </c>
      <c r="P284" s="148" t="s">
        <v>1827</v>
      </c>
      <c r="Q284" s="148">
        <v>1</v>
      </c>
      <c r="R284" s="148">
        <v>13.47</v>
      </c>
      <c r="S284" t="s">
        <v>1501</v>
      </c>
      <c r="T284"/>
      <c r="U284">
        <v>63.521047000000003</v>
      </c>
      <c r="V284">
        <v>-162.28632200000001</v>
      </c>
      <c r="W284" s="148" t="s">
        <v>1828</v>
      </c>
      <c r="Y284">
        <f>VLOOKUP(F284,'LOOKUP OPERATOR 05032023'!$A$2:$P$173,16,FALSE)</f>
        <v>169</v>
      </c>
    </row>
    <row r="285" spans="1:25" x14ac:dyDescent="0.3">
      <c r="A285" s="148">
        <v>331680</v>
      </c>
      <c r="B285" s="148" t="s">
        <v>697</v>
      </c>
      <c r="C285" s="148">
        <v>57055</v>
      </c>
      <c r="D285" s="148">
        <v>331680</v>
      </c>
      <c r="E285" t="s">
        <v>148</v>
      </c>
      <c r="F285" t="s">
        <v>1497</v>
      </c>
      <c r="G285" s="148">
        <v>221</v>
      </c>
      <c r="H285" t="s">
        <v>103</v>
      </c>
      <c r="I285" t="s">
        <v>1904</v>
      </c>
      <c r="J285" t="s">
        <v>698</v>
      </c>
      <c r="K285" t="b">
        <v>1</v>
      </c>
      <c r="L285" t="b">
        <v>1</v>
      </c>
      <c r="M285" t="b">
        <v>1</v>
      </c>
      <c r="N285">
        <v>2</v>
      </c>
      <c r="O285" s="148">
        <v>1</v>
      </c>
      <c r="P285" s="148" t="s">
        <v>1827</v>
      </c>
      <c r="Q285" s="148">
        <v>1</v>
      </c>
      <c r="R285" s="148">
        <v>13.47</v>
      </c>
      <c r="S285" t="s">
        <v>1501</v>
      </c>
      <c r="T285"/>
      <c r="U285">
        <v>63.521047000000003</v>
      </c>
      <c r="V285">
        <v>-162.28632200000001</v>
      </c>
      <c r="W285" s="148" t="s">
        <v>1828</v>
      </c>
      <c r="Y285">
        <f>VLOOKUP(F285,'LOOKUP OPERATOR 05032023'!$A$2:$P$173,16,FALSE)</f>
        <v>169</v>
      </c>
    </row>
    <row r="286" spans="1:25" x14ac:dyDescent="0.3">
      <c r="A286" s="148">
        <v>331690</v>
      </c>
      <c r="B286" s="148" t="s">
        <v>699</v>
      </c>
      <c r="C286" s="148">
        <v>6348</v>
      </c>
      <c r="D286" s="148">
        <v>331690</v>
      </c>
      <c r="E286" t="s">
        <v>150</v>
      </c>
      <c r="F286" t="s">
        <v>1497</v>
      </c>
      <c r="G286" s="148">
        <v>221</v>
      </c>
      <c r="H286" t="s">
        <v>103</v>
      </c>
      <c r="I286" t="s">
        <v>1629</v>
      </c>
      <c r="J286" t="s">
        <v>700</v>
      </c>
      <c r="K286" t="b">
        <v>1</v>
      </c>
      <c r="L286" t="b">
        <v>1</v>
      </c>
      <c r="M286" s="136" t="b">
        <v>1</v>
      </c>
      <c r="N286">
        <v>2.4</v>
      </c>
      <c r="O286" s="148">
        <v>1</v>
      </c>
      <c r="P286" s="148" t="s">
        <v>1827</v>
      </c>
      <c r="Q286" s="148">
        <v>1</v>
      </c>
      <c r="R286" s="148">
        <v>12.5</v>
      </c>
      <c r="S286" t="s">
        <v>1501</v>
      </c>
      <c r="T286"/>
      <c r="U286">
        <v>59.059744000000002</v>
      </c>
      <c r="V286">
        <v>-160.380278</v>
      </c>
      <c r="W286" s="148" t="s">
        <v>1828</v>
      </c>
      <c r="Y286">
        <f>VLOOKUP(F286,'LOOKUP OPERATOR 05032023'!$A$2:$P$173,16,FALSE)</f>
        <v>169</v>
      </c>
    </row>
    <row r="287" spans="1:25" x14ac:dyDescent="0.3">
      <c r="A287" s="148">
        <v>331700</v>
      </c>
      <c r="B287" s="148" t="s">
        <v>701</v>
      </c>
      <c r="C287" s="148">
        <v>6349</v>
      </c>
      <c r="D287" s="148">
        <v>331700</v>
      </c>
      <c r="E287" t="s">
        <v>151</v>
      </c>
      <c r="F287" t="s">
        <v>1497</v>
      </c>
      <c r="G287" s="148">
        <v>221</v>
      </c>
      <c r="H287" t="s">
        <v>103</v>
      </c>
      <c r="I287" t="s">
        <v>1542</v>
      </c>
      <c r="J287" t="s">
        <v>702</v>
      </c>
      <c r="K287" t="b">
        <v>0</v>
      </c>
      <c r="L287" t="b">
        <v>1</v>
      </c>
      <c r="M287" t="b">
        <v>1</v>
      </c>
      <c r="N287">
        <v>1.7</v>
      </c>
      <c r="O287" s="148">
        <v>1</v>
      </c>
      <c r="P287" s="148" t="s">
        <v>1827</v>
      </c>
      <c r="Q287" s="148">
        <v>1</v>
      </c>
      <c r="R287" s="148">
        <v>13.47</v>
      </c>
      <c r="S287" t="s">
        <v>1501</v>
      </c>
      <c r="T287"/>
      <c r="U287">
        <v>60.530141999999998</v>
      </c>
      <c r="V287">
        <v>-165.108575</v>
      </c>
      <c r="W287" s="148" t="s">
        <v>1828</v>
      </c>
      <c r="Y287">
        <f>VLOOKUP(F287,'LOOKUP OPERATOR 05032023'!$A$2:$P$173,16,FALSE)</f>
        <v>169</v>
      </c>
    </row>
    <row r="288" spans="1:25" x14ac:dyDescent="0.3">
      <c r="A288" s="148">
        <v>331700</v>
      </c>
      <c r="B288" s="148" t="s">
        <v>701</v>
      </c>
      <c r="C288" s="148">
        <v>57067</v>
      </c>
      <c r="D288" s="148">
        <v>331700</v>
      </c>
      <c r="E288" t="s">
        <v>151</v>
      </c>
      <c r="F288" t="s">
        <v>1497</v>
      </c>
      <c r="G288" s="148">
        <v>221</v>
      </c>
      <c r="H288" t="s">
        <v>103</v>
      </c>
      <c r="I288" t="s">
        <v>1542</v>
      </c>
      <c r="J288" t="s">
        <v>702</v>
      </c>
      <c r="K288" t="b">
        <v>1</v>
      </c>
      <c r="L288" t="b">
        <v>1</v>
      </c>
      <c r="M288" t="b">
        <v>1</v>
      </c>
      <c r="N288">
        <v>1.7</v>
      </c>
      <c r="O288" s="148">
        <v>1</v>
      </c>
      <c r="P288" s="148" t="s">
        <v>1827</v>
      </c>
      <c r="Q288" s="148">
        <v>1</v>
      </c>
      <c r="R288" s="148">
        <v>13.47</v>
      </c>
      <c r="S288" t="s">
        <v>1501</v>
      </c>
      <c r="T288"/>
      <c r="U288">
        <v>60.530141999999998</v>
      </c>
      <c r="V288">
        <v>-165.108575</v>
      </c>
      <c r="W288" s="148" t="s">
        <v>1828</v>
      </c>
      <c r="Y288">
        <f>VLOOKUP(F288,'LOOKUP OPERATOR 05032023'!$A$2:$P$173,16,FALSE)</f>
        <v>169</v>
      </c>
    </row>
    <row r="289" spans="1:25" x14ac:dyDescent="0.3">
      <c r="A289" s="148">
        <v>331720</v>
      </c>
      <c r="B289" s="148" t="s">
        <v>703</v>
      </c>
      <c r="C289" s="148">
        <v>57054</v>
      </c>
      <c r="D289" s="148">
        <v>331720</v>
      </c>
      <c r="E289" t="s">
        <v>1404</v>
      </c>
      <c r="F289" t="s">
        <v>1497</v>
      </c>
      <c r="G289" s="148">
        <v>221</v>
      </c>
      <c r="H289" t="s">
        <v>103</v>
      </c>
      <c r="I289" t="s">
        <v>1513</v>
      </c>
      <c r="J289" t="s">
        <v>704</v>
      </c>
      <c r="K289" t="b">
        <v>1</v>
      </c>
      <c r="L289" t="b">
        <v>1</v>
      </c>
      <c r="M289" s="136" t="b">
        <v>0</v>
      </c>
      <c r="N289">
        <v>1.1000000000000001</v>
      </c>
      <c r="O289" s="148">
        <v>1</v>
      </c>
      <c r="P289" s="148" t="s">
        <v>1827</v>
      </c>
      <c r="Q289" s="148">
        <v>1</v>
      </c>
      <c r="R289" s="148">
        <v>13.47</v>
      </c>
      <c r="S289" t="s">
        <v>1501</v>
      </c>
      <c r="T289"/>
      <c r="U289">
        <v>61.526857999999997</v>
      </c>
      <c r="V289">
        <v>-160.348128</v>
      </c>
      <c r="W289" s="148" t="s">
        <v>1828</v>
      </c>
      <c r="Y289">
        <f>VLOOKUP(F289,'LOOKUP OPERATOR 05032023'!$A$2:$P$173,16,FALSE)</f>
        <v>169</v>
      </c>
    </row>
    <row r="290" spans="1:25" x14ac:dyDescent="0.3">
      <c r="A290" s="148">
        <v>332900</v>
      </c>
      <c r="B290" s="148" t="s">
        <v>705</v>
      </c>
      <c r="C290" s="148">
        <v>6637</v>
      </c>
      <c r="D290" s="148">
        <v>332900</v>
      </c>
      <c r="E290" t="s">
        <v>384</v>
      </c>
      <c r="F290" t="s">
        <v>1497</v>
      </c>
      <c r="G290" s="148">
        <v>221</v>
      </c>
      <c r="H290" t="s">
        <v>103</v>
      </c>
      <c r="I290" t="s">
        <v>1650</v>
      </c>
      <c r="J290" t="s">
        <v>706</v>
      </c>
      <c r="K290" t="b">
        <v>1</v>
      </c>
      <c r="L290" t="b">
        <v>1</v>
      </c>
      <c r="M290" s="148" t="s">
        <v>1832</v>
      </c>
      <c r="N290">
        <v>4.16</v>
      </c>
      <c r="O290" s="148">
        <v>1</v>
      </c>
      <c r="P290" s="148" t="s">
        <v>1827</v>
      </c>
      <c r="Q290" s="148">
        <v>1</v>
      </c>
      <c r="R290" s="148">
        <v>4.16</v>
      </c>
      <c r="S290" t="s">
        <v>1501</v>
      </c>
      <c r="T290"/>
      <c r="U290">
        <v>59.544553000000001</v>
      </c>
      <c r="V290">
        <v>-139.72430600000001</v>
      </c>
      <c r="W290" s="148" t="s">
        <v>1828</v>
      </c>
      <c r="Y290">
        <f>VLOOKUP(F290,'LOOKUP OPERATOR 05032023'!$A$2:$P$173,16,FALSE)</f>
        <v>169</v>
      </c>
    </row>
    <row r="291" spans="1:25" x14ac:dyDescent="0.3">
      <c r="A291" s="148">
        <v>331260</v>
      </c>
      <c r="B291" s="148" t="s">
        <v>707</v>
      </c>
      <c r="C291" s="148">
        <v>6310</v>
      </c>
      <c r="D291" s="148">
        <v>331260</v>
      </c>
      <c r="E291" t="s">
        <v>106</v>
      </c>
      <c r="F291" t="s">
        <v>1497</v>
      </c>
      <c r="G291" s="148">
        <v>221</v>
      </c>
      <c r="H291" t="s">
        <v>103</v>
      </c>
      <c r="I291" t="s">
        <v>1687</v>
      </c>
      <c r="J291" t="s">
        <v>708</v>
      </c>
      <c r="K291" t="b">
        <v>0</v>
      </c>
      <c r="L291" t="b">
        <v>1</v>
      </c>
      <c r="M291" s="172" t="s">
        <v>1832</v>
      </c>
      <c r="N291">
        <v>0.503</v>
      </c>
      <c r="O291" s="148">
        <v>1</v>
      </c>
      <c r="P291" s="148" t="s">
        <v>1827</v>
      </c>
      <c r="Q291" s="148">
        <v>1</v>
      </c>
      <c r="R291" s="148">
        <v>7.2</v>
      </c>
      <c r="S291"/>
      <c r="T291"/>
      <c r="U291">
        <v>62.656109999999998</v>
      </c>
      <c r="V291">
        <v>-160.20667</v>
      </c>
      <c r="W291" s="148" t="s">
        <v>1828</v>
      </c>
      <c r="Y291">
        <f>VLOOKUP(F291,'LOOKUP OPERATOR 05032023'!$A$2:$P$173,16,FALSE)</f>
        <v>169</v>
      </c>
    </row>
    <row r="292" spans="1:25" x14ac:dyDescent="0.3">
      <c r="B292" s="148" t="s">
        <v>595</v>
      </c>
      <c r="C292" s="148">
        <v>63</v>
      </c>
      <c r="E292" t="s">
        <v>73</v>
      </c>
      <c r="F292" t="s">
        <v>1492</v>
      </c>
      <c r="G292" s="148">
        <v>213</v>
      </c>
      <c r="H292" t="s">
        <v>69</v>
      </c>
      <c r="I292" t="s">
        <v>1494</v>
      </c>
      <c r="J292" t="s">
        <v>587</v>
      </c>
      <c r="K292" t="b">
        <v>1</v>
      </c>
      <c r="L292" t="b">
        <v>0</v>
      </c>
      <c r="M292" t="b">
        <v>0</v>
      </c>
      <c r="N292">
        <v>9.6999999999999993</v>
      </c>
      <c r="O292" s="148">
        <v>1</v>
      </c>
      <c r="P292" s="148" t="s">
        <v>1827</v>
      </c>
      <c r="Q292" s="148">
        <v>1</v>
      </c>
      <c r="R292" s="148">
        <v>12</v>
      </c>
      <c r="S292" t="s">
        <v>1501</v>
      </c>
      <c r="T292"/>
      <c r="U292">
        <v>58.310699999999997</v>
      </c>
      <c r="V292">
        <v>-134.41739999999999</v>
      </c>
      <c r="Y292">
        <f>VLOOKUP(F292,'LOOKUP OPERATOR 05032023'!$A$2:$P$173,16,FALSE)</f>
        <v>1</v>
      </c>
    </row>
    <row r="293" spans="1:25" x14ac:dyDescent="0.3">
      <c r="A293" s="148">
        <v>331290</v>
      </c>
      <c r="B293" s="148" t="s">
        <v>709</v>
      </c>
      <c r="C293" s="148">
        <v>6312</v>
      </c>
      <c r="D293" s="148">
        <v>331290</v>
      </c>
      <c r="E293" t="s">
        <v>109</v>
      </c>
      <c r="F293" t="s">
        <v>1497</v>
      </c>
      <c r="G293" s="148">
        <v>221</v>
      </c>
      <c r="H293" t="s">
        <v>103</v>
      </c>
      <c r="I293" t="s">
        <v>1745</v>
      </c>
      <c r="J293" t="s">
        <v>710</v>
      </c>
      <c r="K293" t="b">
        <v>0</v>
      </c>
      <c r="L293" t="b">
        <v>1</v>
      </c>
      <c r="M293" s="172" t="s">
        <v>1832</v>
      </c>
      <c r="N293">
        <v>0.57899999999999996</v>
      </c>
      <c r="O293" s="148">
        <v>1</v>
      </c>
      <c r="P293" s="148" t="s">
        <v>1827</v>
      </c>
      <c r="Q293" s="148">
        <v>1</v>
      </c>
      <c r="R293" s="148">
        <v>7.2</v>
      </c>
      <c r="S293"/>
      <c r="T293"/>
      <c r="U293">
        <v>60.218890000000002</v>
      </c>
      <c r="V293">
        <v>-162.02444</v>
      </c>
      <c r="W293" s="148" t="s">
        <v>1828</v>
      </c>
      <c r="Y293">
        <f>VLOOKUP(F293,'LOOKUP OPERATOR 05032023'!$A$2:$P$173,16,FALSE)</f>
        <v>169</v>
      </c>
    </row>
    <row r="294" spans="1:25" x14ac:dyDescent="0.3">
      <c r="A294" s="148">
        <v>331950</v>
      </c>
      <c r="B294" s="148" t="s">
        <v>1340</v>
      </c>
      <c r="D294" s="148">
        <v>331950</v>
      </c>
      <c r="E294" t="s">
        <v>110</v>
      </c>
      <c r="F294" t="s">
        <v>1497</v>
      </c>
      <c r="G294" s="148">
        <v>221</v>
      </c>
      <c r="H294" t="s">
        <v>103</v>
      </c>
      <c r="I294" t="s">
        <v>1905</v>
      </c>
      <c r="J294" t="s">
        <v>1341</v>
      </c>
      <c r="K294" t="b">
        <v>0</v>
      </c>
      <c r="L294" t="b">
        <v>1</v>
      </c>
      <c r="M294" s="148" t="s">
        <v>1829</v>
      </c>
      <c r="O294" s="148">
        <v>1</v>
      </c>
      <c r="P294" s="148" t="s">
        <v>1827</v>
      </c>
      <c r="Q294" s="148">
        <v>1</v>
      </c>
      <c r="R294" s="148">
        <v>7.2</v>
      </c>
      <c r="S294"/>
      <c r="T294"/>
      <c r="U294" t="s">
        <v>505</v>
      </c>
      <c r="W294" s="148" t="s">
        <v>1828</v>
      </c>
      <c r="Y294">
        <f>VLOOKUP(F294,'LOOKUP OPERATOR 05032023'!$A$2:$P$173,16,FALSE)</f>
        <v>169</v>
      </c>
    </row>
    <row r="295" spans="1:25" x14ac:dyDescent="0.3">
      <c r="A295" s="148">
        <v>331330</v>
      </c>
      <c r="B295" s="148" t="s">
        <v>711</v>
      </c>
      <c r="C295" s="148">
        <v>6316</v>
      </c>
      <c r="D295" s="148">
        <v>331330</v>
      </c>
      <c r="E295" t="s">
        <v>114</v>
      </c>
      <c r="F295" t="s">
        <v>1497</v>
      </c>
      <c r="G295" s="148">
        <v>221</v>
      </c>
      <c r="H295" t="s">
        <v>103</v>
      </c>
      <c r="I295" t="s">
        <v>1762</v>
      </c>
      <c r="J295" t="s">
        <v>712</v>
      </c>
      <c r="K295" t="b">
        <v>0</v>
      </c>
      <c r="L295" t="b">
        <v>1</v>
      </c>
      <c r="M295" s="148" t="s">
        <v>1832</v>
      </c>
      <c r="N295">
        <v>0.66100000000000003</v>
      </c>
      <c r="O295" s="148">
        <v>1</v>
      </c>
      <c r="P295" s="148" t="s">
        <v>1827</v>
      </c>
      <c r="Q295" s="148">
        <v>1</v>
      </c>
      <c r="R295" s="148">
        <v>7.2</v>
      </c>
      <c r="S295"/>
      <c r="T295"/>
      <c r="U295">
        <v>59.11889</v>
      </c>
      <c r="V295">
        <v>-161.58750000000001</v>
      </c>
      <c r="W295" s="148" t="s">
        <v>1828</v>
      </c>
      <c r="Y295">
        <f>VLOOKUP(F295,'LOOKUP OPERATOR 05032023'!$A$2:$P$173,16,FALSE)</f>
        <v>169</v>
      </c>
    </row>
    <row r="296" spans="1:25" x14ac:dyDescent="0.3">
      <c r="A296" s="148">
        <v>331340</v>
      </c>
      <c r="B296" s="148" t="s">
        <v>713</v>
      </c>
      <c r="C296" s="148">
        <v>6317</v>
      </c>
      <c r="D296" s="148">
        <v>331340</v>
      </c>
      <c r="E296" t="s">
        <v>115</v>
      </c>
      <c r="F296" t="s">
        <v>1497</v>
      </c>
      <c r="G296" s="148">
        <v>221</v>
      </c>
      <c r="H296" t="s">
        <v>103</v>
      </c>
      <c r="I296" t="s">
        <v>1763</v>
      </c>
      <c r="J296" t="s">
        <v>714</v>
      </c>
      <c r="K296" t="b">
        <v>0</v>
      </c>
      <c r="L296" t="b">
        <v>1</v>
      </c>
      <c r="M296" s="172" t="s">
        <v>1829</v>
      </c>
      <c r="N296">
        <v>0.60699999999999998</v>
      </c>
      <c r="O296" s="148">
        <v>1</v>
      </c>
      <c r="P296" s="148" t="s">
        <v>1827</v>
      </c>
      <c r="Q296" s="148">
        <v>1</v>
      </c>
      <c r="R296" s="148">
        <v>7.2</v>
      </c>
      <c r="S296"/>
      <c r="T296"/>
      <c r="U296">
        <v>62.90361</v>
      </c>
      <c r="V296">
        <v>-160.06471999999999</v>
      </c>
      <c r="W296" s="148" t="s">
        <v>1828</v>
      </c>
      <c r="Y296">
        <f>VLOOKUP(F296,'LOOKUP OPERATOR 05032023'!$A$2:$P$173,16,FALSE)</f>
        <v>169</v>
      </c>
    </row>
    <row r="297" spans="1:25" x14ac:dyDescent="0.3">
      <c r="A297" s="148">
        <v>331350</v>
      </c>
      <c r="B297" s="148" t="s">
        <v>715</v>
      </c>
      <c r="C297" s="148">
        <v>6318</v>
      </c>
      <c r="D297" s="148">
        <v>331350</v>
      </c>
      <c r="E297" t="s">
        <v>116</v>
      </c>
      <c r="F297" t="s">
        <v>1497</v>
      </c>
      <c r="G297" s="148">
        <v>221</v>
      </c>
      <c r="H297" t="s">
        <v>103</v>
      </c>
      <c r="I297" t="s">
        <v>1769</v>
      </c>
      <c r="J297" t="s">
        <v>716</v>
      </c>
      <c r="K297" t="b">
        <v>0</v>
      </c>
      <c r="L297" t="b">
        <v>1</v>
      </c>
      <c r="M297" s="172" t="s">
        <v>1829</v>
      </c>
      <c r="N297">
        <v>0.69300000000000006</v>
      </c>
      <c r="O297" s="148">
        <v>1</v>
      </c>
      <c r="P297" s="148" t="s">
        <v>1827</v>
      </c>
      <c r="Q297" s="148">
        <v>1</v>
      </c>
      <c r="R297" s="148">
        <v>7.2</v>
      </c>
      <c r="S297"/>
      <c r="T297"/>
      <c r="U297">
        <v>62.199440000000003</v>
      </c>
      <c r="V297">
        <v>-159.77139</v>
      </c>
      <c r="W297" s="148" t="s">
        <v>1828</v>
      </c>
      <c r="Y297">
        <f>VLOOKUP(F297,'LOOKUP OPERATOR 05032023'!$A$2:$P$173,16,FALSE)</f>
        <v>169</v>
      </c>
    </row>
    <row r="298" spans="1:25" x14ac:dyDescent="0.3">
      <c r="A298" s="148">
        <v>331370</v>
      </c>
      <c r="B298" s="148" t="s">
        <v>717</v>
      </c>
      <c r="C298" s="148">
        <v>6320</v>
      </c>
      <c r="D298" s="148">
        <v>331370</v>
      </c>
      <c r="E298" t="s">
        <v>118</v>
      </c>
      <c r="F298" t="s">
        <v>1497</v>
      </c>
      <c r="G298" s="148">
        <v>221</v>
      </c>
      <c r="H298" t="s">
        <v>103</v>
      </c>
      <c r="I298" t="s">
        <v>1774</v>
      </c>
      <c r="J298" t="s">
        <v>718</v>
      </c>
      <c r="K298" t="b">
        <v>0</v>
      </c>
      <c r="L298" t="b">
        <v>1</v>
      </c>
      <c r="M298" s="148" t="s">
        <v>1832</v>
      </c>
      <c r="N298">
        <v>0.8</v>
      </c>
      <c r="O298" s="148">
        <v>1</v>
      </c>
      <c r="P298" s="148" t="s">
        <v>1827</v>
      </c>
      <c r="Q298" s="148">
        <v>1</v>
      </c>
      <c r="R298" s="148">
        <v>7.2</v>
      </c>
      <c r="S298"/>
      <c r="T298"/>
      <c r="U298">
        <v>65.698610000000002</v>
      </c>
      <c r="V298">
        <v>-156.39972</v>
      </c>
      <c r="W298" s="148" t="s">
        <v>1828</v>
      </c>
      <c r="Y298">
        <f>VLOOKUP(F298,'LOOKUP OPERATOR 05032023'!$A$2:$P$173,16,FALSE)</f>
        <v>169</v>
      </c>
    </row>
    <row r="299" spans="1:25" x14ac:dyDescent="0.3">
      <c r="A299" s="148">
        <v>331380</v>
      </c>
      <c r="B299" s="148" t="s">
        <v>719</v>
      </c>
      <c r="C299" s="148">
        <v>6322</v>
      </c>
      <c r="D299" s="148">
        <v>331380</v>
      </c>
      <c r="E299" t="s">
        <v>119</v>
      </c>
      <c r="F299" t="s">
        <v>1497</v>
      </c>
      <c r="G299" s="148">
        <v>221</v>
      </c>
      <c r="H299" t="s">
        <v>103</v>
      </c>
      <c r="I299" t="s">
        <v>1782</v>
      </c>
      <c r="J299" t="s">
        <v>720</v>
      </c>
      <c r="K299" t="b">
        <v>0</v>
      </c>
      <c r="L299" t="b">
        <v>1</v>
      </c>
      <c r="M299" s="148" t="s">
        <v>1832</v>
      </c>
      <c r="N299">
        <v>0.83499999999999996</v>
      </c>
      <c r="O299" s="148">
        <v>1</v>
      </c>
      <c r="P299" s="148" t="s">
        <v>1827</v>
      </c>
      <c r="Q299" s="148">
        <v>1</v>
      </c>
      <c r="R299" s="148">
        <v>7.2</v>
      </c>
      <c r="S299"/>
      <c r="T299"/>
      <c r="U299">
        <v>64.327219999999997</v>
      </c>
      <c r="V299">
        <v>-158.72193999999999</v>
      </c>
      <c r="W299" s="148" t="s">
        <v>1828</v>
      </c>
      <c r="Y299">
        <f>VLOOKUP(F299,'LOOKUP OPERATOR 05032023'!$A$2:$P$173,16,FALSE)</f>
        <v>169</v>
      </c>
    </row>
    <row r="300" spans="1:25" x14ac:dyDescent="0.3">
      <c r="A300" s="148">
        <v>331450</v>
      </c>
      <c r="B300" s="148" t="s">
        <v>721</v>
      </c>
      <c r="C300" s="148">
        <v>6327</v>
      </c>
      <c r="D300" s="148">
        <v>331450</v>
      </c>
      <c r="E300" t="s">
        <v>126</v>
      </c>
      <c r="F300" t="s">
        <v>1497</v>
      </c>
      <c r="G300" s="148">
        <v>221</v>
      </c>
      <c r="H300" t="s">
        <v>103</v>
      </c>
      <c r="I300" t="s">
        <v>1523</v>
      </c>
      <c r="J300" t="s">
        <v>722</v>
      </c>
      <c r="K300" t="b">
        <v>0</v>
      </c>
      <c r="L300" t="b">
        <v>1</v>
      </c>
      <c r="M300" s="148" t="s">
        <v>1832</v>
      </c>
      <c r="N300">
        <v>0.84899999999999998</v>
      </c>
      <c r="O300" s="148">
        <v>1</v>
      </c>
      <c r="P300" s="148" t="s">
        <v>1827</v>
      </c>
      <c r="Q300" s="148">
        <v>1</v>
      </c>
      <c r="R300" s="148">
        <v>7.2</v>
      </c>
      <c r="S300"/>
      <c r="T300"/>
      <c r="U300">
        <v>60.388060000000003</v>
      </c>
      <c r="V300">
        <v>-166.185</v>
      </c>
      <c r="W300" s="148" t="s">
        <v>1828</v>
      </c>
      <c r="Y300">
        <f>VLOOKUP(F300,'LOOKUP OPERATOR 05032023'!$A$2:$P$173,16,FALSE)</f>
        <v>169</v>
      </c>
    </row>
    <row r="301" spans="1:25" x14ac:dyDescent="0.3">
      <c r="A301" s="148">
        <v>331460</v>
      </c>
      <c r="B301" s="148" t="s">
        <v>723</v>
      </c>
      <c r="C301" s="148">
        <v>6328</v>
      </c>
      <c r="D301" s="148">
        <v>331460</v>
      </c>
      <c r="E301" t="s">
        <v>127</v>
      </c>
      <c r="F301" t="s">
        <v>1497</v>
      </c>
      <c r="G301" s="148">
        <v>221</v>
      </c>
      <c r="H301" t="s">
        <v>103</v>
      </c>
      <c r="I301" t="s">
        <v>1526</v>
      </c>
      <c r="J301" t="s">
        <v>724</v>
      </c>
      <c r="K301" t="b">
        <v>0</v>
      </c>
      <c r="L301" t="b">
        <v>1</v>
      </c>
      <c r="M301" s="148" t="s">
        <v>1832</v>
      </c>
      <c r="N301">
        <v>0.64700000000000002</v>
      </c>
      <c r="O301" s="148">
        <v>1</v>
      </c>
      <c r="P301" s="148" t="s">
        <v>1827</v>
      </c>
      <c r="Q301" s="148">
        <v>1</v>
      </c>
      <c r="R301" s="148">
        <v>7.2</v>
      </c>
      <c r="S301"/>
      <c r="T301"/>
      <c r="U301">
        <v>65.153329999999997</v>
      </c>
      <c r="V301">
        <v>-149.33694</v>
      </c>
      <c r="W301" s="148" t="s">
        <v>1828</v>
      </c>
      <c r="Y301">
        <f>VLOOKUP(F301,'LOOKUP OPERATOR 05032023'!$A$2:$P$173,16,FALSE)</f>
        <v>169</v>
      </c>
    </row>
    <row r="302" spans="1:25" x14ac:dyDescent="0.3">
      <c r="A302" s="148">
        <v>331490</v>
      </c>
      <c r="B302" s="148" t="s">
        <v>1342</v>
      </c>
      <c r="D302" s="148">
        <v>331490</v>
      </c>
      <c r="E302" t="s">
        <v>130</v>
      </c>
      <c r="F302" t="s">
        <v>1497</v>
      </c>
      <c r="G302" s="148">
        <v>221</v>
      </c>
      <c r="H302" t="s">
        <v>103</v>
      </c>
      <c r="I302" t="s">
        <v>1542</v>
      </c>
      <c r="J302" t="s">
        <v>702</v>
      </c>
      <c r="K302" t="b">
        <v>0</v>
      </c>
      <c r="L302" t="b">
        <v>1</v>
      </c>
      <c r="M302" s="148" t="s">
        <v>1829</v>
      </c>
      <c r="N302">
        <v>0.34400000000000003</v>
      </c>
      <c r="O302" s="148">
        <v>1</v>
      </c>
      <c r="P302" s="148" t="s">
        <v>1827</v>
      </c>
      <c r="Q302" s="148">
        <v>1</v>
      </c>
      <c r="R302" s="148">
        <v>7.2</v>
      </c>
      <c r="S302"/>
      <c r="T302"/>
      <c r="U302">
        <v>60.479439999999997</v>
      </c>
      <c r="V302">
        <v>-164.72389000000001</v>
      </c>
      <c r="Y302">
        <f>VLOOKUP(F302,'LOOKUP OPERATOR 05032023'!$A$2:$P$173,16,FALSE)</f>
        <v>169</v>
      </c>
    </row>
    <row r="303" spans="1:25" x14ac:dyDescent="0.3">
      <c r="B303" s="148" t="s">
        <v>596</v>
      </c>
      <c r="C303" s="148">
        <v>59793</v>
      </c>
      <c r="E303" t="s">
        <v>597</v>
      </c>
      <c r="F303" t="s">
        <v>1492</v>
      </c>
      <c r="G303" s="148">
        <v>213</v>
      </c>
      <c r="H303" t="s">
        <v>69</v>
      </c>
      <c r="I303" t="s">
        <v>1494</v>
      </c>
      <c r="J303" t="s">
        <v>587</v>
      </c>
      <c r="K303" t="b">
        <v>1</v>
      </c>
      <c r="L303" t="b">
        <v>0</v>
      </c>
      <c r="M303" t="b">
        <v>0</v>
      </c>
      <c r="N303">
        <v>41.7</v>
      </c>
      <c r="O303" s="148">
        <v>1</v>
      </c>
      <c r="P303" s="148" t="s">
        <v>1827</v>
      </c>
      <c r="Q303" s="148">
        <v>1</v>
      </c>
      <c r="R303" s="148">
        <v>69</v>
      </c>
      <c r="S303" t="s">
        <v>1501</v>
      </c>
      <c r="T303"/>
      <c r="U303">
        <v>58.367635</v>
      </c>
      <c r="V303">
        <v>-134.60802000000001</v>
      </c>
      <c r="Y303">
        <f>VLOOKUP(F303,'LOOKUP OPERATOR 05032023'!$A$2:$P$173,16,FALSE)</f>
        <v>1</v>
      </c>
    </row>
    <row r="304" spans="1:25" x14ac:dyDescent="0.3">
      <c r="A304" s="148">
        <v>331520</v>
      </c>
      <c r="B304" s="148" t="s">
        <v>725</v>
      </c>
      <c r="C304" s="148">
        <v>6332</v>
      </c>
      <c r="D304" s="148">
        <v>331520</v>
      </c>
      <c r="E304" t="s">
        <v>133</v>
      </c>
      <c r="F304" t="s">
        <v>1497</v>
      </c>
      <c r="G304" s="148">
        <v>221</v>
      </c>
      <c r="H304" t="s">
        <v>103</v>
      </c>
      <c r="I304" t="s">
        <v>1556</v>
      </c>
      <c r="J304" t="s">
        <v>726</v>
      </c>
      <c r="K304" t="b">
        <v>0</v>
      </c>
      <c r="L304" t="b">
        <v>1</v>
      </c>
      <c r="M304" s="148" t="b">
        <v>0</v>
      </c>
      <c r="N304">
        <v>0.98899999999999999</v>
      </c>
      <c r="O304" s="148">
        <v>1</v>
      </c>
      <c r="P304" s="148" t="s">
        <v>1827</v>
      </c>
      <c r="Q304" s="148">
        <v>1</v>
      </c>
      <c r="R304" s="148">
        <v>7.2</v>
      </c>
      <c r="S304"/>
      <c r="T304"/>
      <c r="U304">
        <v>64.719440000000006</v>
      </c>
      <c r="V304">
        <v>-158.10306</v>
      </c>
      <c r="W304" s="148" t="s">
        <v>1828</v>
      </c>
      <c r="Y304">
        <f>VLOOKUP(F304,'LOOKUP OPERATOR 05032023'!$A$2:$P$173,16,FALSE)</f>
        <v>169</v>
      </c>
    </row>
    <row r="305" spans="1:25" x14ac:dyDescent="0.3">
      <c r="A305" s="148">
        <v>331540</v>
      </c>
      <c r="B305" s="148" t="s">
        <v>727</v>
      </c>
      <c r="C305" s="148">
        <v>6557</v>
      </c>
      <c r="D305" s="148">
        <v>331540</v>
      </c>
      <c r="E305" t="s">
        <v>135</v>
      </c>
      <c r="F305" t="s">
        <v>1497</v>
      </c>
      <c r="G305" s="148">
        <v>221</v>
      </c>
      <c r="H305" t="s">
        <v>103</v>
      </c>
      <c r="I305" t="s">
        <v>1560</v>
      </c>
      <c r="J305" t="s">
        <v>728</v>
      </c>
      <c r="K305" t="b">
        <v>0</v>
      </c>
      <c r="L305" t="b">
        <v>1</v>
      </c>
      <c r="M305" s="148" t="s">
        <v>1829</v>
      </c>
      <c r="N305">
        <v>0.70599999999999996</v>
      </c>
      <c r="O305" s="148">
        <v>1</v>
      </c>
      <c r="P305" s="148" t="s">
        <v>1827</v>
      </c>
      <c r="Q305" s="148">
        <v>1</v>
      </c>
      <c r="R305" s="148">
        <v>7.2</v>
      </c>
      <c r="S305"/>
      <c r="T305"/>
      <c r="U305">
        <v>57.202779999999997</v>
      </c>
      <c r="V305">
        <v>-153.30389</v>
      </c>
      <c r="W305" s="148" t="s">
        <v>1828</v>
      </c>
      <c r="Y305">
        <f>VLOOKUP(F305,'LOOKUP OPERATOR 05032023'!$A$2:$P$173,16,FALSE)</f>
        <v>169</v>
      </c>
    </row>
    <row r="306" spans="1:25" x14ac:dyDescent="0.3">
      <c r="A306" s="148">
        <v>331560</v>
      </c>
      <c r="B306" s="148" t="s">
        <v>1446</v>
      </c>
      <c r="D306" s="148">
        <v>331560</v>
      </c>
      <c r="E306" t="s">
        <v>398</v>
      </c>
      <c r="F306" t="s">
        <v>1497</v>
      </c>
      <c r="G306" s="148">
        <v>221</v>
      </c>
      <c r="H306" t="s">
        <v>103</v>
      </c>
      <c r="I306" s="136" t="s">
        <v>1527</v>
      </c>
      <c r="J306" t="s">
        <v>684</v>
      </c>
      <c r="K306" t="b">
        <v>0</v>
      </c>
      <c r="L306" t="b">
        <v>1</v>
      </c>
      <c r="M306" s="148" t="b">
        <v>0</v>
      </c>
      <c r="O306" s="148">
        <v>1</v>
      </c>
      <c r="P306" s="148" t="s">
        <v>1827</v>
      </c>
      <c r="Q306" s="148">
        <v>1</v>
      </c>
      <c r="R306" s="148">
        <v>7.2</v>
      </c>
      <c r="S306"/>
      <c r="T306"/>
      <c r="U306" t="s">
        <v>505</v>
      </c>
      <c r="Y306">
        <f>VLOOKUP(F306,'LOOKUP OPERATOR 05032023'!$A$2:$P$173,16,FALSE)</f>
        <v>169</v>
      </c>
    </row>
    <row r="307" spans="1:25" x14ac:dyDescent="0.3">
      <c r="A307" s="148">
        <v>331580</v>
      </c>
      <c r="B307" s="148" t="s">
        <v>729</v>
      </c>
      <c r="C307" s="148">
        <v>7049</v>
      </c>
      <c r="D307" s="148">
        <v>331580</v>
      </c>
      <c r="E307" t="s">
        <v>138</v>
      </c>
      <c r="F307" s="136" t="s">
        <v>1497</v>
      </c>
      <c r="G307" s="172">
        <v>221</v>
      </c>
      <c r="H307" s="136" t="s">
        <v>103</v>
      </c>
      <c r="I307" s="136" t="s">
        <v>1592</v>
      </c>
      <c r="J307" s="136" t="s">
        <v>730</v>
      </c>
      <c r="K307" t="b">
        <v>0</v>
      </c>
      <c r="L307" s="136" t="b">
        <v>1</v>
      </c>
      <c r="M307" s="172" t="s">
        <v>1832</v>
      </c>
      <c r="N307" s="136">
        <v>0.84199999999999997</v>
      </c>
      <c r="O307" s="172">
        <v>1</v>
      </c>
      <c r="P307" s="172" t="s">
        <v>1827</v>
      </c>
      <c r="Q307" s="172">
        <v>1</v>
      </c>
      <c r="R307" s="172">
        <v>7.2</v>
      </c>
      <c r="S307" s="136"/>
      <c r="T307" s="136"/>
      <c r="U307" s="136">
        <v>61.784999999999997</v>
      </c>
      <c r="V307" s="136">
        <v>-161.32028</v>
      </c>
      <c r="W307" s="172"/>
      <c r="Y307">
        <f>VLOOKUP(F307,'LOOKUP OPERATOR 05032023'!$A$2:$P$173,16,FALSE)</f>
        <v>169</v>
      </c>
    </row>
    <row r="308" spans="1:25" x14ac:dyDescent="0.3">
      <c r="A308" s="148">
        <v>331620</v>
      </c>
      <c r="B308" s="148" t="s">
        <v>731</v>
      </c>
      <c r="C308" s="148">
        <v>6343</v>
      </c>
      <c r="D308" s="148">
        <v>331620</v>
      </c>
      <c r="E308" t="s">
        <v>144</v>
      </c>
      <c r="F308" t="s">
        <v>1497</v>
      </c>
      <c r="G308" s="148">
        <v>221</v>
      </c>
      <c r="H308" t="s">
        <v>103</v>
      </c>
      <c r="I308" t="s">
        <v>1604</v>
      </c>
      <c r="J308" t="s">
        <v>732</v>
      </c>
      <c r="K308" t="b">
        <v>0</v>
      </c>
      <c r="L308" t="b">
        <v>1</v>
      </c>
      <c r="M308" s="172" t="b">
        <v>0</v>
      </c>
      <c r="N308">
        <v>0.41000000000000003</v>
      </c>
      <c r="O308" s="148">
        <v>1</v>
      </c>
      <c r="P308" s="148" t="s">
        <v>1827</v>
      </c>
      <c r="Q308" s="148">
        <v>1</v>
      </c>
      <c r="R308" s="148">
        <v>7.2</v>
      </c>
      <c r="S308"/>
      <c r="T308"/>
      <c r="U308">
        <v>62.682220000000001</v>
      </c>
      <c r="V308">
        <v>-159.56193999999999</v>
      </c>
      <c r="W308" s="148" t="s">
        <v>1828</v>
      </c>
      <c r="Y308">
        <f>VLOOKUP(F308,'LOOKUP OPERATOR 05032023'!$A$2:$P$173,16,FALSE)</f>
        <v>169</v>
      </c>
    </row>
    <row r="309" spans="1:25" x14ac:dyDescent="0.3">
      <c r="A309" s="148">
        <v>331630</v>
      </c>
      <c r="B309" s="148" t="s">
        <v>733</v>
      </c>
      <c r="C309" s="148">
        <v>6344</v>
      </c>
      <c r="D309" s="148">
        <v>331630</v>
      </c>
      <c r="E309" t="s">
        <v>145</v>
      </c>
      <c r="F309" t="s">
        <v>1497</v>
      </c>
      <c r="G309" s="148">
        <v>221</v>
      </c>
      <c r="H309" t="s">
        <v>103</v>
      </c>
      <c r="I309" t="s">
        <v>1605</v>
      </c>
      <c r="J309" t="s">
        <v>734</v>
      </c>
      <c r="K309" t="b">
        <v>0</v>
      </c>
      <c r="L309" t="b">
        <v>1</v>
      </c>
      <c r="M309" s="148" t="s">
        <v>1832</v>
      </c>
      <c r="N309">
        <v>0.8</v>
      </c>
      <c r="O309" s="148">
        <v>1</v>
      </c>
      <c r="P309" s="148" t="s">
        <v>1827</v>
      </c>
      <c r="Q309" s="148">
        <v>1</v>
      </c>
      <c r="R309" s="148">
        <v>7.2</v>
      </c>
      <c r="S309"/>
      <c r="T309"/>
      <c r="U309">
        <v>64.333889999999997</v>
      </c>
      <c r="V309">
        <v>-161.15388999999999</v>
      </c>
      <c r="W309" s="148" t="s">
        <v>1828</v>
      </c>
      <c r="Y309">
        <f>VLOOKUP(F309,'LOOKUP OPERATOR 05032023'!$A$2:$P$173,16,FALSE)</f>
        <v>169</v>
      </c>
    </row>
    <row r="310" spans="1:25" x14ac:dyDescent="0.3">
      <c r="A310" s="148">
        <v>331685</v>
      </c>
      <c r="B310" s="148" t="s">
        <v>735</v>
      </c>
      <c r="D310" s="148">
        <v>331685</v>
      </c>
      <c r="E310" t="s">
        <v>149</v>
      </c>
      <c r="F310" t="s">
        <v>1497</v>
      </c>
      <c r="G310" s="148">
        <v>221</v>
      </c>
      <c r="H310" t="s">
        <v>103</v>
      </c>
      <c r="I310" t="s">
        <v>1622</v>
      </c>
      <c r="J310" t="s">
        <v>736</v>
      </c>
      <c r="K310" t="b">
        <v>0</v>
      </c>
      <c r="L310" t="b">
        <v>1</v>
      </c>
      <c r="M310" s="172" t="s">
        <v>1829</v>
      </c>
      <c r="N310">
        <v>0.75</v>
      </c>
      <c r="O310" s="148">
        <v>1</v>
      </c>
      <c r="P310" s="148" t="s">
        <v>1827</v>
      </c>
      <c r="Q310" s="148">
        <v>1</v>
      </c>
      <c r="R310" s="148">
        <v>7.2</v>
      </c>
      <c r="S310"/>
      <c r="T310"/>
      <c r="U310">
        <v>65.26361</v>
      </c>
      <c r="V310">
        <v>-166.36082999999999</v>
      </c>
      <c r="W310" s="148" t="s">
        <v>1828</v>
      </c>
      <c r="Y310">
        <f>VLOOKUP(F310,'LOOKUP OPERATOR 05032023'!$A$2:$P$173,16,FALSE)</f>
        <v>169</v>
      </c>
    </row>
    <row r="311" spans="1:25" s="226" customFormat="1" x14ac:dyDescent="0.3">
      <c r="A311" s="148">
        <v>332620</v>
      </c>
      <c r="B311" s="148" t="s">
        <v>735</v>
      </c>
      <c r="C311" s="148"/>
      <c r="D311" s="148">
        <v>332620</v>
      </c>
      <c r="E311" t="s">
        <v>149</v>
      </c>
      <c r="F311" t="s">
        <v>1497</v>
      </c>
      <c r="G311" s="148">
        <v>221</v>
      </c>
      <c r="H311" t="s">
        <v>103</v>
      </c>
      <c r="I311" t="s">
        <v>1622</v>
      </c>
      <c r="J311" t="s">
        <v>736</v>
      </c>
      <c r="K311" t="b">
        <v>0</v>
      </c>
      <c r="L311" t="b">
        <v>1</v>
      </c>
      <c r="M311" s="172" t="s">
        <v>1829</v>
      </c>
      <c r="N311">
        <v>0.75</v>
      </c>
      <c r="O311" s="148">
        <v>1</v>
      </c>
      <c r="P311" s="148" t="s">
        <v>1827</v>
      </c>
      <c r="Q311" s="148">
        <v>1</v>
      </c>
      <c r="R311" s="148">
        <v>7.2</v>
      </c>
      <c r="S311"/>
      <c r="T311"/>
      <c r="U311">
        <v>65.26361</v>
      </c>
      <c r="V311">
        <v>-166.36082999999999</v>
      </c>
      <c r="W311" s="148" t="s">
        <v>1828</v>
      </c>
      <c r="X311"/>
      <c r="Y311">
        <f>VLOOKUP(F311,'LOOKUP OPERATOR 05032023'!$A$2:$P$173,16,FALSE)</f>
        <v>169</v>
      </c>
    </row>
    <row r="312" spans="1:25" x14ac:dyDescent="0.3">
      <c r="A312" s="148">
        <v>331710</v>
      </c>
      <c r="B312" s="148" t="s">
        <v>1343</v>
      </c>
      <c r="C312" s="148">
        <v>6350</v>
      </c>
      <c r="D312" s="148">
        <v>331710</v>
      </c>
      <c r="E312" t="s">
        <v>152</v>
      </c>
      <c r="F312" t="s">
        <v>1497</v>
      </c>
      <c r="G312" s="148">
        <v>221</v>
      </c>
      <c r="H312" t="s">
        <v>103</v>
      </c>
      <c r="I312" t="s">
        <v>1542</v>
      </c>
      <c r="J312" t="s">
        <v>702</v>
      </c>
      <c r="K312" t="b">
        <v>0</v>
      </c>
      <c r="L312" t="b">
        <v>1</v>
      </c>
      <c r="M312" s="148" t="s">
        <v>1829</v>
      </c>
      <c r="N312">
        <v>0.34400000000000003</v>
      </c>
      <c r="O312" s="148">
        <v>1</v>
      </c>
      <c r="P312" s="148" t="s">
        <v>1827</v>
      </c>
      <c r="Q312" s="148">
        <v>1</v>
      </c>
      <c r="R312" s="148">
        <v>7.2</v>
      </c>
      <c r="S312"/>
      <c r="T312"/>
      <c r="U312">
        <v>60.585129999999999</v>
      </c>
      <c r="V312">
        <v>-165.25549000000001</v>
      </c>
      <c r="Y312">
        <f>VLOOKUP(F312,'LOOKUP OPERATOR 05032023'!$A$2:$P$173,16,FALSE)</f>
        <v>169</v>
      </c>
    </row>
    <row r="313" spans="1:25" s="226" customFormat="1" x14ac:dyDescent="0.3">
      <c r="A313" s="148">
        <v>331730</v>
      </c>
      <c r="B313" s="148" t="s">
        <v>737</v>
      </c>
      <c r="C313" s="148">
        <v>6351</v>
      </c>
      <c r="D313" s="148">
        <v>331730</v>
      </c>
      <c r="E313" t="s">
        <v>153</v>
      </c>
      <c r="F313" t="s">
        <v>1497</v>
      </c>
      <c r="G313" s="148">
        <v>221</v>
      </c>
      <c r="H313" t="s">
        <v>103</v>
      </c>
      <c r="I313" t="s">
        <v>1644</v>
      </c>
      <c r="J313" t="s">
        <v>738</v>
      </c>
      <c r="K313" t="b">
        <v>0</v>
      </c>
      <c r="L313" t="b">
        <v>1</v>
      </c>
      <c r="M313" s="172" t="s">
        <v>1829</v>
      </c>
      <c r="N313">
        <v>0.57200000000000006</v>
      </c>
      <c r="O313" s="148">
        <v>1</v>
      </c>
      <c r="P313" s="148" t="s">
        <v>1827</v>
      </c>
      <c r="Q313" s="148">
        <v>1</v>
      </c>
      <c r="R313" s="148">
        <v>7.2</v>
      </c>
      <c r="S313"/>
      <c r="T313"/>
      <c r="U313">
        <v>65.609170000000006</v>
      </c>
      <c r="V313">
        <v>-168.08750000000001</v>
      </c>
      <c r="W313" s="148" t="s">
        <v>1828</v>
      </c>
      <c r="X313"/>
      <c r="Y313">
        <f>VLOOKUP(F313,'LOOKUP OPERATOR 05032023'!$A$2:$P$173,16,FALSE)</f>
        <v>169</v>
      </c>
    </row>
    <row r="314" spans="1:25" s="226" customFormat="1" x14ac:dyDescent="0.3">
      <c r="A314" s="148">
        <v>331430</v>
      </c>
      <c r="B314" s="148" t="s">
        <v>1447</v>
      </c>
      <c r="C314" s="148">
        <v>6321</v>
      </c>
      <c r="D314" s="148">
        <v>331430</v>
      </c>
      <c r="E314" s="220" t="s">
        <v>397</v>
      </c>
      <c r="F314" t="s">
        <v>1497</v>
      </c>
      <c r="G314" s="172">
        <v>221</v>
      </c>
      <c r="H314" s="136" t="s">
        <v>103</v>
      </c>
      <c r="I314" s="136" t="s">
        <v>1513</v>
      </c>
      <c r="J314" t="s">
        <v>704</v>
      </c>
      <c r="K314" t="b">
        <v>0</v>
      </c>
      <c r="L314" t="b">
        <v>1</v>
      </c>
      <c r="M314" s="172" t="b">
        <v>0</v>
      </c>
      <c r="N314" s="136"/>
      <c r="O314" s="172"/>
      <c r="P314" s="172"/>
      <c r="Q314" s="172"/>
      <c r="R314" s="172"/>
      <c r="S314" s="136"/>
      <c r="T314" s="136"/>
      <c r="U314" s="136" t="s">
        <v>505</v>
      </c>
      <c r="V314" s="136"/>
      <c r="W314" s="172"/>
      <c r="X314"/>
      <c r="Y314">
        <f>VLOOKUP(F314,'LOOKUP OPERATOR 05032023'!$A$2:$P$173,16,FALSE)</f>
        <v>169</v>
      </c>
    </row>
    <row r="315" spans="1:25" s="136" customFormat="1" x14ac:dyDescent="0.3">
      <c r="A315" s="148"/>
      <c r="B315" s="148" t="s">
        <v>1327</v>
      </c>
      <c r="C315" s="148">
        <v>59037</v>
      </c>
      <c r="D315" s="148"/>
      <c r="E315" t="s">
        <v>1349</v>
      </c>
      <c r="F315" s="76" t="s">
        <v>1906</v>
      </c>
      <c r="G315" s="136">
        <v>60222</v>
      </c>
      <c r="H315" s="148" t="s">
        <v>1348</v>
      </c>
      <c r="I315" t="s">
        <v>1534</v>
      </c>
      <c r="J315" t="s">
        <v>602</v>
      </c>
      <c r="K315" t="b">
        <v>1</v>
      </c>
      <c r="L315" t="b">
        <v>0</v>
      </c>
      <c r="M315" s="136" t="b">
        <v>0</v>
      </c>
      <c r="N315" s="136">
        <v>5</v>
      </c>
      <c r="O315" s="148">
        <v>1</v>
      </c>
      <c r="P315" s="148" t="s">
        <v>1827</v>
      </c>
      <c r="Q315" s="148">
        <v>1</v>
      </c>
      <c r="R315" s="148"/>
      <c r="S315"/>
      <c r="T315"/>
      <c r="U315"/>
      <c r="V315"/>
      <c r="W315" s="148"/>
      <c r="X315"/>
      <c r="Y315">
        <f>VLOOKUP(F315,'LOOKUP OPERATOR 05032023'!$A$2:$P$173,16,FALSE)</f>
        <v>760</v>
      </c>
    </row>
  </sheetData>
  <autoFilter ref="A1:Y315" xr:uid="{C80768FE-C587-4144-A939-B7924311DD35}"/>
  <conditionalFormatting sqref="B1:B1048576">
    <cfRule type="duplicateValues" dxfId="50" priority="1"/>
  </conditionalFormatting>
  <conditionalFormatting sqref="I30">
    <cfRule type="duplicateValues" dxfId="49" priority="44"/>
  </conditionalFormatting>
  <conditionalFormatting sqref="I34">
    <cfRule type="duplicateValues" dxfId="48" priority="41"/>
    <cfRule type="duplicateValues" dxfId="47" priority="42"/>
    <cfRule type="duplicateValues" dxfId="46" priority="43"/>
  </conditionalFormatting>
  <conditionalFormatting sqref="I44">
    <cfRule type="duplicateValues" dxfId="45" priority="40"/>
  </conditionalFormatting>
  <conditionalFormatting sqref="I51">
    <cfRule type="duplicateValues" dxfId="44" priority="39"/>
  </conditionalFormatting>
  <conditionalFormatting sqref="I53">
    <cfRule type="duplicateValues" dxfId="43" priority="38"/>
  </conditionalFormatting>
  <conditionalFormatting sqref="I126">
    <cfRule type="duplicateValues" dxfId="42" priority="23"/>
  </conditionalFormatting>
  <conditionalFormatting sqref="I134">
    <cfRule type="duplicateValues" dxfId="41" priority="24"/>
  </conditionalFormatting>
  <conditionalFormatting sqref="I151">
    <cfRule type="duplicateValues" dxfId="40" priority="37"/>
  </conditionalFormatting>
  <conditionalFormatting sqref="I162">
    <cfRule type="duplicateValues" dxfId="39" priority="28"/>
    <cfRule type="duplicateValues" dxfId="38" priority="29"/>
    <cfRule type="duplicateValues" dxfId="37" priority="30"/>
  </conditionalFormatting>
  <conditionalFormatting sqref="I193">
    <cfRule type="duplicateValues" dxfId="36" priority="34"/>
    <cfRule type="duplicateValues" dxfId="35" priority="35"/>
    <cfRule type="duplicateValues" dxfId="34" priority="36"/>
  </conditionalFormatting>
  <conditionalFormatting sqref="I198">
    <cfRule type="duplicateValues" dxfId="33" priority="22"/>
  </conditionalFormatting>
  <conditionalFormatting sqref="I206">
    <cfRule type="duplicateValues" dxfId="32" priority="31"/>
    <cfRule type="duplicateValues" dxfId="31" priority="32"/>
    <cfRule type="duplicateValues" dxfId="30" priority="33"/>
  </conditionalFormatting>
  <conditionalFormatting sqref="I219">
    <cfRule type="duplicateValues" dxfId="29" priority="26"/>
  </conditionalFormatting>
  <conditionalFormatting sqref="I220">
    <cfRule type="duplicateValues" dxfId="28" priority="25"/>
  </conditionalFormatting>
  <conditionalFormatting sqref="I221">
    <cfRule type="duplicateValues" dxfId="27" priority="27"/>
  </conditionalFormatting>
  <conditionalFormatting sqref="I259">
    <cfRule type="duplicateValues" dxfId="26" priority="21"/>
  </conditionalFormatting>
  <conditionalFormatting sqref="I271">
    <cfRule type="duplicateValues" dxfId="25" priority="3"/>
  </conditionalFormatting>
  <conditionalFormatting sqref="I272">
    <cfRule type="duplicateValues" dxfId="24" priority="20"/>
  </conditionalFormatting>
  <conditionalFormatting sqref="I274">
    <cfRule type="duplicateValues" dxfId="23" priority="19"/>
  </conditionalFormatting>
  <conditionalFormatting sqref="I282">
    <cfRule type="duplicateValues" dxfId="22" priority="18"/>
  </conditionalFormatting>
  <conditionalFormatting sqref="I284">
    <cfRule type="duplicateValues" dxfId="21" priority="17"/>
  </conditionalFormatting>
  <conditionalFormatting sqref="I289">
    <cfRule type="duplicateValues" dxfId="20" priority="7"/>
  </conditionalFormatting>
  <conditionalFormatting sqref="I290">
    <cfRule type="duplicateValues" dxfId="19" priority="6"/>
  </conditionalFormatting>
  <conditionalFormatting sqref="I292">
    <cfRule type="duplicateValues" dxfId="18" priority="5"/>
  </conditionalFormatting>
  <conditionalFormatting sqref="I293">
    <cfRule type="duplicateValues" dxfId="17" priority="16"/>
  </conditionalFormatting>
  <conditionalFormatting sqref="I294">
    <cfRule type="duplicateValues" dxfId="16" priority="11"/>
    <cfRule type="duplicateValues" dxfId="15" priority="12"/>
    <cfRule type="duplicateValues" dxfId="14" priority="13"/>
  </conditionalFormatting>
  <conditionalFormatting sqref="I296">
    <cfRule type="duplicateValues" dxfId="13" priority="8"/>
    <cfRule type="duplicateValues" dxfId="12" priority="9"/>
    <cfRule type="duplicateValues" dxfId="11" priority="10"/>
  </conditionalFormatting>
  <conditionalFormatting sqref="I297">
    <cfRule type="duplicateValues" dxfId="10" priority="2"/>
  </conditionalFormatting>
  <conditionalFormatting sqref="I298">
    <cfRule type="duplicateValues" dxfId="9" priority="15"/>
  </conditionalFormatting>
  <conditionalFormatting sqref="I300">
    <cfRule type="duplicateValues" dxfId="8" priority="14"/>
  </conditionalFormatting>
  <conditionalFormatting sqref="I301">
    <cfRule type="duplicateValues" dxfId="7" priority="4"/>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workbookViewId="0">
      <pane ySplit="1" topLeftCell="A2" activePane="bottomLeft" state="frozen"/>
      <selection activeCell="J1" sqref="A1:J1"/>
      <selection pane="bottomLeft" activeCell="J1" sqref="A1:J1"/>
    </sheetView>
  </sheetViews>
  <sheetFormatPr defaultColWidth="9.109375" defaultRowHeight="14.4" x14ac:dyDescent="0.3"/>
  <cols>
    <col min="2" max="2" width="11.109375" bestFit="1" customWidth="1"/>
    <col min="3" max="3" width="13.44140625" style="148" bestFit="1" customWidth="1"/>
    <col min="4" max="4" width="10.44140625" style="148" bestFit="1" customWidth="1"/>
    <col min="5" max="5" width="57.5546875" style="148" bestFit="1" customWidth="1"/>
    <col min="7" max="7" width="28.44140625" bestFit="1" customWidth="1"/>
    <col min="8" max="8" width="9.109375" style="148"/>
    <col min="9" max="9" width="22.6640625" style="148" customWidth="1"/>
    <col min="11" max="11" width="29.88671875" bestFit="1" customWidth="1"/>
    <col min="14" max="14" width="14.5546875" style="148" bestFit="1" customWidth="1"/>
    <col min="16" max="16" width="10.44140625" style="148" bestFit="1" customWidth="1"/>
  </cols>
  <sheetData>
    <row r="1" spans="1:20" s="227" customFormat="1" ht="57.6" x14ac:dyDescent="0.3">
      <c r="A1" s="227" t="s">
        <v>1810</v>
      </c>
      <c r="B1" s="227" t="s">
        <v>1907</v>
      </c>
      <c r="C1" s="143" t="s">
        <v>1811</v>
      </c>
      <c r="D1" s="143" t="s">
        <v>1392</v>
      </c>
      <c r="E1" s="227" t="s">
        <v>1908</v>
      </c>
      <c r="F1" s="143" t="s">
        <v>1909</v>
      </c>
      <c r="G1" s="143" t="s">
        <v>1910</v>
      </c>
      <c r="H1" s="143" t="s">
        <v>1911</v>
      </c>
      <c r="I1" s="228" t="s">
        <v>1912</v>
      </c>
      <c r="J1" s="228" t="s">
        <v>1913</v>
      </c>
      <c r="K1" s="228" t="s">
        <v>1914</v>
      </c>
      <c r="L1" s="228" t="s">
        <v>1915</v>
      </c>
      <c r="M1" s="228" t="s">
        <v>1916</v>
      </c>
      <c r="N1" s="229" t="s">
        <v>1917</v>
      </c>
      <c r="O1" s="228" t="s">
        <v>60</v>
      </c>
      <c r="P1" s="143" t="s">
        <v>1392</v>
      </c>
      <c r="S1" s="227" t="s">
        <v>1478</v>
      </c>
      <c r="T1" s="227" t="s">
        <v>1484</v>
      </c>
    </row>
    <row r="2" spans="1:20" x14ac:dyDescent="0.3">
      <c r="A2" s="76" t="s">
        <v>1825</v>
      </c>
      <c r="B2" s="76"/>
      <c r="C2" s="225">
        <v>179</v>
      </c>
      <c r="D2" s="225"/>
      <c r="E2" s="76" t="s">
        <v>1302</v>
      </c>
      <c r="F2" s="148">
        <v>4</v>
      </c>
      <c r="G2" s="148" t="s">
        <v>1861</v>
      </c>
      <c r="H2" s="148">
        <v>7</v>
      </c>
      <c r="I2" s="225" t="s">
        <v>1459</v>
      </c>
      <c r="J2" s="76" t="b">
        <v>0</v>
      </c>
      <c r="K2" s="76" t="s">
        <v>2041</v>
      </c>
      <c r="L2" s="225" t="s">
        <v>1459</v>
      </c>
      <c r="M2" s="76" t="b">
        <v>0</v>
      </c>
      <c r="N2" s="225" t="s">
        <v>2040</v>
      </c>
      <c r="O2" s="76"/>
      <c r="P2" s="148">
        <f>D2</f>
        <v>0</v>
      </c>
    </row>
    <row r="3" spans="1:20" x14ac:dyDescent="0.3">
      <c r="A3" t="s">
        <v>1535</v>
      </c>
      <c r="B3" t="s">
        <v>1918</v>
      </c>
      <c r="C3" s="148" t="s">
        <v>1501</v>
      </c>
      <c r="D3" s="148">
        <v>449</v>
      </c>
      <c r="E3" t="s">
        <v>61</v>
      </c>
      <c r="F3" s="148">
        <v>1</v>
      </c>
      <c r="G3" s="148" t="s">
        <v>1827</v>
      </c>
      <c r="H3" s="148">
        <v>1</v>
      </c>
      <c r="I3" s="148" t="s">
        <v>1919</v>
      </c>
      <c r="J3" t="b">
        <v>1</v>
      </c>
      <c r="K3" t="s">
        <v>1920</v>
      </c>
      <c r="L3" s="148" t="s">
        <v>1921</v>
      </c>
      <c r="M3" t="b">
        <v>1</v>
      </c>
      <c r="N3" s="148" t="s">
        <v>1922</v>
      </c>
      <c r="P3" s="148">
        <f t="shared" ref="P3:P67" si="0">D3</f>
        <v>449</v>
      </c>
    </row>
    <row r="4" spans="1:20" x14ac:dyDescent="0.3">
      <c r="A4" t="s">
        <v>1552</v>
      </c>
      <c r="B4" t="s">
        <v>1924</v>
      </c>
      <c r="C4" s="148">
        <v>192</v>
      </c>
      <c r="D4" s="148">
        <v>412</v>
      </c>
      <c r="E4" t="s">
        <v>63</v>
      </c>
      <c r="F4" s="148">
        <v>1</v>
      </c>
      <c r="G4" s="148" t="s">
        <v>1827</v>
      </c>
      <c r="H4" s="148">
        <v>1</v>
      </c>
      <c r="I4" s="148" t="s">
        <v>1919</v>
      </c>
      <c r="J4" t="b">
        <v>1</v>
      </c>
      <c r="K4" t="s">
        <v>1925</v>
      </c>
      <c r="L4" s="148" t="s">
        <v>1921</v>
      </c>
      <c r="M4" t="b">
        <v>1</v>
      </c>
      <c r="N4" s="148" t="s">
        <v>1922</v>
      </c>
      <c r="P4" s="148">
        <f t="shared" si="0"/>
        <v>412</v>
      </c>
    </row>
    <row r="5" spans="1:20" x14ac:dyDescent="0.3">
      <c r="A5" t="s">
        <v>1571</v>
      </c>
      <c r="B5" t="s">
        <v>1923</v>
      </c>
      <c r="C5" s="148" t="s">
        <v>1501</v>
      </c>
      <c r="D5" s="148">
        <v>635</v>
      </c>
      <c r="E5" t="s">
        <v>65</v>
      </c>
      <c r="F5" s="148">
        <v>1</v>
      </c>
      <c r="G5" s="148" t="s">
        <v>1827</v>
      </c>
      <c r="H5" s="148">
        <v>1</v>
      </c>
      <c r="I5" s="148" t="s">
        <v>1919</v>
      </c>
      <c r="J5" t="b">
        <v>1</v>
      </c>
      <c r="K5" t="s">
        <v>1920</v>
      </c>
      <c r="L5" s="148" t="s">
        <v>1921</v>
      </c>
      <c r="M5" t="b">
        <v>1</v>
      </c>
      <c r="N5" s="148" t="s">
        <v>1922</v>
      </c>
      <c r="P5" s="148">
        <f t="shared" si="0"/>
        <v>635</v>
      </c>
    </row>
    <row r="6" spans="1:20" x14ac:dyDescent="0.3">
      <c r="A6" t="s">
        <v>1588</v>
      </c>
      <c r="B6" t="s">
        <v>1926</v>
      </c>
      <c r="C6" s="148">
        <v>24486</v>
      </c>
      <c r="D6" s="148">
        <v>293</v>
      </c>
      <c r="E6" t="s">
        <v>67</v>
      </c>
      <c r="F6" s="148">
        <v>1</v>
      </c>
      <c r="G6" s="148" t="s">
        <v>1827</v>
      </c>
      <c r="H6" s="148">
        <v>1</v>
      </c>
      <c r="I6" s="148" t="s">
        <v>1919</v>
      </c>
      <c r="J6" t="b">
        <v>1</v>
      </c>
      <c r="K6" t="s">
        <v>1920</v>
      </c>
      <c r="L6" s="148" t="s">
        <v>1921</v>
      </c>
      <c r="M6" t="b">
        <v>1</v>
      </c>
      <c r="N6" s="148" t="s">
        <v>1922</v>
      </c>
      <c r="P6" s="148">
        <f t="shared" si="0"/>
        <v>293</v>
      </c>
    </row>
    <row r="7" spans="1:20" x14ac:dyDescent="0.3">
      <c r="A7" t="s">
        <v>1685</v>
      </c>
      <c r="C7" s="148">
        <v>49803</v>
      </c>
      <c r="D7" s="148">
        <v>640</v>
      </c>
      <c r="E7" t="s">
        <v>1076</v>
      </c>
      <c r="F7" s="148">
        <v>1</v>
      </c>
      <c r="G7" s="148" t="s">
        <v>1827</v>
      </c>
      <c r="H7" s="148">
        <v>1</v>
      </c>
      <c r="I7" s="148" t="s">
        <v>1928</v>
      </c>
      <c r="J7" t="b">
        <v>1</v>
      </c>
      <c r="K7" t="s">
        <v>1930</v>
      </c>
      <c r="L7" s="148" t="s">
        <v>1921</v>
      </c>
      <c r="M7" t="b">
        <v>0</v>
      </c>
      <c r="N7" s="148" t="s">
        <v>2037</v>
      </c>
      <c r="P7" s="148">
        <f t="shared" si="0"/>
        <v>640</v>
      </c>
    </row>
    <row r="8" spans="1:20" x14ac:dyDescent="0.3">
      <c r="A8" s="76" t="s">
        <v>1674</v>
      </c>
      <c r="B8" s="76"/>
      <c r="C8" s="225">
        <v>288</v>
      </c>
      <c r="D8" s="225">
        <v>345</v>
      </c>
      <c r="E8" s="76" t="s">
        <v>2051</v>
      </c>
      <c r="F8" s="148">
        <v>1</v>
      </c>
      <c r="G8" s="230" t="s">
        <v>1827</v>
      </c>
      <c r="H8" s="225">
        <v>1</v>
      </c>
      <c r="I8" s="225" t="s">
        <v>1928</v>
      </c>
      <c r="J8" t="b">
        <v>1</v>
      </c>
      <c r="K8" t="s">
        <v>1925</v>
      </c>
      <c r="L8" s="225" t="s">
        <v>1921</v>
      </c>
      <c r="M8" s="76" t="b">
        <v>0</v>
      </c>
      <c r="N8" s="225" t="s">
        <v>2037</v>
      </c>
      <c r="O8" s="76"/>
      <c r="P8" s="148">
        <f t="shared" si="0"/>
        <v>345</v>
      </c>
    </row>
    <row r="9" spans="1:20" x14ac:dyDescent="0.3">
      <c r="A9" s="76" t="s">
        <v>1844</v>
      </c>
      <c r="B9" s="76"/>
      <c r="C9" s="225">
        <v>288</v>
      </c>
      <c r="D9" s="225">
        <v>345</v>
      </c>
      <c r="E9" s="76" t="s">
        <v>2051</v>
      </c>
      <c r="F9" s="148">
        <v>1</v>
      </c>
      <c r="G9" s="230" t="s">
        <v>1827</v>
      </c>
      <c r="H9" s="225">
        <v>1</v>
      </c>
      <c r="I9" s="225" t="s">
        <v>1928</v>
      </c>
      <c r="J9" t="b">
        <v>1</v>
      </c>
      <c r="K9" t="s">
        <v>1925</v>
      </c>
      <c r="L9" s="225" t="s">
        <v>1921</v>
      </c>
      <c r="M9" s="76" t="b">
        <v>0</v>
      </c>
      <c r="N9" s="225" t="s">
        <v>2037</v>
      </c>
      <c r="O9" s="76"/>
      <c r="P9" s="148">
        <f t="shared" ref="P9" si="1">D9</f>
        <v>345</v>
      </c>
    </row>
    <row r="10" spans="1:20" x14ac:dyDescent="0.3">
      <c r="A10" t="s">
        <v>1492</v>
      </c>
      <c r="C10" s="148">
        <v>213</v>
      </c>
      <c r="D10" s="148">
        <v>1</v>
      </c>
      <c r="E10" t="s">
        <v>69</v>
      </c>
      <c r="F10" s="148">
        <v>1</v>
      </c>
      <c r="G10" s="148" t="s">
        <v>1827</v>
      </c>
      <c r="H10" s="148">
        <v>1</v>
      </c>
      <c r="I10" s="148" t="s">
        <v>1928</v>
      </c>
      <c r="J10" t="b">
        <v>1</v>
      </c>
      <c r="K10" t="s">
        <v>1925</v>
      </c>
      <c r="L10" s="148" t="s">
        <v>1921</v>
      </c>
      <c r="M10" t="b">
        <v>0</v>
      </c>
      <c r="N10" s="148" t="s">
        <v>1922</v>
      </c>
      <c r="P10" s="148">
        <f t="shared" si="0"/>
        <v>1</v>
      </c>
    </row>
    <row r="11" spans="1:20" x14ac:dyDescent="0.3">
      <c r="A11" t="s">
        <v>1675</v>
      </c>
      <c r="C11" s="148">
        <v>42889</v>
      </c>
      <c r="E11" t="s">
        <v>521</v>
      </c>
      <c r="I11" s="148" t="s">
        <v>1459</v>
      </c>
      <c r="J11" t="b">
        <v>0</v>
      </c>
      <c r="K11" s="76" t="s">
        <v>2045</v>
      </c>
      <c r="L11" s="148" t="s">
        <v>1459</v>
      </c>
      <c r="M11" t="b">
        <v>0</v>
      </c>
      <c r="N11" s="148" t="s">
        <v>2037</v>
      </c>
      <c r="P11" s="148">
        <f t="shared" si="0"/>
        <v>0</v>
      </c>
    </row>
    <row r="12" spans="1:20" x14ac:dyDescent="0.3">
      <c r="A12" t="s">
        <v>1840</v>
      </c>
      <c r="C12" s="148">
        <v>58488</v>
      </c>
      <c r="D12" s="148">
        <v>742</v>
      </c>
      <c r="E12" t="s">
        <v>599</v>
      </c>
      <c r="F12" s="148">
        <v>7</v>
      </c>
      <c r="G12" s="148" t="s">
        <v>1841</v>
      </c>
      <c r="H12" s="148">
        <v>2</v>
      </c>
      <c r="I12" s="148" t="s">
        <v>1928</v>
      </c>
      <c r="J12" t="b">
        <v>1</v>
      </c>
      <c r="K12" t="s">
        <v>2038</v>
      </c>
      <c r="L12" s="148" t="s">
        <v>1921</v>
      </c>
      <c r="M12" t="b">
        <v>0</v>
      </c>
      <c r="N12" s="148" t="s">
        <v>2037</v>
      </c>
      <c r="P12" s="148">
        <f t="shared" si="0"/>
        <v>742</v>
      </c>
    </row>
    <row r="13" spans="1:20" x14ac:dyDescent="0.3">
      <c r="A13" s="76" t="s">
        <v>2052</v>
      </c>
      <c r="B13" s="76"/>
      <c r="C13" s="225"/>
      <c r="D13" s="225">
        <v>523</v>
      </c>
      <c r="E13" s="76" t="s">
        <v>2053</v>
      </c>
      <c r="F13" s="225">
        <v>1</v>
      </c>
      <c r="G13" s="230" t="s">
        <v>1827</v>
      </c>
      <c r="H13" s="225">
        <v>1</v>
      </c>
      <c r="I13" s="225" t="s">
        <v>1919</v>
      </c>
      <c r="J13" s="76" t="b">
        <v>1</v>
      </c>
      <c r="K13" s="76" t="s">
        <v>2045</v>
      </c>
      <c r="L13" s="225" t="s">
        <v>1921</v>
      </c>
      <c r="M13" s="76" t="b">
        <v>0</v>
      </c>
      <c r="N13" s="225" t="s">
        <v>2037</v>
      </c>
      <c r="O13" s="76"/>
      <c r="P13" s="148">
        <f t="shared" si="0"/>
        <v>523</v>
      </c>
    </row>
    <row r="14" spans="1:20" x14ac:dyDescent="0.3">
      <c r="A14" s="76" t="s">
        <v>2054</v>
      </c>
      <c r="B14" s="76"/>
      <c r="C14" s="225"/>
      <c r="D14" s="225">
        <v>549</v>
      </c>
      <c r="E14" s="231" t="s">
        <v>2053</v>
      </c>
      <c r="F14" s="225">
        <v>1</v>
      </c>
      <c r="G14" s="230" t="s">
        <v>1827</v>
      </c>
      <c r="H14" s="225">
        <v>1</v>
      </c>
      <c r="I14" s="225" t="s">
        <v>1919</v>
      </c>
      <c r="J14" s="76" t="b">
        <v>1</v>
      </c>
      <c r="K14" s="76" t="s">
        <v>2045</v>
      </c>
      <c r="L14" s="225" t="s">
        <v>1921</v>
      </c>
      <c r="M14" s="76" t="b">
        <v>0</v>
      </c>
      <c r="N14" s="225" t="s">
        <v>2037</v>
      </c>
      <c r="O14" s="76"/>
      <c r="P14" s="148">
        <f t="shared" si="0"/>
        <v>549</v>
      </c>
    </row>
    <row r="15" spans="1:20" x14ac:dyDescent="0.3">
      <c r="A15" t="s">
        <v>1524</v>
      </c>
      <c r="B15" t="s">
        <v>1927</v>
      </c>
      <c r="C15" s="148">
        <v>219</v>
      </c>
      <c r="D15" s="148">
        <v>2</v>
      </c>
      <c r="E15" t="s">
        <v>80</v>
      </c>
      <c r="F15" s="148">
        <v>1</v>
      </c>
      <c r="G15" s="148" t="s">
        <v>1827</v>
      </c>
      <c r="H15" s="148">
        <v>1</v>
      </c>
      <c r="I15" s="148" t="s">
        <v>1928</v>
      </c>
      <c r="J15" t="b">
        <v>1</v>
      </c>
      <c r="K15" t="s">
        <v>1925</v>
      </c>
      <c r="L15" s="148" t="s">
        <v>1921</v>
      </c>
      <c r="M15" t="b">
        <v>1</v>
      </c>
      <c r="N15" s="148" t="s">
        <v>1922</v>
      </c>
      <c r="P15" s="148">
        <f t="shared" si="0"/>
        <v>2</v>
      </c>
    </row>
    <row r="16" spans="1:20" x14ac:dyDescent="0.3">
      <c r="A16" t="s">
        <v>1497</v>
      </c>
      <c r="B16" t="s">
        <v>1929</v>
      </c>
      <c r="C16" s="148">
        <v>221</v>
      </c>
      <c r="D16" s="148">
        <v>169</v>
      </c>
      <c r="E16" t="s">
        <v>103</v>
      </c>
      <c r="F16" s="148">
        <v>1</v>
      </c>
      <c r="G16" s="148" t="s">
        <v>1827</v>
      </c>
      <c r="H16" s="148">
        <v>1</v>
      </c>
      <c r="I16" s="148" t="s">
        <v>1919</v>
      </c>
      <c r="J16" t="b">
        <v>1</v>
      </c>
      <c r="K16" t="s">
        <v>1930</v>
      </c>
      <c r="L16" s="148" t="s">
        <v>1921</v>
      </c>
      <c r="M16" t="b">
        <v>1</v>
      </c>
      <c r="N16" s="148" t="s">
        <v>1922</v>
      </c>
      <c r="P16" s="148">
        <f t="shared" si="0"/>
        <v>169</v>
      </c>
    </row>
    <row r="17" spans="1:16" x14ac:dyDescent="0.3">
      <c r="A17" t="s">
        <v>2055</v>
      </c>
      <c r="D17" s="148">
        <v>735</v>
      </c>
      <c r="E17" t="s">
        <v>2056</v>
      </c>
      <c r="F17" s="148">
        <v>1</v>
      </c>
      <c r="G17" s="230" t="s">
        <v>1827</v>
      </c>
      <c r="H17" s="225">
        <v>1</v>
      </c>
      <c r="I17" s="225" t="s">
        <v>1928</v>
      </c>
      <c r="J17" t="b">
        <v>1</v>
      </c>
      <c r="K17" t="s">
        <v>1925</v>
      </c>
      <c r="L17" s="148" t="s">
        <v>1921</v>
      </c>
      <c r="M17" t="b">
        <v>0</v>
      </c>
      <c r="N17" s="148" t="s">
        <v>2037</v>
      </c>
      <c r="O17" t="s">
        <v>2057</v>
      </c>
      <c r="P17" s="148">
        <f t="shared" si="0"/>
        <v>735</v>
      </c>
    </row>
    <row r="18" spans="1:16" x14ac:dyDescent="0.3">
      <c r="A18" t="s">
        <v>1783</v>
      </c>
      <c r="B18" t="s">
        <v>1931</v>
      </c>
      <c r="C18" s="148" t="s">
        <v>1501</v>
      </c>
      <c r="D18" s="148">
        <v>683</v>
      </c>
      <c r="E18" t="s">
        <v>154</v>
      </c>
      <c r="F18" s="148">
        <v>1</v>
      </c>
      <c r="G18" s="148" t="s">
        <v>1827</v>
      </c>
      <c r="H18" s="148">
        <v>1</v>
      </c>
      <c r="I18" s="148" t="s">
        <v>1919</v>
      </c>
      <c r="J18" t="b">
        <v>1</v>
      </c>
      <c r="K18" t="s">
        <v>1925</v>
      </c>
      <c r="L18" s="148" t="s">
        <v>1921</v>
      </c>
      <c r="M18" t="b">
        <v>1</v>
      </c>
      <c r="N18" s="148" t="s">
        <v>1922</v>
      </c>
      <c r="P18" s="148">
        <f t="shared" si="0"/>
        <v>683</v>
      </c>
    </row>
    <row r="19" spans="1:16" x14ac:dyDescent="0.3">
      <c r="A19" t="s">
        <v>1676</v>
      </c>
      <c r="C19" s="148">
        <v>431</v>
      </c>
      <c r="E19" s="76" t="s">
        <v>1677</v>
      </c>
      <c r="F19" s="148">
        <v>6</v>
      </c>
      <c r="G19" s="148" t="s">
        <v>1837</v>
      </c>
      <c r="H19" s="148">
        <v>4</v>
      </c>
      <c r="I19" s="148" t="s">
        <v>1459</v>
      </c>
      <c r="J19" t="b">
        <v>0</v>
      </c>
      <c r="K19" s="76" t="s">
        <v>2041</v>
      </c>
      <c r="L19" s="225" t="s">
        <v>1459</v>
      </c>
      <c r="M19" s="76" t="b">
        <v>0</v>
      </c>
      <c r="N19" s="225" t="s">
        <v>2040</v>
      </c>
      <c r="P19" s="148">
        <f t="shared" si="0"/>
        <v>0</v>
      </c>
    </row>
    <row r="20" spans="1:16" x14ac:dyDescent="0.3">
      <c r="A20" t="s">
        <v>1667</v>
      </c>
      <c r="C20" s="148">
        <v>599</v>
      </c>
      <c r="D20" s="148">
        <v>121</v>
      </c>
      <c r="E20" t="s">
        <v>2036</v>
      </c>
      <c r="F20" s="148">
        <v>1</v>
      </c>
      <c r="G20" s="148" t="s">
        <v>1827</v>
      </c>
      <c r="H20" s="148">
        <v>1</v>
      </c>
      <c r="I20" s="148" t="s">
        <v>1928</v>
      </c>
      <c r="J20" t="b">
        <v>1</v>
      </c>
      <c r="K20" t="s">
        <v>1920</v>
      </c>
      <c r="L20" s="148" t="s">
        <v>1921</v>
      </c>
      <c r="M20" t="b">
        <v>0</v>
      </c>
      <c r="N20" s="148" t="s">
        <v>1922</v>
      </c>
      <c r="P20" s="148">
        <f t="shared" si="0"/>
        <v>121</v>
      </c>
    </row>
    <row r="21" spans="1:16" x14ac:dyDescent="0.3">
      <c r="A21" t="s">
        <v>1692</v>
      </c>
      <c r="B21" t="s">
        <v>1932</v>
      </c>
      <c r="C21" s="148">
        <v>653</v>
      </c>
      <c r="D21" s="148">
        <v>291</v>
      </c>
      <c r="E21" t="s">
        <v>1693</v>
      </c>
      <c r="F21" s="148">
        <v>1</v>
      </c>
      <c r="G21" s="148" t="s">
        <v>1827</v>
      </c>
      <c r="H21" s="148">
        <v>1</v>
      </c>
      <c r="I21" s="148" t="s">
        <v>1919</v>
      </c>
      <c r="J21" t="b">
        <v>1</v>
      </c>
      <c r="K21" t="s">
        <v>1925</v>
      </c>
      <c r="L21" s="148" t="s">
        <v>1933</v>
      </c>
      <c r="M21" t="b">
        <v>0</v>
      </c>
      <c r="N21" s="148" t="s">
        <v>1922</v>
      </c>
      <c r="P21" s="148">
        <f t="shared" si="0"/>
        <v>291</v>
      </c>
    </row>
    <row r="22" spans="1:16" x14ac:dyDescent="0.3">
      <c r="A22" t="s">
        <v>1682</v>
      </c>
      <c r="B22" t="s">
        <v>1934</v>
      </c>
      <c r="C22" s="148">
        <v>4959</v>
      </c>
      <c r="D22" s="148">
        <v>5</v>
      </c>
      <c r="E22" t="s">
        <v>159</v>
      </c>
      <c r="F22" s="148">
        <v>1</v>
      </c>
      <c r="G22" s="148" t="s">
        <v>1827</v>
      </c>
      <c r="H22" s="148">
        <v>1</v>
      </c>
      <c r="I22" s="148" t="s">
        <v>1928</v>
      </c>
      <c r="J22" t="b">
        <v>1</v>
      </c>
      <c r="K22" t="s">
        <v>1925</v>
      </c>
      <c r="L22" s="148" t="s">
        <v>1921</v>
      </c>
      <c r="M22" t="b">
        <v>1</v>
      </c>
      <c r="N22" s="148" t="s">
        <v>1922</v>
      </c>
      <c r="P22" s="148">
        <f t="shared" si="0"/>
        <v>5</v>
      </c>
    </row>
    <row r="23" spans="1:16" x14ac:dyDescent="0.3">
      <c r="A23" t="s">
        <v>1659</v>
      </c>
      <c r="C23" s="148">
        <v>409</v>
      </c>
      <c r="E23" t="s">
        <v>1660</v>
      </c>
      <c r="F23" s="148">
        <v>1</v>
      </c>
      <c r="G23" s="148" t="s">
        <v>1827</v>
      </c>
      <c r="H23" s="148">
        <v>1</v>
      </c>
      <c r="I23" s="148" t="s">
        <v>1928</v>
      </c>
      <c r="J23" t="b">
        <v>1</v>
      </c>
      <c r="K23" t="s">
        <v>1925</v>
      </c>
      <c r="L23" s="148" t="s">
        <v>1933</v>
      </c>
      <c r="M23" t="b">
        <v>0</v>
      </c>
      <c r="N23" s="225" t="s">
        <v>2040</v>
      </c>
      <c r="P23" s="148">
        <f t="shared" si="0"/>
        <v>0</v>
      </c>
    </row>
    <row r="24" spans="1:16" x14ac:dyDescent="0.3">
      <c r="A24" t="s">
        <v>1688</v>
      </c>
      <c r="B24" t="s">
        <v>1935</v>
      </c>
      <c r="C24" s="148" t="s">
        <v>1501</v>
      </c>
      <c r="D24" s="148">
        <v>747</v>
      </c>
      <c r="E24" t="s">
        <v>161</v>
      </c>
      <c r="F24" s="148">
        <v>1</v>
      </c>
      <c r="G24" s="148" t="s">
        <v>1827</v>
      </c>
      <c r="H24" s="148">
        <v>1</v>
      </c>
      <c r="I24" s="148" t="s">
        <v>1919</v>
      </c>
      <c r="J24" t="b">
        <v>1</v>
      </c>
      <c r="K24" t="s">
        <v>1930</v>
      </c>
      <c r="L24" s="148" t="s">
        <v>1921</v>
      </c>
      <c r="M24" t="b">
        <v>1</v>
      </c>
      <c r="N24" s="148" t="s">
        <v>1922</v>
      </c>
      <c r="P24" s="148">
        <f t="shared" si="0"/>
        <v>747</v>
      </c>
    </row>
    <row r="25" spans="1:16" x14ac:dyDescent="0.3">
      <c r="A25" t="s">
        <v>1690</v>
      </c>
      <c r="B25" t="s">
        <v>1936</v>
      </c>
      <c r="C25" s="148">
        <v>56256</v>
      </c>
      <c r="D25" s="148">
        <v>291</v>
      </c>
      <c r="E25" t="s">
        <v>163</v>
      </c>
      <c r="F25" s="148">
        <v>1</v>
      </c>
      <c r="G25" s="148" t="s">
        <v>1827</v>
      </c>
      <c r="H25" s="148">
        <v>1</v>
      </c>
      <c r="I25" s="148" t="s">
        <v>1919</v>
      </c>
      <c r="J25" t="b">
        <v>1</v>
      </c>
      <c r="K25" t="s">
        <v>1920</v>
      </c>
      <c r="L25" s="148" t="s">
        <v>1921</v>
      </c>
      <c r="M25" t="b">
        <v>1</v>
      </c>
      <c r="N25" s="148" t="s">
        <v>1922</v>
      </c>
      <c r="P25" s="148">
        <f t="shared" si="0"/>
        <v>291</v>
      </c>
    </row>
    <row r="26" spans="1:16" x14ac:dyDescent="0.3">
      <c r="A26" t="s">
        <v>1694</v>
      </c>
      <c r="B26" t="s">
        <v>1937</v>
      </c>
      <c r="C26" s="148">
        <v>878</v>
      </c>
      <c r="D26" s="148">
        <v>337</v>
      </c>
      <c r="E26" t="s">
        <v>165</v>
      </c>
      <c r="F26" s="148">
        <v>1</v>
      </c>
      <c r="G26" s="148" t="s">
        <v>1827</v>
      </c>
      <c r="H26" s="148">
        <v>1</v>
      </c>
      <c r="I26" s="148" t="s">
        <v>1919</v>
      </c>
      <c r="J26" t="b">
        <v>1</v>
      </c>
      <c r="K26" t="s">
        <v>1925</v>
      </c>
      <c r="L26" s="148" t="s">
        <v>1921</v>
      </c>
      <c r="M26" t="b">
        <v>1</v>
      </c>
      <c r="N26" s="148" t="s">
        <v>1922</v>
      </c>
      <c r="P26" s="148">
        <f t="shared" si="0"/>
        <v>337</v>
      </c>
    </row>
    <row r="27" spans="1:16" x14ac:dyDescent="0.3">
      <c r="A27" t="s">
        <v>1833</v>
      </c>
      <c r="C27" s="148">
        <v>986</v>
      </c>
      <c r="D27" s="148">
        <v>520</v>
      </c>
      <c r="E27" t="s">
        <v>754</v>
      </c>
      <c r="F27" s="148">
        <v>2</v>
      </c>
      <c r="G27" s="148" t="s">
        <v>1834</v>
      </c>
      <c r="H27" s="148">
        <v>3</v>
      </c>
      <c r="I27" s="148" t="s">
        <v>1928</v>
      </c>
      <c r="J27" t="b">
        <v>1</v>
      </c>
      <c r="K27" t="s">
        <v>2038</v>
      </c>
      <c r="L27" s="148" t="s">
        <v>1921</v>
      </c>
      <c r="M27" t="b">
        <v>0</v>
      </c>
      <c r="N27" s="148" t="s">
        <v>2037</v>
      </c>
      <c r="P27" s="148">
        <f t="shared" si="0"/>
        <v>520</v>
      </c>
    </row>
    <row r="28" spans="1:16" x14ac:dyDescent="0.3">
      <c r="A28" t="s">
        <v>1655</v>
      </c>
      <c r="C28" s="148">
        <v>1276</v>
      </c>
      <c r="D28" s="148">
        <v>214</v>
      </c>
      <c r="E28" t="s">
        <v>169</v>
      </c>
      <c r="F28" s="148">
        <v>1</v>
      </c>
      <c r="G28" s="148" t="s">
        <v>1827</v>
      </c>
      <c r="H28" s="148">
        <v>1</v>
      </c>
      <c r="J28" t="b">
        <v>1</v>
      </c>
      <c r="K28" t="s">
        <v>1920</v>
      </c>
      <c r="L28" s="148" t="s">
        <v>1921</v>
      </c>
      <c r="M28" t="b">
        <v>0</v>
      </c>
      <c r="N28" s="148" t="s">
        <v>1922</v>
      </c>
      <c r="P28" s="148">
        <f t="shared" si="0"/>
        <v>214</v>
      </c>
    </row>
    <row r="29" spans="1:16" x14ac:dyDescent="0.3">
      <c r="A29" t="s">
        <v>2058</v>
      </c>
      <c r="C29" s="148">
        <v>219</v>
      </c>
      <c r="D29" s="148">
        <v>573</v>
      </c>
      <c r="E29" t="s">
        <v>2059</v>
      </c>
      <c r="F29" s="148">
        <v>1</v>
      </c>
      <c r="G29" s="230" t="s">
        <v>1827</v>
      </c>
      <c r="H29" s="225">
        <v>1</v>
      </c>
      <c r="I29" s="225" t="s">
        <v>1928</v>
      </c>
      <c r="J29" t="b">
        <v>1</v>
      </c>
      <c r="K29" t="s">
        <v>1925</v>
      </c>
      <c r="L29" s="148" t="s">
        <v>1921</v>
      </c>
      <c r="M29" t="b">
        <v>0</v>
      </c>
      <c r="N29" s="225" t="s">
        <v>2037</v>
      </c>
      <c r="P29" s="148">
        <f t="shared" si="0"/>
        <v>573</v>
      </c>
    </row>
    <row r="30" spans="1:16" x14ac:dyDescent="0.3">
      <c r="A30" t="s">
        <v>1697</v>
      </c>
      <c r="B30" t="s">
        <v>1938</v>
      </c>
      <c r="C30" s="148" t="s">
        <v>1501</v>
      </c>
      <c r="D30" s="148">
        <v>420</v>
      </c>
      <c r="E30" t="s">
        <v>171</v>
      </c>
      <c r="F30" s="148">
        <v>1</v>
      </c>
      <c r="G30" s="148" t="s">
        <v>1827</v>
      </c>
      <c r="H30" s="148">
        <v>1</v>
      </c>
      <c r="I30" s="148" t="s">
        <v>1919</v>
      </c>
      <c r="J30" t="b">
        <v>1</v>
      </c>
      <c r="K30" t="s">
        <v>1925</v>
      </c>
      <c r="L30" s="148" t="s">
        <v>1921</v>
      </c>
      <c r="M30" t="b">
        <v>1</v>
      </c>
      <c r="N30" s="148" t="s">
        <v>1922</v>
      </c>
      <c r="P30" s="148">
        <f t="shared" si="0"/>
        <v>420</v>
      </c>
    </row>
    <row r="31" spans="1:16" x14ac:dyDescent="0.3">
      <c r="A31" t="s">
        <v>1699</v>
      </c>
      <c r="B31" t="s">
        <v>1939</v>
      </c>
      <c r="C31" s="148">
        <v>1651</v>
      </c>
      <c r="D31" s="148">
        <v>43</v>
      </c>
      <c r="E31" t="s">
        <v>1294</v>
      </c>
      <c r="F31" s="148">
        <v>1</v>
      </c>
      <c r="G31" s="148" t="s">
        <v>1827</v>
      </c>
      <c r="H31" s="148">
        <v>1</v>
      </c>
      <c r="I31" s="148" t="s">
        <v>1928</v>
      </c>
      <c r="J31" t="b">
        <v>1</v>
      </c>
      <c r="K31" t="s">
        <v>1925</v>
      </c>
      <c r="L31" s="148" t="s">
        <v>1933</v>
      </c>
      <c r="M31" t="b">
        <v>0</v>
      </c>
      <c r="N31" s="148" t="s">
        <v>1922</v>
      </c>
      <c r="P31" s="148">
        <f t="shared" si="0"/>
        <v>43</v>
      </c>
    </row>
    <row r="32" spans="1:16" x14ac:dyDescent="0.3">
      <c r="A32" t="s">
        <v>1702</v>
      </c>
      <c r="B32" t="s">
        <v>1940</v>
      </c>
      <c r="C32" s="148">
        <v>1747</v>
      </c>
      <c r="D32" s="148">
        <v>767</v>
      </c>
      <c r="E32" t="s">
        <v>761</v>
      </c>
      <c r="F32" s="148">
        <v>1</v>
      </c>
      <c r="G32" s="148" t="s">
        <v>1827</v>
      </c>
      <c r="H32" s="148">
        <v>1</v>
      </c>
      <c r="I32" s="148" t="s">
        <v>1919</v>
      </c>
      <c r="J32" t="b">
        <v>1</v>
      </c>
      <c r="K32" t="s">
        <v>1920</v>
      </c>
      <c r="L32" s="148" t="s">
        <v>1921</v>
      </c>
      <c r="M32" t="b">
        <v>1</v>
      </c>
      <c r="N32" s="148" t="s">
        <v>1922</v>
      </c>
      <c r="P32" s="148">
        <f t="shared" si="0"/>
        <v>767</v>
      </c>
    </row>
    <row r="33" spans="1:16" x14ac:dyDescent="0.3">
      <c r="A33" t="s">
        <v>1887</v>
      </c>
      <c r="C33" s="148">
        <v>1388</v>
      </c>
      <c r="E33" s="76" t="s">
        <v>1888</v>
      </c>
      <c r="F33" s="148">
        <v>6</v>
      </c>
      <c r="G33" s="148" t="s">
        <v>1837</v>
      </c>
      <c r="H33" s="148">
        <v>4</v>
      </c>
      <c r="I33" s="148" t="s">
        <v>1459</v>
      </c>
      <c r="J33" t="b">
        <v>0</v>
      </c>
      <c r="K33" s="76" t="s">
        <v>2041</v>
      </c>
      <c r="L33" s="225" t="s">
        <v>1459</v>
      </c>
      <c r="M33" s="76" t="b">
        <v>0</v>
      </c>
      <c r="N33" s="225" t="s">
        <v>2040</v>
      </c>
      <c r="P33" s="148">
        <f t="shared" si="0"/>
        <v>0</v>
      </c>
    </row>
    <row r="34" spans="1:16" x14ac:dyDescent="0.3">
      <c r="A34" t="s">
        <v>1705</v>
      </c>
      <c r="B34" t="s">
        <v>1941</v>
      </c>
      <c r="C34" s="148" t="s">
        <v>1501</v>
      </c>
      <c r="D34" s="148">
        <v>432</v>
      </c>
      <c r="E34" t="s">
        <v>175</v>
      </c>
      <c r="F34" s="148">
        <v>1</v>
      </c>
      <c r="G34" s="148" t="s">
        <v>1827</v>
      </c>
      <c r="H34" s="148">
        <v>1</v>
      </c>
      <c r="I34" s="148" t="s">
        <v>1919</v>
      </c>
      <c r="J34" t="b">
        <v>1</v>
      </c>
      <c r="K34" t="s">
        <v>1920</v>
      </c>
      <c r="L34" s="148" t="s">
        <v>1921</v>
      </c>
      <c r="M34" t="b">
        <v>1</v>
      </c>
      <c r="N34" s="148" t="s">
        <v>1922</v>
      </c>
      <c r="P34" s="148">
        <f t="shared" si="0"/>
        <v>432</v>
      </c>
    </row>
    <row r="35" spans="1:16" x14ac:dyDescent="0.3">
      <c r="A35" t="s">
        <v>1709</v>
      </c>
      <c r="B35" t="s">
        <v>1942</v>
      </c>
      <c r="C35" s="207">
        <v>6111</v>
      </c>
      <c r="D35" s="148">
        <v>341</v>
      </c>
      <c r="E35" t="s">
        <v>1710</v>
      </c>
      <c r="F35" s="148">
        <v>1</v>
      </c>
      <c r="G35" s="148" t="s">
        <v>1827</v>
      </c>
      <c r="H35" s="148">
        <v>1</v>
      </c>
      <c r="I35" s="148" t="s">
        <v>1928</v>
      </c>
      <c r="J35" t="b">
        <v>1</v>
      </c>
      <c r="K35" t="s">
        <v>1925</v>
      </c>
      <c r="L35" s="148" t="s">
        <v>1933</v>
      </c>
      <c r="M35" t="b">
        <v>0</v>
      </c>
      <c r="N35" s="148" t="s">
        <v>1922</v>
      </c>
      <c r="P35" s="148">
        <f t="shared" si="0"/>
        <v>341</v>
      </c>
    </row>
    <row r="36" spans="1:16" x14ac:dyDescent="0.3">
      <c r="A36" t="s">
        <v>1711</v>
      </c>
      <c r="B36" t="s">
        <v>1943</v>
      </c>
      <c r="C36" s="148" t="s">
        <v>1501</v>
      </c>
      <c r="D36" s="148">
        <v>682</v>
      </c>
      <c r="E36" t="s">
        <v>177</v>
      </c>
      <c r="F36" s="148">
        <v>1</v>
      </c>
      <c r="G36" s="148" t="s">
        <v>1827</v>
      </c>
      <c r="H36" s="148">
        <v>1</v>
      </c>
      <c r="I36" s="148" t="s">
        <v>1919</v>
      </c>
      <c r="J36" t="b">
        <v>1</v>
      </c>
      <c r="K36" t="s">
        <v>1925</v>
      </c>
      <c r="L36" s="148" t="s">
        <v>1921</v>
      </c>
      <c r="M36" t="b">
        <v>1</v>
      </c>
      <c r="N36" s="148" t="s">
        <v>1922</v>
      </c>
      <c r="P36" s="148">
        <f t="shared" si="0"/>
        <v>682</v>
      </c>
    </row>
    <row r="37" spans="1:16" x14ac:dyDescent="0.3">
      <c r="A37" t="s">
        <v>2060</v>
      </c>
      <c r="D37" s="148">
        <v>704</v>
      </c>
      <c r="E37" t="s">
        <v>2061</v>
      </c>
      <c r="F37" s="148">
        <v>1</v>
      </c>
      <c r="G37" s="230" t="s">
        <v>1827</v>
      </c>
      <c r="H37" s="225">
        <v>1</v>
      </c>
      <c r="I37" s="225" t="s">
        <v>1919</v>
      </c>
      <c r="J37" t="b">
        <v>1</v>
      </c>
      <c r="K37" t="s">
        <v>1925</v>
      </c>
      <c r="L37" s="148" t="s">
        <v>1921</v>
      </c>
      <c r="M37" t="b">
        <v>0</v>
      </c>
      <c r="N37" s="225" t="s">
        <v>2040</v>
      </c>
      <c r="P37" s="148">
        <f t="shared" si="0"/>
        <v>704</v>
      </c>
    </row>
    <row r="38" spans="1:16" x14ac:dyDescent="0.3">
      <c r="A38" t="s">
        <v>1715</v>
      </c>
      <c r="B38" t="s">
        <v>1944</v>
      </c>
      <c r="C38" s="148" t="s">
        <v>1501</v>
      </c>
      <c r="D38" s="148">
        <v>686</v>
      </c>
      <c r="E38" t="s">
        <v>179</v>
      </c>
      <c r="F38" s="148">
        <v>1</v>
      </c>
      <c r="G38" s="148" t="s">
        <v>1827</v>
      </c>
      <c r="H38" s="148">
        <v>1</v>
      </c>
      <c r="I38" s="148" t="s">
        <v>1919</v>
      </c>
      <c r="J38" t="b">
        <v>1</v>
      </c>
      <c r="K38" t="s">
        <v>1925</v>
      </c>
      <c r="L38" s="148" t="s">
        <v>1921</v>
      </c>
      <c r="M38" t="b">
        <v>1</v>
      </c>
      <c r="N38" s="148" t="s">
        <v>1922</v>
      </c>
      <c r="P38" s="148">
        <f t="shared" si="0"/>
        <v>686</v>
      </c>
    </row>
    <row r="39" spans="1:16" x14ac:dyDescent="0.3">
      <c r="A39" t="s">
        <v>1720</v>
      </c>
      <c r="B39" t="s">
        <v>1947</v>
      </c>
      <c r="C39" s="148" t="s">
        <v>1501</v>
      </c>
      <c r="D39" s="148">
        <v>658</v>
      </c>
      <c r="E39" t="s">
        <v>183</v>
      </c>
      <c r="F39" s="148">
        <v>1</v>
      </c>
      <c r="G39" s="148" t="s">
        <v>1827</v>
      </c>
      <c r="H39" s="148">
        <v>1</v>
      </c>
      <c r="I39" s="148" t="s">
        <v>1919</v>
      </c>
      <c r="J39" t="b">
        <v>1</v>
      </c>
      <c r="K39" t="s">
        <v>1925</v>
      </c>
      <c r="L39" s="148" t="s">
        <v>1921</v>
      </c>
      <c r="M39" t="b">
        <v>1</v>
      </c>
      <c r="N39" s="148" t="s">
        <v>1922</v>
      </c>
      <c r="P39" s="148">
        <f t="shared" si="0"/>
        <v>658</v>
      </c>
    </row>
    <row r="40" spans="1:16" x14ac:dyDescent="0.3">
      <c r="A40" t="s">
        <v>1723</v>
      </c>
      <c r="B40" t="s">
        <v>1946</v>
      </c>
      <c r="C40" s="148" t="s">
        <v>1501</v>
      </c>
      <c r="D40" s="148">
        <v>437</v>
      </c>
      <c r="E40" t="s">
        <v>185</v>
      </c>
      <c r="F40" s="148">
        <v>1</v>
      </c>
      <c r="G40" s="148" t="s">
        <v>1827</v>
      </c>
      <c r="H40" s="148">
        <v>1</v>
      </c>
      <c r="I40" s="148" t="s">
        <v>1919</v>
      </c>
      <c r="J40" t="b">
        <v>1</v>
      </c>
      <c r="K40" t="s">
        <v>1925</v>
      </c>
      <c r="L40" s="148" t="s">
        <v>1921</v>
      </c>
      <c r="M40" t="b">
        <v>1</v>
      </c>
      <c r="N40" s="148" t="s">
        <v>1922</v>
      </c>
      <c r="P40" s="148">
        <f t="shared" si="0"/>
        <v>437</v>
      </c>
    </row>
    <row r="41" spans="1:16" x14ac:dyDescent="0.3">
      <c r="A41" t="s">
        <v>1718</v>
      </c>
      <c r="B41" t="s">
        <v>1945</v>
      </c>
      <c r="C41" s="148">
        <v>3421</v>
      </c>
      <c r="D41" s="148">
        <v>297</v>
      </c>
      <c r="E41" t="s">
        <v>181</v>
      </c>
      <c r="F41" s="148">
        <v>1</v>
      </c>
      <c r="G41" s="148" t="s">
        <v>1827</v>
      </c>
      <c r="H41" s="148">
        <v>1</v>
      </c>
      <c r="I41" s="148" t="s">
        <v>1919</v>
      </c>
      <c r="J41" t="b">
        <v>1</v>
      </c>
      <c r="K41" t="s">
        <v>1925</v>
      </c>
      <c r="L41" s="148" t="s">
        <v>1921</v>
      </c>
      <c r="M41" t="b">
        <v>1</v>
      </c>
      <c r="N41" s="148" t="s">
        <v>1922</v>
      </c>
      <c r="P41" s="148">
        <f t="shared" si="0"/>
        <v>297</v>
      </c>
    </row>
    <row r="42" spans="1:16" x14ac:dyDescent="0.3">
      <c r="A42" t="s">
        <v>1725</v>
      </c>
      <c r="B42" t="s">
        <v>1948</v>
      </c>
      <c r="C42" s="148">
        <v>3465</v>
      </c>
      <c r="D42" s="148">
        <v>368</v>
      </c>
      <c r="E42" t="s">
        <v>187</v>
      </c>
      <c r="F42" s="148">
        <v>1</v>
      </c>
      <c r="G42" s="148" t="s">
        <v>1827</v>
      </c>
      <c r="H42" s="148">
        <v>1</v>
      </c>
      <c r="I42" s="148" t="s">
        <v>1919</v>
      </c>
      <c r="J42" t="b">
        <v>1</v>
      </c>
      <c r="K42" t="s">
        <v>1925</v>
      </c>
      <c r="L42" s="148" t="s">
        <v>1921</v>
      </c>
      <c r="M42" t="b">
        <v>1</v>
      </c>
      <c r="N42" s="148" t="s">
        <v>1922</v>
      </c>
      <c r="P42" s="148">
        <f t="shared" si="0"/>
        <v>368</v>
      </c>
    </row>
    <row r="43" spans="1:16" x14ac:dyDescent="0.3">
      <c r="A43" t="s">
        <v>1701</v>
      </c>
      <c r="C43" s="148">
        <v>3522</v>
      </c>
      <c r="D43" s="148">
        <v>8</v>
      </c>
      <c r="E43" t="s">
        <v>189</v>
      </c>
      <c r="F43" s="148">
        <v>1</v>
      </c>
      <c r="G43" s="148" t="s">
        <v>1827</v>
      </c>
      <c r="H43" s="148">
        <v>1</v>
      </c>
      <c r="J43" t="b">
        <v>1</v>
      </c>
      <c r="K43" t="s">
        <v>1930</v>
      </c>
      <c r="L43" s="148" t="s">
        <v>1921</v>
      </c>
      <c r="M43" t="b">
        <v>0</v>
      </c>
      <c r="N43" s="148" t="s">
        <v>1922</v>
      </c>
      <c r="P43" s="148">
        <f t="shared" si="0"/>
        <v>8</v>
      </c>
    </row>
    <row r="44" spans="1:16" x14ac:dyDescent="0.3">
      <c r="A44" t="s">
        <v>1728</v>
      </c>
      <c r="B44" t="s">
        <v>1949</v>
      </c>
      <c r="C44" s="148" t="s">
        <v>1501</v>
      </c>
      <c r="D44" s="148">
        <v>256</v>
      </c>
      <c r="E44" t="s">
        <v>193</v>
      </c>
      <c r="F44" s="148">
        <v>1</v>
      </c>
      <c r="G44" s="148" t="s">
        <v>1827</v>
      </c>
      <c r="H44" s="148">
        <v>1</v>
      </c>
      <c r="I44" s="148" t="s">
        <v>1919</v>
      </c>
      <c r="J44" t="b">
        <v>1</v>
      </c>
      <c r="K44" t="s">
        <v>1925</v>
      </c>
      <c r="L44" s="148" t="s">
        <v>1921</v>
      </c>
      <c r="M44" t="b">
        <v>1</v>
      </c>
      <c r="N44" s="148" t="s">
        <v>1922</v>
      </c>
      <c r="P44" s="148">
        <f t="shared" si="0"/>
        <v>256</v>
      </c>
    </row>
    <row r="45" spans="1:16" x14ac:dyDescent="0.3">
      <c r="A45" t="s">
        <v>1664</v>
      </c>
      <c r="C45" s="148">
        <v>16955</v>
      </c>
      <c r="D45" s="148">
        <v>108</v>
      </c>
      <c r="E45" t="s">
        <v>784</v>
      </c>
      <c r="F45" s="148">
        <v>1</v>
      </c>
      <c r="G45" s="148" t="s">
        <v>1827</v>
      </c>
      <c r="H45" s="148">
        <v>1</v>
      </c>
      <c r="I45" s="148" t="s">
        <v>1919</v>
      </c>
      <c r="J45" t="b">
        <v>1</v>
      </c>
      <c r="K45" t="s">
        <v>1920</v>
      </c>
      <c r="L45" s="148" t="s">
        <v>1921</v>
      </c>
      <c r="M45" t="b">
        <v>0</v>
      </c>
      <c r="N45" s="148" t="s">
        <v>1922</v>
      </c>
      <c r="P45" s="148">
        <f t="shared" si="0"/>
        <v>108</v>
      </c>
    </row>
    <row r="46" spans="1:16" x14ac:dyDescent="0.3">
      <c r="A46" t="s">
        <v>1626</v>
      </c>
      <c r="C46" s="148">
        <v>18877</v>
      </c>
      <c r="E46" t="s">
        <v>2078</v>
      </c>
      <c r="F46" s="148">
        <v>1</v>
      </c>
      <c r="G46" s="148" t="s">
        <v>1827</v>
      </c>
      <c r="H46" s="148">
        <v>1</v>
      </c>
      <c r="I46" s="148" t="s">
        <v>1459</v>
      </c>
      <c r="J46" t="b">
        <v>0</v>
      </c>
      <c r="K46" t="s">
        <v>1920</v>
      </c>
      <c r="L46" s="148" t="s">
        <v>1459</v>
      </c>
      <c r="M46" t="b">
        <v>0</v>
      </c>
      <c r="N46" s="148" t="s">
        <v>1922</v>
      </c>
      <c r="P46" s="148">
        <f t="shared" si="0"/>
        <v>0</v>
      </c>
    </row>
    <row r="47" spans="1:16" x14ac:dyDescent="0.3">
      <c r="A47" t="s">
        <v>1730</v>
      </c>
      <c r="B47" t="s">
        <v>1950</v>
      </c>
      <c r="C47" s="148" t="s">
        <v>1501</v>
      </c>
      <c r="D47" s="148">
        <v>360</v>
      </c>
      <c r="E47" t="s">
        <v>195</v>
      </c>
      <c r="F47" s="148">
        <v>1</v>
      </c>
      <c r="G47" s="148" t="s">
        <v>1827</v>
      </c>
      <c r="H47" s="148">
        <v>1</v>
      </c>
      <c r="I47" s="148" t="s">
        <v>1919</v>
      </c>
      <c r="J47" t="b">
        <v>1</v>
      </c>
      <c r="K47" t="s">
        <v>1920</v>
      </c>
      <c r="L47" s="148" t="s">
        <v>1921</v>
      </c>
      <c r="M47" t="b">
        <v>1</v>
      </c>
      <c r="N47" s="148" t="s">
        <v>1922</v>
      </c>
      <c r="P47" s="148">
        <f t="shared" si="0"/>
        <v>360</v>
      </c>
    </row>
    <row r="48" spans="1:16" x14ac:dyDescent="0.3">
      <c r="A48" t="s">
        <v>1893</v>
      </c>
      <c r="C48" s="148">
        <v>14811</v>
      </c>
      <c r="E48" s="76" t="s">
        <v>1894</v>
      </c>
      <c r="F48" s="148">
        <v>6</v>
      </c>
      <c r="G48" s="148" t="s">
        <v>1837</v>
      </c>
      <c r="H48" s="148">
        <v>4</v>
      </c>
      <c r="I48" s="148" t="s">
        <v>1459</v>
      </c>
      <c r="J48" t="b">
        <v>0</v>
      </c>
      <c r="K48" s="76" t="s">
        <v>2041</v>
      </c>
      <c r="L48" s="225" t="s">
        <v>1459</v>
      </c>
      <c r="M48" s="76" t="b">
        <v>0</v>
      </c>
      <c r="N48" s="225" t="s">
        <v>2040</v>
      </c>
      <c r="P48" s="148">
        <f t="shared" si="0"/>
        <v>0</v>
      </c>
    </row>
    <row r="49" spans="1:16" x14ac:dyDescent="0.3">
      <c r="A49" t="s">
        <v>1651</v>
      </c>
      <c r="C49" s="148">
        <v>4329</v>
      </c>
      <c r="D49" s="148">
        <v>10</v>
      </c>
      <c r="E49" t="s">
        <v>788</v>
      </c>
      <c r="F49" s="148">
        <v>1</v>
      </c>
      <c r="G49" s="148" t="s">
        <v>1827</v>
      </c>
      <c r="H49" s="148">
        <v>1</v>
      </c>
      <c r="I49" s="148" t="s">
        <v>1919</v>
      </c>
      <c r="J49" t="b">
        <v>1</v>
      </c>
      <c r="K49" t="s">
        <v>1925</v>
      </c>
      <c r="L49" s="148" t="s">
        <v>1921</v>
      </c>
      <c r="M49" t="b">
        <v>0</v>
      </c>
      <c r="N49" s="148" t="s">
        <v>1922</v>
      </c>
      <c r="P49" s="148">
        <f t="shared" si="0"/>
        <v>10</v>
      </c>
    </row>
    <row r="50" spans="1:16" x14ac:dyDescent="0.3">
      <c r="A50" t="s">
        <v>1734</v>
      </c>
      <c r="B50" t="s">
        <v>1951</v>
      </c>
      <c r="C50" s="148">
        <v>40215</v>
      </c>
      <c r="D50" s="148">
        <v>160</v>
      </c>
      <c r="E50" t="s">
        <v>202</v>
      </c>
      <c r="F50" s="148">
        <v>1</v>
      </c>
      <c r="G50" s="148" t="s">
        <v>1827</v>
      </c>
      <c r="H50" s="148">
        <v>1</v>
      </c>
      <c r="I50" s="148" t="s">
        <v>1919</v>
      </c>
      <c r="J50" t="b">
        <v>1</v>
      </c>
      <c r="K50" t="s">
        <v>1930</v>
      </c>
      <c r="L50" s="148" t="s">
        <v>1921</v>
      </c>
      <c r="M50" t="b">
        <v>1</v>
      </c>
      <c r="N50" s="148" t="s">
        <v>1922</v>
      </c>
      <c r="P50" s="148">
        <f t="shared" si="0"/>
        <v>160</v>
      </c>
    </row>
    <row r="51" spans="1:16" x14ac:dyDescent="0.3">
      <c r="A51" t="s">
        <v>1742</v>
      </c>
      <c r="B51" t="s">
        <v>1952</v>
      </c>
      <c r="C51" s="148" t="s">
        <v>1501</v>
      </c>
      <c r="D51" s="148">
        <v>383</v>
      </c>
      <c r="E51" t="s">
        <v>399</v>
      </c>
      <c r="F51" s="148">
        <v>1</v>
      </c>
      <c r="G51" s="148" t="s">
        <v>1827</v>
      </c>
      <c r="H51" s="148">
        <v>1</v>
      </c>
      <c r="I51" s="148" t="s">
        <v>1919</v>
      </c>
      <c r="J51" t="b">
        <v>1</v>
      </c>
      <c r="K51" t="s">
        <v>1920</v>
      </c>
      <c r="L51" s="148" t="s">
        <v>1921</v>
      </c>
      <c r="M51" t="b">
        <v>1</v>
      </c>
      <c r="N51" s="148" t="s">
        <v>1922</v>
      </c>
      <c r="P51" s="148">
        <f t="shared" si="0"/>
        <v>383</v>
      </c>
    </row>
    <row r="52" spans="1:16" x14ac:dyDescent="0.3">
      <c r="A52" t="s">
        <v>1836</v>
      </c>
      <c r="C52" s="148">
        <v>19272</v>
      </c>
      <c r="D52" s="148">
        <v>720</v>
      </c>
      <c r="E52" t="s">
        <v>803</v>
      </c>
      <c r="F52" s="148">
        <v>6</v>
      </c>
      <c r="G52" s="148" t="s">
        <v>1837</v>
      </c>
      <c r="H52" s="148">
        <v>4</v>
      </c>
      <c r="I52" s="148" t="s">
        <v>1919</v>
      </c>
      <c r="J52" t="b">
        <v>1</v>
      </c>
      <c r="K52" t="s">
        <v>2039</v>
      </c>
      <c r="L52" s="148" t="s">
        <v>1921</v>
      </c>
      <c r="M52" t="b">
        <v>0</v>
      </c>
      <c r="N52" s="225" t="s">
        <v>2040</v>
      </c>
      <c r="P52" s="148">
        <f t="shared" si="0"/>
        <v>720</v>
      </c>
    </row>
    <row r="53" spans="1:16" x14ac:dyDescent="0.3">
      <c r="A53" t="s">
        <v>1838</v>
      </c>
      <c r="C53" s="148">
        <v>56389</v>
      </c>
      <c r="D53" s="148">
        <v>726</v>
      </c>
      <c r="E53" t="s">
        <v>806</v>
      </c>
      <c r="F53" s="148">
        <v>1</v>
      </c>
      <c r="G53" s="148" t="s">
        <v>1827</v>
      </c>
      <c r="H53" s="148">
        <v>1</v>
      </c>
      <c r="I53" s="148" t="s">
        <v>1919</v>
      </c>
      <c r="J53" t="b">
        <v>1</v>
      </c>
      <c r="K53" t="s">
        <v>2039</v>
      </c>
      <c r="L53" s="148" t="s">
        <v>1921</v>
      </c>
      <c r="M53" t="b">
        <v>0</v>
      </c>
      <c r="N53" s="225" t="s">
        <v>2040</v>
      </c>
      <c r="P53" s="148">
        <f t="shared" si="0"/>
        <v>726</v>
      </c>
    </row>
    <row r="54" spans="1:16" x14ac:dyDescent="0.3">
      <c r="A54" t="s">
        <v>1839</v>
      </c>
      <c r="C54" s="148">
        <v>58368</v>
      </c>
      <c r="D54" s="148">
        <v>724</v>
      </c>
      <c r="E54" t="s">
        <v>809</v>
      </c>
      <c r="F54" s="148">
        <v>6</v>
      </c>
      <c r="G54" s="148" t="s">
        <v>1837</v>
      </c>
      <c r="H54" s="148">
        <v>4</v>
      </c>
      <c r="I54" s="148" t="s">
        <v>1459</v>
      </c>
      <c r="J54" t="b">
        <v>0</v>
      </c>
      <c r="K54" t="s">
        <v>2038</v>
      </c>
      <c r="L54" s="148" t="s">
        <v>1921</v>
      </c>
      <c r="M54" t="b">
        <v>0</v>
      </c>
      <c r="N54" s="225" t="s">
        <v>2040</v>
      </c>
      <c r="P54" s="148">
        <f t="shared" si="0"/>
        <v>724</v>
      </c>
    </row>
    <row r="55" spans="1:16" x14ac:dyDescent="0.3">
      <c r="A55" t="s">
        <v>1746</v>
      </c>
      <c r="B55" t="s">
        <v>1953</v>
      </c>
      <c r="C55" s="148">
        <v>5553</v>
      </c>
      <c r="D55" s="148">
        <v>320</v>
      </c>
      <c r="E55" t="s">
        <v>206</v>
      </c>
      <c r="F55" s="148">
        <v>1</v>
      </c>
      <c r="G55" s="148" t="s">
        <v>1827</v>
      </c>
      <c r="H55" s="148">
        <v>1</v>
      </c>
      <c r="I55" s="148" t="s">
        <v>1919</v>
      </c>
      <c r="J55" t="b">
        <v>1</v>
      </c>
      <c r="K55" t="s">
        <v>1920</v>
      </c>
      <c r="L55" s="148" t="s">
        <v>1921</v>
      </c>
      <c r="M55" t="b">
        <v>1</v>
      </c>
      <c r="N55" s="148" t="s">
        <v>1922</v>
      </c>
      <c r="P55" s="148">
        <f t="shared" si="0"/>
        <v>320</v>
      </c>
    </row>
    <row r="56" spans="1:16" x14ac:dyDescent="0.3">
      <c r="A56" t="s">
        <v>1746</v>
      </c>
      <c r="B56" t="s">
        <v>1953</v>
      </c>
      <c r="C56" s="148">
        <v>57351</v>
      </c>
      <c r="D56" s="148">
        <v>320</v>
      </c>
      <c r="E56" t="s">
        <v>206</v>
      </c>
      <c r="F56" s="148">
        <v>1</v>
      </c>
      <c r="G56" s="148" t="s">
        <v>1827</v>
      </c>
      <c r="H56" s="148">
        <v>1</v>
      </c>
      <c r="I56" s="148" t="s">
        <v>1919</v>
      </c>
      <c r="J56" t="b">
        <v>1</v>
      </c>
      <c r="K56" t="s">
        <v>1920</v>
      </c>
      <c r="L56" s="148" t="s">
        <v>1921</v>
      </c>
      <c r="M56" t="b">
        <v>1</v>
      </c>
      <c r="N56" s="148" t="s">
        <v>1922</v>
      </c>
      <c r="P56" s="148">
        <f t="shared" si="0"/>
        <v>320</v>
      </c>
    </row>
    <row r="57" spans="1:16" x14ac:dyDescent="0.3">
      <c r="A57" t="s">
        <v>1748</v>
      </c>
      <c r="B57" t="s">
        <v>1954</v>
      </c>
      <c r="C57" s="148" t="s">
        <v>1501</v>
      </c>
      <c r="D57" s="148">
        <v>688</v>
      </c>
      <c r="E57" t="s">
        <v>1955</v>
      </c>
      <c r="F57" s="148">
        <v>1</v>
      </c>
      <c r="G57" s="148" t="s">
        <v>1827</v>
      </c>
      <c r="H57" s="148">
        <v>1</v>
      </c>
      <c r="I57" s="148" t="s">
        <v>1919</v>
      </c>
      <c r="J57" t="b">
        <v>1</v>
      </c>
      <c r="K57" t="s">
        <v>1925</v>
      </c>
      <c r="L57" s="148" t="s">
        <v>1933</v>
      </c>
      <c r="M57" t="b">
        <v>0</v>
      </c>
      <c r="N57" s="148" t="s">
        <v>1922</v>
      </c>
      <c r="P57" s="148">
        <f t="shared" si="0"/>
        <v>688</v>
      </c>
    </row>
    <row r="58" spans="1:16" x14ac:dyDescent="0.3">
      <c r="A58" t="s">
        <v>1750</v>
      </c>
      <c r="B58" t="s">
        <v>1956</v>
      </c>
      <c r="C58" s="148">
        <v>5721</v>
      </c>
      <c r="D58" s="148">
        <v>701</v>
      </c>
      <c r="E58" t="s">
        <v>208</v>
      </c>
      <c r="F58" s="148">
        <v>1</v>
      </c>
      <c r="G58" s="148" t="s">
        <v>1827</v>
      </c>
      <c r="H58" s="148">
        <v>1</v>
      </c>
      <c r="I58" s="148" t="s">
        <v>1919</v>
      </c>
      <c r="J58" t="b">
        <v>1</v>
      </c>
      <c r="K58" t="s">
        <v>1930</v>
      </c>
      <c r="L58" s="148" t="s">
        <v>1921</v>
      </c>
      <c r="M58" t="b">
        <v>1</v>
      </c>
      <c r="N58" s="148" t="s">
        <v>1922</v>
      </c>
      <c r="P58" s="148">
        <f t="shared" si="0"/>
        <v>701</v>
      </c>
    </row>
    <row r="59" spans="1:16" x14ac:dyDescent="0.3">
      <c r="A59" t="s">
        <v>1753</v>
      </c>
      <c r="B59" t="s">
        <v>1957</v>
      </c>
      <c r="C59" s="148" t="s">
        <v>1501</v>
      </c>
      <c r="D59" s="148">
        <v>442</v>
      </c>
      <c r="E59" t="s">
        <v>211</v>
      </c>
      <c r="F59" s="148">
        <v>1</v>
      </c>
      <c r="G59" s="148" t="s">
        <v>1827</v>
      </c>
      <c r="H59" s="148">
        <v>1</v>
      </c>
      <c r="I59" s="148" t="s">
        <v>1919</v>
      </c>
      <c r="J59" t="b">
        <v>1</v>
      </c>
      <c r="K59" t="s">
        <v>1920</v>
      </c>
      <c r="L59" s="148" t="s">
        <v>1921</v>
      </c>
      <c r="M59" t="b">
        <v>1</v>
      </c>
      <c r="N59" s="148" t="s">
        <v>1922</v>
      </c>
      <c r="P59" s="148">
        <f t="shared" si="0"/>
        <v>442</v>
      </c>
    </row>
    <row r="60" spans="1:16" x14ac:dyDescent="0.3">
      <c r="A60" t="s">
        <v>1842</v>
      </c>
      <c r="C60" s="148">
        <v>58422</v>
      </c>
      <c r="E60" t="s">
        <v>213</v>
      </c>
      <c r="F60" s="148">
        <v>7</v>
      </c>
      <c r="G60" s="148" t="s">
        <v>1841</v>
      </c>
      <c r="H60" s="148">
        <v>2</v>
      </c>
      <c r="I60" s="148" t="s">
        <v>1459</v>
      </c>
      <c r="J60" t="b">
        <v>0</v>
      </c>
      <c r="K60" t="s">
        <v>2038</v>
      </c>
      <c r="L60" s="148" t="s">
        <v>1459</v>
      </c>
      <c r="M60" t="b">
        <v>0</v>
      </c>
      <c r="N60" s="148" t="s">
        <v>2037</v>
      </c>
      <c r="P60" s="148">
        <f t="shared" si="0"/>
        <v>0</v>
      </c>
    </row>
    <row r="61" spans="1:16" x14ac:dyDescent="0.3">
      <c r="A61" t="s">
        <v>1732</v>
      </c>
      <c r="B61" t="s">
        <v>1959</v>
      </c>
      <c r="C61" s="148">
        <v>6866</v>
      </c>
      <c r="D61" s="148">
        <v>88</v>
      </c>
      <c r="E61" t="s">
        <v>216</v>
      </c>
      <c r="F61" s="148">
        <v>1</v>
      </c>
      <c r="G61" s="148" t="s">
        <v>1827</v>
      </c>
      <c r="H61" s="148">
        <v>1</v>
      </c>
      <c r="I61" s="148" t="s">
        <v>1928</v>
      </c>
      <c r="J61" t="b">
        <v>1</v>
      </c>
      <c r="K61" t="s">
        <v>1925</v>
      </c>
      <c r="L61" s="148" t="s">
        <v>1921</v>
      </c>
      <c r="M61" t="b">
        <v>1</v>
      </c>
      <c r="N61" s="148" t="s">
        <v>1922</v>
      </c>
      <c r="P61" s="148">
        <f t="shared" si="0"/>
        <v>88</v>
      </c>
    </row>
    <row r="62" spans="1:16" x14ac:dyDescent="0.3">
      <c r="A62" t="s">
        <v>1757</v>
      </c>
      <c r="B62" t="s">
        <v>1958</v>
      </c>
      <c r="C62" s="148">
        <v>6915</v>
      </c>
      <c r="D62" s="148">
        <v>274</v>
      </c>
      <c r="E62" t="s">
        <v>214</v>
      </c>
      <c r="F62" s="148">
        <v>1</v>
      </c>
      <c r="G62" s="148" t="s">
        <v>1827</v>
      </c>
      <c r="H62" s="148">
        <v>1</v>
      </c>
      <c r="I62" s="148" t="s">
        <v>1919</v>
      </c>
      <c r="J62" t="b">
        <v>1</v>
      </c>
      <c r="K62" t="s">
        <v>1920</v>
      </c>
      <c r="L62" s="148" t="s">
        <v>1921</v>
      </c>
      <c r="M62" t="b">
        <v>1</v>
      </c>
      <c r="N62" s="148" t="s">
        <v>1922</v>
      </c>
      <c r="P62" s="148">
        <f t="shared" si="0"/>
        <v>274</v>
      </c>
    </row>
    <row r="63" spans="1:16" x14ac:dyDescent="0.3">
      <c r="A63" t="s">
        <v>2062</v>
      </c>
      <c r="C63" s="148">
        <v>219</v>
      </c>
      <c r="D63" s="148">
        <v>521</v>
      </c>
      <c r="E63" t="s">
        <v>2063</v>
      </c>
      <c r="F63" s="148">
        <v>1</v>
      </c>
      <c r="G63" s="148" t="s">
        <v>1827</v>
      </c>
      <c r="H63" s="148">
        <v>1</v>
      </c>
      <c r="I63" s="225" t="s">
        <v>1928</v>
      </c>
      <c r="J63" t="b">
        <v>1</v>
      </c>
      <c r="K63" t="s">
        <v>1925</v>
      </c>
      <c r="L63" s="148" t="s">
        <v>1921</v>
      </c>
      <c r="M63" t="b">
        <v>0</v>
      </c>
      <c r="N63" s="148" t="s">
        <v>2037</v>
      </c>
      <c r="P63" s="148">
        <f t="shared" si="0"/>
        <v>521</v>
      </c>
    </row>
    <row r="64" spans="1:16" x14ac:dyDescent="0.3">
      <c r="A64" t="s">
        <v>1707</v>
      </c>
      <c r="B64" t="s">
        <v>2050</v>
      </c>
      <c r="C64" s="148">
        <v>56739</v>
      </c>
      <c r="D64" s="148">
        <v>341</v>
      </c>
      <c r="E64" t="s">
        <v>218</v>
      </c>
      <c r="F64" s="148">
        <v>1</v>
      </c>
      <c r="G64" s="148" t="s">
        <v>1827</v>
      </c>
      <c r="H64" s="148">
        <v>1</v>
      </c>
      <c r="I64" s="148" t="s">
        <v>1928</v>
      </c>
      <c r="J64" t="b">
        <v>1</v>
      </c>
      <c r="K64" t="s">
        <v>1925</v>
      </c>
      <c r="L64" s="148" t="s">
        <v>1921</v>
      </c>
      <c r="M64" t="b">
        <v>1</v>
      </c>
      <c r="N64" s="148" t="s">
        <v>1922</v>
      </c>
      <c r="P64" s="148">
        <f t="shared" si="0"/>
        <v>341</v>
      </c>
    </row>
    <row r="65" spans="1:16" x14ac:dyDescent="0.3">
      <c r="A65" t="s">
        <v>1722</v>
      </c>
      <c r="C65" s="148">
        <v>7353</v>
      </c>
      <c r="D65" s="148">
        <v>13</v>
      </c>
      <c r="E65" t="s">
        <v>220</v>
      </c>
      <c r="F65" s="148">
        <v>1</v>
      </c>
      <c r="G65" s="148" t="s">
        <v>1827</v>
      </c>
      <c r="H65" s="148">
        <v>1</v>
      </c>
      <c r="I65" s="148" t="s">
        <v>1928</v>
      </c>
      <c r="J65" t="b">
        <v>1</v>
      </c>
      <c r="K65" t="s">
        <v>1925</v>
      </c>
      <c r="L65" s="148" t="s">
        <v>1921</v>
      </c>
      <c r="M65" t="b">
        <v>0</v>
      </c>
      <c r="N65" s="148" t="s">
        <v>1922</v>
      </c>
      <c r="P65" s="148">
        <f t="shared" si="0"/>
        <v>13</v>
      </c>
    </row>
    <row r="66" spans="1:16" x14ac:dyDescent="0.3">
      <c r="A66" t="s">
        <v>1760</v>
      </c>
      <c r="B66" t="s">
        <v>1960</v>
      </c>
      <c r="C66" s="148" t="s">
        <v>1501</v>
      </c>
      <c r="D66" s="148">
        <v>373</v>
      </c>
      <c r="E66" t="s">
        <v>224</v>
      </c>
      <c r="F66" s="148">
        <v>1</v>
      </c>
      <c r="G66" s="148" t="s">
        <v>1827</v>
      </c>
      <c r="H66" s="148">
        <v>1</v>
      </c>
      <c r="I66" s="148" t="s">
        <v>1919</v>
      </c>
      <c r="J66" t="b">
        <v>1</v>
      </c>
      <c r="K66" t="s">
        <v>1920</v>
      </c>
      <c r="L66" s="148" t="s">
        <v>1921</v>
      </c>
      <c r="M66" t="b">
        <v>1</v>
      </c>
      <c r="N66" s="148" t="s">
        <v>1922</v>
      </c>
      <c r="P66" s="148">
        <f t="shared" si="0"/>
        <v>373</v>
      </c>
    </row>
    <row r="67" spans="1:16" x14ac:dyDescent="0.3">
      <c r="A67" t="s">
        <v>1766</v>
      </c>
      <c r="B67" t="s">
        <v>1961</v>
      </c>
      <c r="C67" s="148">
        <v>7822</v>
      </c>
      <c r="D67" s="148">
        <v>417</v>
      </c>
      <c r="E67" t="s">
        <v>1962</v>
      </c>
      <c r="F67" s="148">
        <v>1</v>
      </c>
      <c r="G67" s="148" t="s">
        <v>1827</v>
      </c>
      <c r="H67" s="148">
        <v>1</v>
      </c>
      <c r="I67" s="148" t="s">
        <v>1928</v>
      </c>
      <c r="J67" t="b">
        <v>1</v>
      </c>
      <c r="K67" t="s">
        <v>1925</v>
      </c>
      <c r="L67" s="148" t="s">
        <v>1933</v>
      </c>
      <c r="M67" t="b">
        <v>0</v>
      </c>
      <c r="N67" s="148" t="s">
        <v>1922</v>
      </c>
      <c r="P67" s="148">
        <f t="shared" si="0"/>
        <v>417</v>
      </c>
    </row>
    <row r="68" spans="1:16" x14ac:dyDescent="0.3">
      <c r="A68" t="s">
        <v>1755</v>
      </c>
      <c r="B68" t="s">
        <v>1963</v>
      </c>
      <c r="C68" s="148">
        <v>7833</v>
      </c>
      <c r="D68" s="148">
        <v>63</v>
      </c>
      <c r="E68" t="s">
        <v>227</v>
      </c>
      <c r="F68" s="148">
        <v>1</v>
      </c>
      <c r="G68" s="148" t="s">
        <v>1827</v>
      </c>
      <c r="H68" s="148">
        <v>1</v>
      </c>
      <c r="I68" s="148" t="s">
        <v>1928</v>
      </c>
      <c r="J68" t="b">
        <v>1</v>
      </c>
      <c r="K68" t="s">
        <v>1925</v>
      </c>
      <c r="L68" s="148" t="s">
        <v>1921</v>
      </c>
      <c r="M68" t="b">
        <v>1</v>
      </c>
      <c r="N68" s="148" t="s">
        <v>1922</v>
      </c>
      <c r="P68" s="148">
        <f t="shared" ref="P68:P76" si="2">D68</f>
        <v>63</v>
      </c>
    </row>
    <row r="69" spans="1:16" x14ac:dyDescent="0.3">
      <c r="A69" s="76" t="s">
        <v>1906</v>
      </c>
      <c r="B69" s="76"/>
      <c r="C69" s="148">
        <v>60222</v>
      </c>
      <c r="D69" s="225">
        <v>760</v>
      </c>
      <c r="E69" s="231" t="s">
        <v>1348</v>
      </c>
      <c r="F69" s="76"/>
      <c r="G69" s="76"/>
      <c r="H69" s="225"/>
      <c r="I69" s="225"/>
      <c r="J69" s="76" t="b">
        <v>1</v>
      </c>
      <c r="K69" s="76" t="s">
        <v>1925</v>
      </c>
      <c r="L69" s="225" t="s">
        <v>1459</v>
      </c>
      <c r="M69" s="76" t="b">
        <v>0</v>
      </c>
      <c r="N69" s="225" t="s">
        <v>2037</v>
      </c>
      <c r="O69" s="76"/>
      <c r="P69" s="148">
        <f t="shared" si="2"/>
        <v>760</v>
      </c>
    </row>
    <row r="70" spans="1:16" x14ac:dyDescent="0.3">
      <c r="A70" t="s">
        <v>1736</v>
      </c>
      <c r="C70" s="148">
        <v>19558</v>
      </c>
      <c r="D70" s="148">
        <v>32</v>
      </c>
      <c r="E70" t="s">
        <v>229</v>
      </c>
      <c r="F70" s="148">
        <v>1</v>
      </c>
      <c r="G70" s="148" t="s">
        <v>1827</v>
      </c>
      <c r="H70" s="148">
        <v>1</v>
      </c>
      <c r="I70" s="148" t="s">
        <v>1928</v>
      </c>
      <c r="J70" t="b">
        <v>1</v>
      </c>
      <c r="K70" t="s">
        <v>1925</v>
      </c>
      <c r="L70" s="148" t="s">
        <v>1921</v>
      </c>
      <c r="M70" t="b">
        <v>0</v>
      </c>
      <c r="N70" s="148" t="s">
        <v>1922</v>
      </c>
      <c r="P70" s="148">
        <f t="shared" si="2"/>
        <v>32</v>
      </c>
    </row>
    <row r="71" spans="1:16" x14ac:dyDescent="0.3">
      <c r="A71" t="s">
        <v>1772</v>
      </c>
      <c r="B71" t="s">
        <v>1964</v>
      </c>
      <c r="C71" s="148">
        <v>9000</v>
      </c>
      <c r="D71" s="148">
        <v>332</v>
      </c>
      <c r="E71" t="s">
        <v>234</v>
      </c>
      <c r="F71" s="148">
        <v>1</v>
      </c>
      <c r="G71" s="148" t="s">
        <v>1827</v>
      </c>
      <c r="H71" s="148">
        <v>1</v>
      </c>
      <c r="I71" s="148" t="s">
        <v>1919</v>
      </c>
      <c r="J71" t="b">
        <v>1</v>
      </c>
      <c r="K71" t="s">
        <v>1920</v>
      </c>
      <c r="L71" s="148" t="s">
        <v>1921</v>
      </c>
      <c r="M71" t="b">
        <v>1</v>
      </c>
      <c r="N71" s="148" t="s">
        <v>1922</v>
      </c>
      <c r="P71" s="148">
        <f t="shared" si="2"/>
        <v>332</v>
      </c>
    </row>
    <row r="72" spans="1:16" x14ac:dyDescent="0.3">
      <c r="A72" t="s">
        <v>1877</v>
      </c>
      <c r="C72" s="148">
        <v>9183</v>
      </c>
      <c r="E72" s="76" t="s">
        <v>1878</v>
      </c>
      <c r="F72" s="148">
        <v>6</v>
      </c>
      <c r="G72" s="148" t="s">
        <v>1837</v>
      </c>
      <c r="H72" s="148">
        <v>4</v>
      </c>
      <c r="I72" s="148" t="s">
        <v>1459</v>
      </c>
      <c r="J72" t="b">
        <v>0</v>
      </c>
      <c r="K72" s="76" t="s">
        <v>2041</v>
      </c>
      <c r="L72" s="225" t="s">
        <v>1459</v>
      </c>
      <c r="M72" s="76" t="b">
        <v>0</v>
      </c>
      <c r="N72" s="225" t="s">
        <v>2040</v>
      </c>
      <c r="P72" s="148">
        <f t="shared" si="2"/>
        <v>0</v>
      </c>
    </row>
    <row r="73" spans="1:16" x14ac:dyDescent="0.3">
      <c r="A73" t="s">
        <v>1776</v>
      </c>
      <c r="B73" t="s">
        <v>1965</v>
      </c>
      <c r="C73" s="148">
        <v>9192</v>
      </c>
      <c r="D73" s="148">
        <v>681</v>
      </c>
      <c r="E73" t="s">
        <v>236</v>
      </c>
      <c r="F73" s="148">
        <v>1</v>
      </c>
      <c r="G73" s="148" t="s">
        <v>1827</v>
      </c>
      <c r="H73" s="148">
        <v>1</v>
      </c>
      <c r="I73" s="148" t="s">
        <v>1919</v>
      </c>
      <c r="J73" t="b">
        <v>1</v>
      </c>
      <c r="K73" t="s">
        <v>1925</v>
      </c>
      <c r="L73" s="148" t="s">
        <v>1921</v>
      </c>
      <c r="M73" t="b">
        <v>1</v>
      </c>
      <c r="N73" s="148" t="s">
        <v>1922</v>
      </c>
      <c r="P73" s="148">
        <f t="shared" si="2"/>
        <v>681</v>
      </c>
    </row>
    <row r="74" spans="1:16" x14ac:dyDescent="0.3">
      <c r="A74" t="s">
        <v>1778</v>
      </c>
      <c r="B74" t="s">
        <v>1966</v>
      </c>
      <c r="C74" s="148">
        <v>9188</v>
      </c>
      <c r="D74" s="148">
        <v>280</v>
      </c>
      <c r="E74" t="s">
        <v>238</v>
      </c>
      <c r="F74" s="148">
        <v>1</v>
      </c>
      <c r="G74" s="148" t="s">
        <v>1827</v>
      </c>
      <c r="H74" s="148">
        <v>1</v>
      </c>
      <c r="I74" s="148" t="s">
        <v>1919</v>
      </c>
      <c r="J74" t="b">
        <v>1</v>
      </c>
      <c r="K74" t="s">
        <v>1930</v>
      </c>
      <c r="L74" s="148" t="s">
        <v>1921</v>
      </c>
      <c r="M74" t="b">
        <v>1</v>
      </c>
      <c r="N74" s="148" t="s">
        <v>1922</v>
      </c>
      <c r="P74" s="148">
        <f t="shared" si="2"/>
        <v>280</v>
      </c>
    </row>
    <row r="75" spans="1:16" x14ac:dyDescent="0.3">
      <c r="A75" t="s">
        <v>1668</v>
      </c>
      <c r="B75" t="s">
        <v>1967</v>
      </c>
      <c r="C75" s="148">
        <v>18963</v>
      </c>
      <c r="D75" s="148">
        <v>240</v>
      </c>
      <c r="E75" t="s">
        <v>240</v>
      </c>
      <c r="F75" s="148">
        <v>1</v>
      </c>
      <c r="G75" s="148" t="s">
        <v>1827</v>
      </c>
      <c r="H75" s="148">
        <v>1</v>
      </c>
      <c r="I75" s="148" t="s">
        <v>1919</v>
      </c>
      <c r="J75" t="b">
        <v>1</v>
      </c>
      <c r="K75" t="s">
        <v>1930</v>
      </c>
      <c r="L75" s="148" t="s">
        <v>1921</v>
      </c>
      <c r="M75" t="b">
        <v>1</v>
      </c>
      <c r="N75" s="148" t="s">
        <v>1922</v>
      </c>
      <c r="O75" t="s">
        <v>1968</v>
      </c>
      <c r="P75" s="148">
        <f t="shared" si="2"/>
        <v>240</v>
      </c>
    </row>
    <row r="76" spans="1:16" x14ac:dyDescent="0.3">
      <c r="A76" t="s">
        <v>1738</v>
      </c>
      <c r="B76" t="s">
        <v>1969</v>
      </c>
      <c r="C76" s="148">
        <v>9416</v>
      </c>
      <c r="D76" s="148">
        <v>369</v>
      </c>
      <c r="E76" t="s">
        <v>245</v>
      </c>
      <c r="F76" s="148">
        <v>1</v>
      </c>
      <c r="G76" s="148" t="s">
        <v>1827</v>
      </c>
      <c r="H76" s="148">
        <v>1</v>
      </c>
      <c r="I76" s="148" t="s">
        <v>1919</v>
      </c>
      <c r="J76" t="b">
        <v>1</v>
      </c>
      <c r="K76" t="s">
        <v>1925</v>
      </c>
      <c r="L76" s="148" t="s">
        <v>1921</v>
      </c>
      <c r="M76" t="b">
        <v>1</v>
      </c>
      <c r="N76" s="148" t="s">
        <v>1922</v>
      </c>
      <c r="P76" s="148">
        <f t="shared" si="2"/>
        <v>369</v>
      </c>
    </row>
    <row r="77" spans="1:16" x14ac:dyDescent="0.3">
      <c r="A77" t="s">
        <v>2064</v>
      </c>
      <c r="E77" t="s">
        <v>1864</v>
      </c>
      <c r="I77" s="148" t="s">
        <v>1459</v>
      </c>
      <c r="J77" t="b">
        <v>0</v>
      </c>
      <c r="L77" s="148" t="s">
        <v>1459</v>
      </c>
      <c r="M77" t="b">
        <v>0</v>
      </c>
    </row>
    <row r="78" spans="1:16" x14ac:dyDescent="0.3">
      <c r="A78" t="s">
        <v>1847</v>
      </c>
      <c r="C78" s="234">
        <v>60223</v>
      </c>
      <c r="E78" s="235" t="s">
        <v>1848</v>
      </c>
      <c r="J78" t="b">
        <v>0</v>
      </c>
      <c r="L78" s="225" t="s">
        <v>1459</v>
      </c>
      <c r="M78" s="76" t="b">
        <v>0</v>
      </c>
      <c r="N78" s="148" t="s">
        <v>2037</v>
      </c>
      <c r="P78" s="148">
        <v>765</v>
      </c>
    </row>
    <row r="79" spans="1:16" x14ac:dyDescent="0.3">
      <c r="A79" t="s">
        <v>1749</v>
      </c>
      <c r="C79" s="148">
        <v>10210</v>
      </c>
      <c r="D79" s="148">
        <v>103</v>
      </c>
      <c r="E79" t="s">
        <v>247</v>
      </c>
      <c r="F79" s="148">
        <v>1</v>
      </c>
      <c r="G79" s="148" t="s">
        <v>1827</v>
      </c>
      <c r="H79" s="148">
        <v>1</v>
      </c>
      <c r="J79" t="b">
        <v>1</v>
      </c>
      <c r="K79" t="s">
        <v>1920</v>
      </c>
      <c r="L79" s="148" t="s">
        <v>1921</v>
      </c>
      <c r="M79" t="b">
        <v>0</v>
      </c>
      <c r="N79" s="148" t="s">
        <v>1922</v>
      </c>
      <c r="P79" s="148">
        <v>399</v>
      </c>
    </row>
    <row r="80" spans="1:16" x14ac:dyDescent="0.3">
      <c r="A80" t="s">
        <v>2047</v>
      </c>
      <c r="B80" t="s">
        <v>2048</v>
      </c>
      <c r="C80" s="148">
        <v>9897</v>
      </c>
      <c r="D80" s="148">
        <v>289</v>
      </c>
      <c r="E80" t="s">
        <v>2049</v>
      </c>
      <c r="F80" s="148">
        <v>1</v>
      </c>
      <c r="G80" s="148" t="s">
        <v>1827</v>
      </c>
      <c r="H80" s="148">
        <v>1</v>
      </c>
      <c r="I80" s="148" t="s">
        <v>1919</v>
      </c>
      <c r="J80" t="b">
        <v>1</v>
      </c>
      <c r="K80" t="s">
        <v>1920</v>
      </c>
      <c r="L80" s="148" t="s">
        <v>1933</v>
      </c>
      <c r="M80" t="b">
        <v>0</v>
      </c>
      <c r="N80" s="148" t="s">
        <v>1922</v>
      </c>
      <c r="P80" s="148">
        <v>395</v>
      </c>
    </row>
    <row r="81" spans="1:16" x14ac:dyDescent="0.3">
      <c r="A81" t="s">
        <v>1786</v>
      </c>
      <c r="B81" t="s">
        <v>1970</v>
      </c>
      <c r="C81" s="148">
        <v>9897</v>
      </c>
      <c r="D81" s="148">
        <v>289</v>
      </c>
      <c r="E81" t="s">
        <v>253</v>
      </c>
      <c r="F81" s="148">
        <v>1</v>
      </c>
      <c r="G81" s="148" t="s">
        <v>1827</v>
      </c>
      <c r="H81" s="148">
        <v>1</v>
      </c>
      <c r="I81" s="148" t="s">
        <v>1919</v>
      </c>
      <c r="J81" t="b">
        <v>1</v>
      </c>
      <c r="K81" t="s">
        <v>1920</v>
      </c>
      <c r="L81" s="148" t="s">
        <v>1921</v>
      </c>
      <c r="M81" t="b">
        <v>1</v>
      </c>
      <c r="N81" s="148" t="s">
        <v>1922</v>
      </c>
      <c r="P81" s="148">
        <v>759</v>
      </c>
    </row>
    <row r="82" spans="1:16" x14ac:dyDescent="0.3">
      <c r="A82" t="s">
        <v>1792</v>
      </c>
      <c r="B82" t="s">
        <v>1971</v>
      </c>
      <c r="C82" s="148" t="s">
        <v>1501</v>
      </c>
      <c r="D82" s="148">
        <v>446</v>
      </c>
      <c r="E82" t="s">
        <v>402</v>
      </c>
      <c r="F82" s="148">
        <v>1</v>
      </c>
      <c r="G82" s="148" t="s">
        <v>1827</v>
      </c>
      <c r="H82" s="148">
        <v>1</v>
      </c>
      <c r="I82" s="148" t="s">
        <v>1919</v>
      </c>
      <c r="J82" t="b">
        <v>1</v>
      </c>
      <c r="K82" t="s">
        <v>1925</v>
      </c>
      <c r="L82" s="148" t="s">
        <v>1921</v>
      </c>
      <c r="M82" t="b">
        <v>1</v>
      </c>
      <c r="N82" s="148" t="s">
        <v>1922</v>
      </c>
      <c r="P82" s="148">
        <v>364</v>
      </c>
    </row>
    <row r="83" spans="1:16" x14ac:dyDescent="0.3">
      <c r="A83" t="s">
        <v>1795</v>
      </c>
      <c r="B83" t="s">
        <v>1972</v>
      </c>
      <c r="C83" s="148" t="s">
        <v>1501</v>
      </c>
      <c r="D83" s="148">
        <v>407</v>
      </c>
      <c r="E83" t="s">
        <v>255</v>
      </c>
      <c r="F83" s="148">
        <v>1</v>
      </c>
      <c r="G83" s="148" t="s">
        <v>1827</v>
      </c>
      <c r="H83" s="148">
        <v>1</v>
      </c>
      <c r="I83" s="148" t="s">
        <v>1919</v>
      </c>
      <c r="J83" t="b">
        <v>1</v>
      </c>
      <c r="K83" t="s">
        <v>1930</v>
      </c>
      <c r="L83" s="148" t="s">
        <v>1933</v>
      </c>
      <c r="M83" t="b">
        <v>0</v>
      </c>
      <c r="N83" s="148" t="s">
        <v>1922</v>
      </c>
      <c r="P83" s="148">
        <v>709</v>
      </c>
    </row>
    <row r="84" spans="1:16" x14ac:dyDescent="0.3">
      <c r="A84" t="s">
        <v>2065</v>
      </c>
      <c r="D84" s="148">
        <v>748</v>
      </c>
      <c r="E84" t="s">
        <v>8</v>
      </c>
      <c r="F84" s="148">
        <v>1</v>
      </c>
      <c r="G84" s="148" t="s">
        <v>1827</v>
      </c>
      <c r="H84" s="148">
        <v>1</v>
      </c>
      <c r="I84" s="148" t="s">
        <v>1919</v>
      </c>
      <c r="J84" t="b">
        <v>1</v>
      </c>
      <c r="K84" t="s">
        <v>1920</v>
      </c>
      <c r="L84" s="148" t="s">
        <v>1921</v>
      </c>
      <c r="M84" t="b">
        <v>0</v>
      </c>
      <c r="N84" s="148" t="s">
        <v>1922</v>
      </c>
      <c r="O84" t="s">
        <v>2066</v>
      </c>
      <c r="P84" s="148">
        <v>410</v>
      </c>
    </row>
    <row r="85" spans="1:16" x14ac:dyDescent="0.3">
      <c r="A85" t="s">
        <v>1764</v>
      </c>
      <c r="C85" s="148">
        <v>10433</v>
      </c>
      <c r="D85" s="148">
        <v>16</v>
      </c>
      <c r="E85" t="s">
        <v>257</v>
      </c>
      <c r="F85" s="148">
        <v>1</v>
      </c>
      <c r="G85" s="148" t="s">
        <v>1827</v>
      </c>
      <c r="H85" s="148">
        <v>1</v>
      </c>
      <c r="I85" s="148" t="s">
        <v>1928</v>
      </c>
      <c r="J85" t="b">
        <v>1</v>
      </c>
      <c r="K85" t="s">
        <v>1930</v>
      </c>
      <c r="L85" s="148" t="s">
        <v>1921</v>
      </c>
      <c r="M85" t="b">
        <v>0</v>
      </c>
      <c r="N85" s="148" t="s">
        <v>1922</v>
      </c>
      <c r="P85" s="148">
        <v>339</v>
      </c>
    </row>
    <row r="86" spans="1:16" x14ac:dyDescent="0.3">
      <c r="A86" t="s">
        <v>1796</v>
      </c>
      <c r="B86" t="s">
        <v>1973</v>
      </c>
      <c r="C86" s="148">
        <v>10455</v>
      </c>
      <c r="D86" s="148">
        <v>660</v>
      </c>
      <c r="E86" t="s">
        <v>258</v>
      </c>
      <c r="F86" s="148">
        <v>1</v>
      </c>
      <c r="G86" s="148" t="s">
        <v>1827</v>
      </c>
      <c r="H86" s="148">
        <v>1</v>
      </c>
      <c r="I86" s="148" t="s">
        <v>1919</v>
      </c>
      <c r="J86" t="b">
        <v>1</v>
      </c>
      <c r="K86" t="s">
        <v>1920</v>
      </c>
      <c r="L86" s="148" t="s">
        <v>1921</v>
      </c>
      <c r="M86" t="b">
        <v>1</v>
      </c>
      <c r="N86" s="148" t="s">
        <v>1922</v>
      </c>
      <c r="P86" s="148">
        <v>394</v>
      </c>
    </row>
    <row r="87" spans="1:16" x14ac:dyDescent="0.3">
      <c r="A87" t="s">
        <v>1802</v>
      </c>
      <c r="B87" t="s">
        <v>1974</v>
      </c>
      <c r="C87" s="148">
        <v>9898</v>
      </c>
      <c r="D87" s="148">
        <v>285</v>
      </c>
      <c r="E87" t="s">
        <v>1296</v>
      </c>
      <c r="F87" s="148">
        <v>1</v>
      </c>
      <c r="G87" s="148" t="s">
        <v>1827</v>
      </c>
      <c r="H87" s="148">
        <v>1</v>
      </c>
      <c r="I87" s="148" t="s">
        <v>1919</v>
      </c>
      <c r="J87" t="b">
        <v>1</v>
      </c>
      <c r="K87" t="s">
        <v>1920</v>
      </c>
      <c r="L87" s="148" t="s">
        <v>1933</v>
      </c>
      <c r="M87" t="b">
        <v>0</v>
      </c>
      <c r="N87" s="148" t="s">
        <v>1922</v>
      </c>
      <c r="P87" s="148">
        <v>447</v>
      </c>
    </row>
    <row r="88" spans="1:16" x14ac:dyDescent="0.3">
      <c r="A88" t="s">
        <v>1804</v>
      </c>
      <c r="B88" t="s">
        <v>1975</v>
      </c>
      <c r="C88" s="148">
        <v>10451</v>
      </c>
      <c r="D88" s="148">
        <v>17</v>
      </c>
      <c r="E88" t="s">
        <v>260</v>
      </c>
      <c r="F88" s="148">
        <v>1</v>
      </c>
      <c r="G88" s="148" t="s">
        <v>1827</v>
      </c>
      <c r="H88" s="148">
        <v>1</v>
      </c>
      <c r="I88" s="148" t="s">
        <v>1919</v>
      </c>
      <c r="J88" t="b">
        <v>1</v>
      </c>
      <c r="K88" t="s">
        <v>1920</v>
      </c>
      <c r="L88" s="148" t="s">
        <v>1921</v>
      </c>
      <c r="M88" t="b">
        <v>1</v>
      </c>
      <c r="N88" s="148" t="s">
        <v>1922</v>
      </c>
      <c r="P88" s="148">
        <v>92</v>
      </c>
    </row>
    <row r="89" spans="1:16" x14ac:dyDescent="0.3">
      <c r="A89" t="s">
        <v>1500</v>
      </c>
      <c r="B89" t="s">
        <v>1976</v>
      </c>
      <c r="C89" s="148" t="s">
        <v>1501</v>
      </c>
      <c r="D89" s="148">
        <v>687</v>
      </c>
      <c r="E89" t="s">
        <v>262</v>
      </c>
      <c r="F89" s="148">
        <v>1</v>
      </c>
      <c r="G89" s="148" t="s">
        <v>1827</v>
      </c>
      <c r="H89" s="148">
        <v>1</v>
      </c>
      <c r="I89" s="148" t="s">
        <v>1919</v>
      </c>
      <c r="J89" t="b">
        <v>1</v>
      </c>
      <c r="K89" t="s">
        <v>1920</v>
      </c>
      <c r="L89" s="148" t="s">
        <v>1921</v>
      </c>
      <c r="M89" t="b">
        <v>1</v>
      </c>
      <c r="N89" s="148" t="s">
        <v>1922</v>
      </c>
      <c r="P89" s="148">
        <v>586</v>
      </c>
    </row>
    <row r="90" spans="1:16" x14ac:dyDescent="0.3">
      <c r="A90" t="s">
        <v>2067</v>
      </c>
      <c r="D90" s="148">
        <v>710</v>
      </c>
      <c r="E90" s="232" t="s">
        <v>2068</v>
      </c>
      <c r="F90" s="148">
        <v>1</v>
      </c>
      <c r="G90" s="148" t="s">
        <v>1827</v>
      </c>
      <c r="H90" s="148">
        <v>1</v>
      </c>
      <c r="I90" s="225" t="s">
        <v>1928</v>
      </c>
      <c r="J90" t="b">
        <v>1</v>
      </c>
      <c r="K90" t="s">
        <v>1925</v>
      </c>
      <c r="L90" s="148" t="s">
        <v>1921</v>
      </c>
      <c r="M90" t="b">
        <v>0</v>
      </c>
      <c r="N90" s="148" t="s">
        <v>1922</v>
      </c>
      <c r="O90" s="76" t="s">
        <v>2069</v>
      </c>
      <c r="P90" s="148">
        <v>684</v>
      </c>
    </row>
    <row r="91" spans="1:16" x14ac:dyDescent="0.3">
      <c r="A91" t="s">
        <v>1503</v>
      </c>
      <c r="B91" t="s">
        <v>1977</v>
      </c>
      <c r="C91" s="148">
        <v>9832</v>
      </c>
      <c r="D91" s="148">
        <v>281</v>
      </c>
      <c r="E91" t="s">
        <v>264</v>
      </c>
      <c r="F91" s="148">
        <v>1</v>
      </c>
      <c r="G91" s="148" t="s">
        <v>1827</v>
      </c>
      <c r="H91" s="148">
        <v>1</v>
      </c>
      <c r="I91" s="148" t="s">
        <v>1919</v>
      </c>
      <c r="J91" t="b">
        <v>1</v>
      </c>
      <c r="K91" t="s">
        <v>1920</v>
      </c>
      <c r="L91" s="148" t="s">
        <v>1921</v>
      </c>
      <c r="M91" t="b">
        <v>1</v>
      </c>
      <c r="N91" s="148" t="s">
        <v>1922</v>
      </c>
      <c r="P91" s="148">
        <v>230</v>
      </c>
    </row>
    <row r="92" spans="1:16" x14ac:dyDescent="0.3">
      <c r="A92" t="s">
        <v>1505</v>
      </c>
      <c r="B92" t="s">
        <v>1978</v>
      </c>
      <c r="C92" s="148">
        <v>10491</v>
      </c>
      <c r="D92" s="148">
        <v>376</v>
      </c>
      <c r="E92" t="s">
        <v>266</v>
      </c>
      <c r="F92" s="148">
        <v>1</v>
      </c>
      <c r="G92" s="148" t="s">
        <v>1827</v>
      </c>
      <c r="H92" s="148">
        <v>1</v>
      </c>
      <c r="I92" s="148" t="s">
        <v>1919</v>
      </c>
      <c r="J92" t="b">
        <v>1</v>
      </c>
      <c r="K92" t="s">
        <v>1920</v>
      </c>
      <c r="L92" s="148" t="s">
        <v>1921</v>
      </c>
      <c r="M92" t="b">
        <v>1</v>
      </c>
      <c r="N92" s="148" t="s">
        <v>1922</v>
      </c>
      <c r="P92" s="148">
        <v>72</v>
      </c>
    </row>
    <row r="93" spans="1:16" x14ac:dyDescent="0.3">
      <c r="A93" t="s">
        <v>1507</v>
      </c>
      <c r="B93" t="s">
        <v>1979</v>
      </c>
      <c r="C93" s="148">
        <v>10716</v>
      </c>
      <c r="D93" s="148">
        <v>353</v>
      </c>
      <c r="E93" t="s">
        <v>268</v>
      </c>
      <c r="F93" s="148">
        <v>1</v>
      </c>
      <c r="G93" s="148" t="s">
        <v>1827</v>
      </c>
      <c r="H93" s="148">
        <v>1</v>
      </c>
      <c r="I93" s="148" t="s">
        <v>1919</v>
      </c>
      <c r="J93" t="b">
        <v>1</v>
      </c>
      <c r="K93" t="s">
        <v>1920</v>
      </c>
      <c r="L93" s="148" t="s">
        <v>1921</v>
      </c>
      <c r="M93" t="b">
        <v>1</v>
      </c>
      <c r="N93" s="148" t="s">
        <v>1922</v>
      </c>
      <c r="P93" s="148">
        <v>61</v>
      </c>
    </row>
    <row r="94" spans="1:16" x14ac:dyDescent="0.3">
      <c r="A94" t="s">
        <v>1509</v>
      </c>
      <c r="B94" t="s">
        <v>1980</v>
      </c>
      <c r="C94" s="148" t="s">
        <v>1501</v>
      </c>
      <c r="D94" s="148">
        <v>330</v>
      </c>
      <c r="E94" t="s">
        <v>270</v>
      </c>
      <c r="F94" s="148">
        <v>1</v>
      </c>
      <c r="G94" s="148" t="s">
        <v>1827</v>
      </c>
      <c r="H94" s="148">
        <v>1</v>
      </c>
      <c r="I94" s="148" t="s">
        <v>1919</v>
      </c>
      <c r="J94" t="b">
        <v>1</v>
      </c>
      <c r="K94" t="s">
        <v>1920</v>
      </c>
      <c r="L94" s="148" t="s">
        <v>1921</v>
      </c>
      <c r="M94" t="b">
        <v>1</v>
      </c>
      <c r="N94" s="148" t="s">
        <v>1922</v>
      </c>
      <c r="P94" s="148">
        <v>363</v>
      </c>
    </row>
    <row r="95" spans="1:16" x14ac:dyDescent="0.3">
      <c r="A95" t="s">
        <v>1511</v>
      </c>
      <c r="B95" t="s">
        <v>1981</v>
      </c>
      <c r="C95" s="148" t="s">
        <v>1501</v>
      </c>
      <c r="D95" s="148">
        <v>570</v>
      </c>
      <c r="E95" t="s">
        <v>404</v>
      </c>
      <c r="F95" s="148">
        <v>1</v>
      </c>
      <c r="G95" s="148" t="s">
        <v>1827</v>
      </c>
      <c r="H95" s="148">
        <v>1</v>
      </c>
      <c r="I95" s="148" t="s">
        <v>1919</v>
      </c>
      <c r="J95" t="b">
        <v>1</v>
      </c>
      <c r="K95" t="s">
        <v>1920</v>
      </c>
      <c r="L95" s="148" t="s">
        <v>1921</v>
      </c>
      <c r="M95" t="b">
        <v>1</v>
      </c>
      <c r="N95" s="148" t="s">
        <v>1922</v>
      </c>
      <c r="P95" s="148">
        <v>664</v>
      </c>
    </row>
    <row r="96" spans="1:16" x14ac:dyDescent="0.3">
      <c r="A96" t="s">
        <v>1514</v>
      </c>
      <c r="B96" t="s">
        <v>1982</v>
      </c>
      <c r="C96" s="148">
        <v>11591</v>
      </c>
      <c r="D96" s="148">
        <v>264</v>
      </c>
      <c r="E96" t="s">
        <v>1289</v>
      </c>
      <c r="F96" s="148">
        <v>1</v>
      </c>
      <c r="G96" s="148" t="s">
        <v>1827</v>
      </c>
      <c r="H96" s="148">
        <v>1</v>
      </c>
      <c r="I96" s="148" t="s">
        <v>1928</v>
      </c>
      <c r="J96" t="b">
        <v>1</v>
      </c>
      <c r="K96" t="s">
        <v>1925</v>
      </c>
      <c r="L96" s="148" t="s">
        <v>1933</v>
      </c>
      <c r="M96" t="b">
        <v>0</v>
      </c>
      <c r="N96" s="148" t="s">
        <v>1922</v>
      </c>
      <c r="P96" s="148">
        <v>344</v>
      </c>
    </row>
    <row r="97" spans="1:16" x14ac:dyDescent="0.3">
      <c r="A97" t="s">
        <v>1516</v>
      </c>
      <c r="B97" t="s">
        <v>1983</v>
      </c>
      <c r="C97" s="148">
        <v>26317</v>
      </c>
      <c r="D97" s="148">
        <v>321</v>
      </c>
      <c r="E97" t="s">
        <v>272</v>
      </c>
      <c r="F97" s="148">
        <v>1</v>
      </c>
      <c r="G97" s="148" t="s">
        <v>1827</v>
      </c>
      <c r="H97" s="148">
        <v>1</v>
      </c>
      <c r="I97" s="148" t="s">
        <v>1919</v>
      </c>
      <c r="J97" t="b">
        <v>1</v>
      </c>
      <c r="K97" t="s">
        <v>1925</v>
      </c>
      <c r="L97" s="148" t="s">
        <v>1921</v>
      </c>
      <c r="M97" t="b">
        <v>1</v>
      </c>
      <c r="N97" s="148" t="s">
        <v>1922</v>
      </c>
      <c r="P97" s="148">
        <v>729</v>
      </c>
    </row>
    <row r="98" spans="1:16" x14ac:dyDescent="0.3">
      <c r="A98" t="s">
        <v>1775</v>
      </c>
      <c r="C98" s="148">
        <v>11824</v>
      </c>
      <c r="D98" s="148">
        <v>18</v>
      </c>
      <c r="E98" t="s">
        <v>909</v>
      </c>
      <c r="F98" s="148">
        <v>1</v>
      </c>
      <c r="G98" s="148" t="s">
        <v>1827</v>
      </c>
      <c r="H98" s="148">
        <v>1</v>
      </c>
      <c r="I98" s="148" t="s">
        <v>1928</v>
      </c>
      <c r="J98" t="b">
        <v>1</v>
      </c>
      <c r="K98" t="s">
        <v>1930</v>
      </c>
      <c r="L98" s="148" t="s">
        <v>1921</v>
      </c>
      <c r="M98" t="b">
        <v>0</v>
      </c>
      <c r="N98" s="148" t="s">
        <v>1922</v>
      </c>
      <c r="P98" s="148">
        <v>242</v>
      </c>
    </row>
    <row r="99" spans="1:16" x14ac:dyDescent="0.3">
      <c r="A99" t="s">
        <v>1521</v>
      </c>
      <c r="B99" t="s">
        <v>1984</v>
      </c>
      <c r="C99" s="148">
        <v>12119</v>
      </c>
      <c r="D99" s="148">
        <v>44</v>
      </c>
      <c r="E99" t="s">
        <v>274</v>
      </c>
      <c r="F99" s="148">
        <v>1</v>
      </c>
      <c r="G99" s="148" t="s">
        <v>1827</v>
      </c>
      <c r="H99" s="148">
        <v>1</v>
      </c>
      <c r="I99" s="148" t="s">
        <v>1928</v>
      </c>
      <c r="J99" t="b">
        <v>1</v>
      </c>
      <c r="K99" t="s">
        <v>1925</v>
      </c>
      <c r="L99" s="148" t="s">
        <v>1921</v>
      </c>
      <c r="M99" t="b">
        <v>1</v>
      </c>
      <c r="N99" s="148" t="s">
        <v>1922</v>
      </c>
      <c r="P99" s="148">
        <v>106</v>
      </c>
    </row>
    <row r="100" spans="1:16" x14ac:dyDescent="0.3">
      <c r="A100" t="s">
        <v>1657</v>
      </c>
      <c r="C100" s="148">
        <v>12385</v>
      </c>
      <c r="E100" t="s">
        <v>276</v>
      </c>
      <c r="F100" s="148">
        <v>1</v>
      </c>
      <c r="G100" s="148" t="s">
        <v>1827</v>
      </c>
      <c r="H100" s="148">
        <v>1</v>
      </c>
      <c r="I100" s="148" t="s">
        <v>1459</v>
      </c>
      <c r="J100" t="b">
        <v>0</v>
      </c>
      <c r="K100" t="s">
        <v>1925</v>
      </c>
      <c r="L100" s="148" t="s">
        <v>1459</v>
      </c>
      <c r="M100" t="b">
        <v>0</v>
      </c>
      <c r="N100" s="148" t="s">
        <v>1922</v>
      </c>
      <c r="O100" t="s">
        <v>2035</v>
      </c>
      <c r="P100" s="148">
        <v>741</v>
      </c>
    </row>
    <row r="101" spans="1:16" x14ac:dyDescent="0.3">
      <c r="A101" t="s">
        <v>1586</v>
      </c>
      <c r="B101" t="s">
        <v>1985</v>
      </c>
      <c r="C101" s="148">
        <v>12485</v>
      </c>
      <c r="D101" s="148">
        <v>343</v>
      </c>
      <c r="E101" t="s">
        <v>281</v>
      </c>
      <c r="F101" s="148">
        <v>1</v>
      </c>
      <c r="G101" s="148" t="s">
        <v>1827</v>
      </c>
      <c r="H101" s="148">
        <v>1</v>
      </c>
      <c r="I101" s="148" t="s">
        <v>1928</v>
      </c>
      <c r="J101" t="b">
        <v>1</v>
      </c>
      <c r="K101" t="s">
        <v>1930</v>
      </c>
      <c r="L101" s="148" t="s">
        <v>1921</v>
      </c>
      <c r="M101" t="b">
        <v>1</v>
      </c>
      <c r="N101" s="148" t="s">
        <v>1922</v>
      </c>
      <c r="P101" s="148">
        <v>375</v>
      </c>
    </row>
    <row r="102" spans="1:16" x14ac:dyDescent="0.3">
      <c r="A102" t="s">
        <v>1528</v>
      </c>
      <c r="B102" t="s">
        <v>1986</v>
      </c>
      <c r="C102" s="148">
        <v>13201</v>
      </c>
      <c r="D102" s="148">
        <v>22</v>
      </c>
      <c r="E102" t="s">
        <v>287</v>
      </c>
      <c r="F102" s="148">
        <v>1</v>
      </c>
      <c r="G102" s="148" t="s">
        <v>1827</v>
      </c>
      <c r="H102" s="148">
        <v>1</v>
      </c>
      <c r="I102" s="148" t="s">
        <v>1919</v>
      </c>
      <c r="J102" t="b">
        <v>1</v>
      </c>
      <c r="K102" t="s">
        <v>1930</v>
      </c>
      <c r="L102" s="148" t="s">
        <v>1921</v>
      </c>
      <c r="M102" t="b">
        <v>1</v>
      </c>
      <c r="N102" s="148" t="s">
        <v>1922</v>
      </c>
      <c r="P102" s="148">
        <v>663</v>
      </c>
    </row>
    <row r="103" spans="1:16" x14ac:dyDescent="0.3">
      <c r="A103" t="s">
        <v>1530</v>
      </c>
      <c r="B103" t="s">
        <v>1987</v>
      </c>
      <c r="C103" s="148">
        <v>13211</v>
      </c>
      <c r="D103" s="148">
        <v>319</v>
      </c>
      <c r="E103" t="s">
        <v>289</v>
      </c>
      <c r="F103" s="148">
        <v>1</v>
      </c>
      <c r="G103" s="148" t="s">
        <v>1827</v>
      </c>
      <c r="H103" s="148">
        <v>1</v>
      </c>
      <c r="I103" s="148" t="s">
        <v>1919</v>
      </c>
      <c r="J103" t="b">
        <v>1</v>
      </c>
      <c r="K103" t="s">
        <v>1925</v>
      </c>
      <c r="L103" s="148" t="s">
        <v>1921</v>
      </c>
      <c r="M103" t="b">
        <v>1</v>
      </c>
      <c r="N103" s="148" t="s">
        <v>1922</v>
      </c>
      <c r="P103" s="148">
        <v>409</v>
      </c>
    </row>
    <row r="104" spans="1:16" x14ac:dyDescent="0.3">
      <c r="A104" t="s">
        <v>1532</v>
      </c>
      <c r="B104" t="s">
        <v>1988</v>
      </c>
      <c r="C104" s="148" t="s">
        <v>1501</v>
      </c>
      <c r="D104" s="148">
        <v>625</v>
      </c>
      <c r="E104" t="s">
        <v>407</v>
      </c>
      <c r="F104" s="148">
        <v>1</v>
      </c>
      <c r="G104" s="148" t="s">
        <v>1827</v>
      </c>
      <c r="H104" s="148">
        <v>1</v>
      </c>
      <c r="I104" s="148" t="s">
        <v>1919</v>
      </c>
      <c r="J104" t="b">
        <v>1</v>
      </c>
      <c r="K104" t="s">
        <v>1920</v>
      </c>
      <c r="L104" s="148" t="s">
        <v>1921</v>
      </c>
      <c r="M104" t="b">
        <v>1</v>
      </c>
      <c r="N104" s="148" t="s">
        <v>1922</v>
      </c>
      <c r="P104" s="148">
        <v>53</v>
      </c>
    </row>
    <row r="105" spans="1:16" x14ac:dyDescent="0.3">
      <c r="A105" t="s">
        <v>1713</v>
      </c>
      <c r="B105" t="s">
        <v>1989</v>
      </c>
      <c r="C105" s="148">
        <v>3422</v>
      </c>
      <c r="D105" s="148">
        <v>365</v>
      </c>
      <c r="E105" t="s">
        <v>291</v>
      </c>
      <c r="F105" s="148">
        <v>1</v>
      </c>
      <c r="G105" s="148" t="s">
        <v>1827</v>
      </c>
      <c r="H105" s="148">
        <v>1</v>
      </c>
      <c r="I105" s="148" t="s">
        <v>1919</v>
      </c>
      <c r="J105" t="b">
        <v>1</v>
      </c>
      <c r="K105" t="s">
        <v>1925</v>
      </c>
      <c r="L105" s="148" t="s">
        <v>1921</v>
      </c>
      <c r="M105" t="b">
        <v>1</v>
      </c>
      <c r="N105" s="148" t="s">
        <v>1922</v>
      </c>
      <c r="P105" s="148">
        <v>10</v>
      </c>
    </row>
    <row r="106" spans="1:16" x14ac:dyDescent="0.3">
      <c r="A106" t="s">
        <v>1567</v>
      </c>
      <c r="B106" t="s">
        <v>2000</v>
      </c>
      <c r="C106" s="148">
        <v>14832</v>
      </c>
      <c r="D106" s="148">
        <v>659</v>
      </c>
      <c r="E106" t="s">
        <v>293</v>
      </c>
      <c r="F106" s="148">
        <v>1</v>
      </c>
      <c r="G106" s="148" t="s">
        <v>1827</v>
      </c>
      <c r="H106" s="148">
        <v>1</v>
      </c>
      <c r="I106" s="148" t="s">
        <v>1919</v>
      </c>
      <c r="J106" t="b">
        <v>1</v>
      </c>
      <c r="K106" t="s">
        <v>1920</v>
      </c>
      <c r="L106" s="148" t="s">
        <v>1921</v>
      </c>
      <c r="M106" t="b">
        <v>1</v>
      </c>
      <c r="N106" s="148" t="s">
        <v>1922</v>
      </c>
      <c r="P106" s="148">
        <v>13</v>
      </c>
    </row>
    <row r="107" spans="1:16" x14ac:dyDescent="0.3">
      <c r="A107" t="s">
        <v>1537</v>
      </c>
      <c r="B107" t="s">
        <v>1990</v>
      </c>
      <c r="C107" s="148">
        <v>13477</v>
      </c>
      <c r="D107" s="148">
        <v>340</v>
      </c>
      <c r="E107" t="s">
        <v>295</v>
      </c>
      <c r="F107" s="148">
        <v>1</v>
      </c>
      <c r="G107" s="148" t="s">
        <v>1827</v>
      </c>
      <c r="H107" s="148">
        <v>1</v>
      </c>
      <c r="I107" s="148" t="s">
        <v>1919</v>
      </c>
      <c r="J107" t="b">
        <v>1</v>
      </c>
      <c r="K107" t="s">
        <v>1930</v>
      </c>
      <c r="L107" s="148" t="s">
        <v>1921</v>
      </c>
      <c r="M107" t="b">
        <v>1</v>
      </c>
      <c r="N107" s="148" t="s">
        <v>1922</v>
      </c>
      <c r="P107" s="148">
        <v>32</v>
      </c>
    </row>
    <row r="108" spans="1:16" x14ac:dyDescent="0.3">
      <c r="A108" t="s">
        <v>1798</v>
      </c>
      <c r="B108" t="s">
        <v>1991</v>
      </c>
      <c r="C108" s="148" t="s">
        <v>1501</v>
      </c>
      <c r="D108" s="148">
        <v>661</v>
      </c>
      <c r="E108" t="s">
        <v>297</v>
      </c>
      <c r="F108" s="148">
        <v>1</v>
      </c>
      <c r="G108" s="148" t="s">
        <v>1827</v>
      </c>
      <c r="H108" s="148">
        <v>1</v>
      </c>
      <c r="I108" s="148" t="s">
        <v>1919</v>
      </c>
      <c r="J108" t="b">
        <v>1</v>
      </c>
      <c r="K108" t="s">
        <v>1925</v>
      </c>
      <c r="L108" s="148" t="s">
        <v>1921</v>
      </c>
      <c r="M108" t="b">
        <v>1</v>
      </c>
      <c r="N108" s="148" t="s">
        <v>1922</v>
      </c>
      <c r="P108" s="148">
        <v>16</v>
      </c>
    </row>
    <row r="109" spans="1:16" x14ac:dyDescent="0.3">
      <c r="A109" t="s">
        <v>1543</v>
      </c>
      <c r="B109" t="s">
        <v>1992</v>
      </c>
      <c r="C109" s="148" t="s">
        <v>1501</v>
      </c>
      <c r="D109" s="148">
        <v>416</v>
      </c>
      <c r="E109" t="s">
        <v>299</v>
      </c>
      <c r="F109" s="148">
        <v>1</v>
      </c>
      <c r="G109" s="148" t="s">
        <v>1827</v>
      </c>
      <c r="H109" s="148">
        <v>1</v>
      </c>
      <c r="I109" s="148" t="s">
        <v>1919</v>
      </c>
      <c r="J109" t="b">
        <v>1</v>
      </c>
      <c r="K109" t="s">
        <v>1920</v>
      </c>
      <c r="L109" s="148" t="s">
        <v>1921</v>
      </c>
      <c r="M109" t="b">
        <v>1</v>
      </c>
      <c r="N109" s="148" t="s">
        <v>1922</v>
      </c>
      <c r="P109" s="148">
        <v>18</v>
      </c>
    </row>
    <row r="110" spans="1:16" x14ac:dyDescent="0.3">
      <c r="A110" t="s">
        <v>1548</v>
      </c>
      <c r="B110" t="s">
        <v>1993</v>
      </c>
      <c r="C110" s="148">
        <v>13642</v>
      </c>
      <c r="D110" s="148">
        <v>150</v>
      </c>
      <c r="E110" t="s">
        <v>301</v>
      </c>
      <c r="F110" s="148">
        <v>1</v>
      </c>
      <c r="G110" s="148" t="s">
        <v>1827</v>
      </c>
      <c r="H110" s="148">
        <v>1</v>
      </c>
      <c r="I110" s="148" t="s">
        <v>1919</v>
      </c>
      <c r="J110" t="b">
        <v>1</v>
      </c>
      <c r="K110" t="s">
        <v>1925</v>
      </c>
      <c r="L110" s="148" t="s">
        <v>1921</v>
      </c>
      <c r="M110" t="b">
        <v>1</v>
      </c>
      <c r="N110" s="148" t="s">
        <v>1922</v>
      </c>
    </row>
    <row r="111" spans="1:16" x14ac:dyDescent="0.3">
      <c r="A111" t="s">
        <v>1554</v>
      </c>
      <c r="B111" t="s">
        <v>1994</v>
      </c>
      <c r="C111" s="148">
        <v>26616</v>
      </c>
      <c r="D111" s="148">
        <v>254</v>
      </c>
      <c r="E111" t="s">
        <v>303</v>
      </c>
      <c r="F111" s="148">
        <v>1</v>
      </c>
      <c r="G111" s="148" t="s">
        <v>1827</v>
      </c>
      <c r="H111" s="148">
        <v>1</v>
      </c>
      <c r="I111" s="148" t="s">
        <v>1919</v>
      </c>
      <c r="J111" t="b">
        <v>1</v>
      </c>
      <c r="K111" t="s">
        <v>1920</v>
      </c>
      <c r="L111" s="148" t="s">
        <v>1921</v>
      </c>
      <c r="M111" t="b">
        <v>1</v>
      </c>
      <c r="N111" s="148" t="s">
        <v>1922</v>
      </c>
      <c r="P111" s="148">
        <v>121</v>
      </c>
    </row>
    <row r="112" spans="1:16" x14ac:dyDescent="0.3">
      <c r="A112" t="s">
        <v>1678</v>
      </c>
      <c r="C112" s="148">
        <v>13880</v>
      </c>
      <c r="E112" s="25" t="s">
        <v>1679</v>
      </c>
      <c r="P112" s="148">
        <v>212</v>
      </c>
    </row>
    <row r="113" spans="1:16" x14ac:dyDescent="0.3">
      <c r="A113" t="s">
        <v>1557</v>
      </c>
      <c r="B113" t="s">
        <v>1995</v>
      </c>
      <c r="C113" s="148" t="s">
        <v>1501</v>
      </c>
      <c r="D113" s="148">
        <v>408</v>
      </c>
      <c r="E113" t="s">
        <v>311</v>
      </c>
      <c r="F113" s="148">
        <v>1</v>
      </c>
      <c r="G113" s="148" t="s">
        <v>1827</v>
      </c>
      <c r="H113" s="148">
        <v>1</v>
      </c>
      <c r="I113" s="148" t="s">
        <v>1919</v>
      </c>
      <c r="J113" t="b">
        <v>1</v>
      </c>
      <c r="K113" t="s">
        <v>1920</v>
      </c>
      <c r="L113" s="148" t="s">
        <v>1921</v>
      </c>
      <c r="M113" t="b">
        <v>1</v>
      </c>
      <c r="N113" s="148" t="s">
        <v>1922</v>
      </c>
      <c r="P113" s="148">
        <v>108</v>
      </c>
    </row>
    <row r="114" spans="1:16" x14ac:dyDescent="0.3">
      <c r="A114" t="s">
        <v>1740</v>
      </c>
      <c r="B114" t="s">
        <v>1996</v>
      </c>
      <c r="C114" s="148">
        <v>13870</v>
      </c>
      <c r="D114" s="148">
        <v>45</v>
      </c>
      <c r="E114" t="s">
        <v>313</v>
      </c>
      <c r="F114" s="148">
        <v>1</v>
      </c>
      <c r="G114" s="148" t="s">
        <v>1827</v>
      </c>
      <c r="H114" s="148">
        <v>1</v>
      </c>
      <c r="I114" s="148" t="s">
        <v>1919</v>
      </c>
      <c r="J114" t="b">
        <v>1</v>
      </c>
      <c r="K114" t="s">
        <v>1930</v>
      </c>
      <c r="L114" s="148" t="s">
        <v>1921</v>
      </c>
      <c r="M114" t="b">
        <v>1</v>
      </c>
      <c r="N114" s="148" t="s">
        <v>1922</v>
      </c>
      <c r="P114" s="148">
        <v>640</v>
      </c>
    </row>
    <row r="115" spans="1:16" x14ac:dyDescent="0.3">
      <c r="A115" t="s">
        <v>1890</v>
      </c>
      <c r="C115" s="148">
        <v>13972</v>
      </c>
      <c r="E115" s="76" t="s">
        <v>1891</v>
      </c>
      <c r="F115" s="148">
        <v>6</v>
      </c>
      <c r="G115" s="148" t="s">
        <v>1837</v>
      </c>
      <c r="H115" s="148">
        <v>4</v>
      </c>
      <c r="I115" s="148" t="s">
        <v>1459</v>
      </c>
      <c r="J115" t="b">
        <v>0</v>
      </c>
      <c r="K115" s="76" t="s">
        <v>2041</v>
      </c>
      <c r="L115" s="225" t="s">
        <v>1459</v>
      </c>
      <c r="M115" s="76" t="b">
        <v>0</v>
      </c>
      <c r="N115" s="225" t="s">
        <v>2040</v>
      </c>
      <c r="P115" s="148">
        <v>742</v>
      </c>
    </row>
    <row r="116" spans="1:16" x14ac:dyDescent="0.3">
      <c r="A116" t="s">
        <v>1874</v>
      </c>
      <c r="C116" s="148">
        <v>14313</v>
      </c>
      <c r="E116" s="76" t="s">
        <v>1875</v>
      </c>
      <c r="F116" s="148">
        <v>6</v>
      </c>
      <c r="G116" s="148" t="s">
        <v>1837</v>
      </c>
      <c r="H116" s="148">
        <v>4</v>
      </c>
      <c r="I116" s="148" t="s">
        <v>1459</v>
      </c>
      <c r="J116" t="b">
        <v>0</v>
      </c>
      <c r="K116" s="76" t="s">
        <v>2041</v>
      </c>
      <c r="L116" s="225" t="s">
        <v>1459</v>
      </c>
      <c r="M116" s="76" t="b">
        <v>0</v>
      </c>
      <c r="N116" s="225" t="s">
        <v>2040</v>
      </c>
      <c r="P116" s="148">
        <v>520</v>
      </c>
    </row>
    <row r="117" spans="1:16" x14ac:dyDescent="0.3">
      <c r="A117" t="s">
        <v>1561</v>
      </c>
      <c r="B117" t="s">
        <v>1997</v>
      </c>
      <c r="C117" s="148">
        <v>14234</v>
      </c>
      <c r="D117" s="148">
        <v>357</v>
      </c>
      <c r="E117" t="s">
        <v>315</v>
      </c>
      <c r="F117" s="148">
        <v>1</v>
      </c>
      <c r="G117" s="148" t="s">
        <v>1827</v>
      </c>
      <c r="H117" s="148">
        <v>1</v>
      </c>
      <c r="I117" s="148" t="s">
        <v>1919</v>
      </c>
      <c r="J117" t="b">
        <v>1</v>
      </c>
      <c r="K117" t="s">
        <v>1920</v>
      </c>
      <c r="L117" s="148" t="s">
        <v>1921</v>
      </c>
      <c r="M117" t="b">
        <v>1</v>
      </c>
      <c r="N117" s="148" t="s">
        <v>1922</v>
      </c>
    </row>
    <row r="118" spans="1:16" x14ac:dyDescent="0.3">
      <c r="A118" t="s">
        <v>1788</v>
      </c>
      <c r="C118" s="148">
        <v>26754</v>
      </c>
      <c r="D118" s="148">
        <v>91</v>
      </c>
      <c r="E118" t="s">
        <v>2046</v>
      </c>
      <c r="J118" t="b">
        <v>1</v>
      </c>
      <c r="K118" t="s">
        <v>1920</v>
      </c>
      <c r="L118" s="148" t="s">
        <v>1921</v>
      </c>
      <c r="M118" t="b">
        <v>0</v>
      </c>
      <c r="N118" s="148" t="s">
        <v>1922</v>
      </c>
      <c r="P118" s="148">
        <v>720</v>
      </c>
    </row>
    <row r="119" spans="1:16" x14ac:dyDescent="0.3">
      <c r="A119" t="s">
        <v>1851</v>
      </c>
      <c r="E119" t="s">
        <v>1852</v>
      </c>
      <c r="F119" s="148"/>
      <c r="G119" s="148"/>
      <c r="I119" s="148" t="s">
        <v>1459</v>
      </c>
      <c r="J119" t="b">
        <v>0</v>
      </c>
      <c r="L119" s="148" t="s">
        <v>1459</v>
      </c>
      <c r="M119" t="b">
        <v>0</v>
      </c>
      <c r="N119" s="225" t="s">
        <v>2040</v>
      </c>
      <c r="O119" t="s">
        <v>2070</v>
      </c>
      <c r="P119" s="148">
        <v>227</v>
      </c>
    </row>
    <row r="120" spans="1:16" x14ac:dyDescent="0.3">
      <c r="A120" t="s">
        <v>1563</v>
      </c>
      <c r="B120" t="s">
        <v>1998</v>
      </c>
      <c r="C120" s="148">
        <v>14633</v>
      </c>
      <c r="D120" s="148">
        <v>662</v>
      </c>
      <c r="E120" t="s">
        <v>317</v>
      </c>
      <c r="F120" s="148">
        <v>1</v>
      </c>
      <c r="G120" s="148" t="s">
        <v>1827</v>
      </c>
      <c r="H120" s="148">
        <v>1</v>
      </c>
      <c r="I120" s="148" t="s">
        <v>1919</v>
      </c>
      <c r="J120" t="b">
        <v>1</v>
      </c>
      <c r="K120" t="s">
        <v>1925</v>
      </c>
      <c r="L120" s="148" t="s">
        <v>1921</v>
      </c>
      <c r="M120" t="b">
        <v>1</v>
      </c>
      <c r="N120" s="148" t="s">
        <v>1922</v>
      </c>
      <c r="P120" s="148">
        <v>227</v>
      </c>
    </row>
    <row r="121" spans="1:16" x14ac:dyDescent="0.3">
      <c r="A121" t="s">
        <v>1565</v>
      </c>
      <c r="B121" t="s">
        <v>1999</v>
      </c>
      <c r="C121" s="148">
        <v>29297</v>
      </c>
      <c r="D121" s="148">
        <v>24</v>
      </c>
      <c r="E121" t="s">
        <v>319</v>
      </c>
      <c r="F121" s="148">
        <v>1</v>
      </c>
      <c r="G121" s="148" t="s">
        <v>1827</v>
      </c>
      <c r="H121" s="148">
        <v>1</v>
      </c>
      <c r="I121" s="148" t="s">
        <v>1919</v>
      </c>
      <c r="J121" t="b">
        <v>1</v>
      </c>
      <c r="K121" t="s">
        <v>1920</v>
      </c>
      <c r="L121" s="148" t="s">
        <v>1921</v>
      </c>
      <c r="M121" t="b">
        <v>1</v>
      </c>
      <c r="N121" s="148" t="s">
        <v>1922</v>
      </c>
      <c r="P121" s="148">
        <v>726</v>
      </c>
    </row>
    <row r="122" spans="1:16" x14ac:dyDescent="0.3">
      <c r="A122" t="s">
        <v>1884</v>
      </c>
      <c r="C122" s="148">
        <v>14852</v>
      </c>
      <c r="E122" s="76" t="s">
        <v>1885</v>
      </c>
      <c r="F122" s="148">
        <v>6</v>
      </c>
      <c r="G122" s="148" t="s">
        <v>1837</v>
      </c>
      <c r="H122" s="148">
        <v>4</v>
      </c>
      <c r="I122" s="148" t="s">
        <v>1459</v>
      </c>
      <c r="J122" t="b">
        <v>0</v>
      </c>
      <c r="K122" s="76" t="s">
        <v>2041</v>
      </c>
      <c r="L122" s="225" t="s">
        <v>1459</v>
      </c>
      <c r="M122" s="76" t="b">
        <v>0</v>
      </c>
      <c r="N122" s="225" t="s">
        <v>2040</v>
      </c>
    </row>
    <row r="123" spans="1:16" s="76" customFormat="1" x14ac:dyDescent="0.3">
      <c r="A123" t="s">
        <v>1662</v>
      </c>
      <c r="B123"/>
      <c r="C123" s="148">
        <v>14856</v>
      </c>
      <c r="D123" s="148">
        <v>212</v>
      </c>
      <c r="E123" t="s">
        <v>968</v>
      </c>
      <c r="F123" s="148">
        <v>1</v>
      </c>
      <c r="G123" s="148" t="s">
        <v>1827</v>
      </c>
      <c r="H123" s="148">
        <v>1</v>
      </c>
      <c r="I123" s="148" t="s">
        <v>1919</v>
      </c>
      <c r="J123" t="b">
        <v>1</v>
      </c>
      <c r="K123" t="s">
        <v>1920</v>
      </c>
      <c r="L123" s="148" t="s">
        <v>1921</v>
      </c>
      <c r="M123" t="b">
        <v>0</v>
      </c>
      <c r="N123" s="148" t="s">
        <v>1922</v>
      </c>
      <c r="O123"/>
      <c r="P123" s="225"/>
    </row>
    <row r="124" spans="1:16" x14ac:dyDescent="0.3">
      <c r="A124" t="s">
        <v>1880</v>
      </c>
      <c r="C124" s="148">
        <v>14956</v>
      </c>
      <c r="E124" s="76" t="s">
        <v>1881</v>
      </c>
      <c r="F124" s="148">
        <v>6</v>
      </c>
      <c r="G124" s="148" t="s">
        <v>1837</v>
      </c>
      <c r="H124" s="148">
        <v>4</v>
      </c>
      <c r="I124" s="148" t="s">
        <v>1459</v>
      </c>
      <c r="J124" t="b">
        <v>0</v>
      </c>
      <c r="K124" s="76" t="s">
        <v>2041</v>
      </c>
      <c r="L124" s="225" t="s">
        <v>1459</v>
      </c>
      <c r="M124" s="76" t="b">
        <v>0</v>
      </c>
      <c r="N124" s="225" t="s">
        <v>2040</v>
      </c>
      <c r="P124" s="148">
        <v>724</v>
      </c>
    </row>
    <row r="125" spans="1:16" x14ac:dyDescent="0.3">
      <c r="A125" t="s">
        <v>1569</v>
      </c>
      <c r="B125" t="s">
        <v>2001</v>
      </c>
      <c r="C125" s="148" t="s">
        <v>1501</v>
      </c>
      <c r="D125" s="148">
        <v>425</v>
      </c>
      <c r="E125" t="s">
        <v>324</v>
      </c>
      <c r="F125" s="148">
        <v>1</v>
      </c>
      <c r="G125" s="148" t="s">
        <v>1827</v>
      </c>
      <c r="H125" s="148">
        <v>1</v>
      </c>
      <c r="I125" s="148" t="s">
        <v>1919</v>
      </c>
      <c r="J125" t="b">
        <v>1</v>
      </c>
      <c r="K125" t="s">
        <v>1920</v>
      </c>
      <c r="L125" s="148" t="s">
        <v>1921</v>
      </c>
      <c r="M125" t="b">
        <v>1</v>
      </c>
      <c r="N125" s="148" t="s">
        <v>1922</v>
      </c>
    </row>
    <row r="126" spans="1:16" x14ac:dyDescent="0.3">
      <c r="A126" t="s">
        <v>2003</v>
      </c>
      <c r="B126" t="s">
        <v>2004</v>
      </c>
      <c r="C126" s="148" t="s">
        <v>1501</v>
      </c>
      <c r="D126" s="148">
        <v>765</v>
      </c>
      <c r="E126" t="s">
        <v>2005</v>
      </c>
      <c r="F126" s="148">
        <v>1</v>
      </c>
      <c r="G126" s="148" t="s">
        <v>1827</v>
      </c>
      <c r="H126" s="148">
        <v>1</v>
      </c>
      <c r="I126" s="148" t="s">
        <v>1928</v>
      </c>
      <c r="J126" t="b">
        <v>1</v>
      </c>
      <c r="K126" t="s">
        <v>1925</v>
      </c>
      <c r="L126" s="148" t="s">
        <v>1921</v>
      </c>
      <c r="M126" t="b">
        <v>1</v>
      </c>
      <c r="N126" s="148" t="s">
        <v>1922</v>
      </c>
    </row>
    <row r="127" spans="1:16" x14ac:dyDescent="0.3">
      <c r="A127" t="s">
        <v>1575</v>
      </c>
      <c r="B127" t="s">
        <v>2002</v>
      </c>
      <c r="C127" s="148" t="s">
        <v>1501</v>
      </c>
      <c r="E127" t="s">
        <v>326</v>
      </c>
      <c r="F127" s="148">
        <v>1</v>
      </c>
      <c r="G127" s="148" t="s">
        <v>1827</v>
      </c>
      <c r="H127" s="148">
        <v>1</v>
      </c>
      <c r="I127" s="148" t="s">
        <v>1459</v>
      </c>
      <c r="J127" t="b">
        <v>0</v>
      </c>
      <c r="K127" t="s">
        <v>1459</v>
      </c>
      <c r="L127" s="148" t="s">
        <v>1933</v>
      </c>
      <c r="M127" t="b">
        <v>0</v>
      </c>
      <c r="N127" s="148" t="s">
        <v>1922</v>
      </c>
    </row>
    <row r="128" spans="1:16" x14ac:dyDescent="0.3">
      <c r="A128" t="s">
        <v>1581</v>
      </c>
      <c r="B128" t="s">
        <v>2006</v>
      </c>
      <c r="C128" s="148" t="s">
        <v>1501</v>
      </c>
      <c r="D128" s="148">
        <v>399</v>
      </c>
      <c r="E128" t="s">
        <v>328</v>
      </c>
      <c r="F128" s="148">
        <v>1</v>
      </c>
      <c r="G128" s="148" t="s">
        <v>1827</v>
      </c>
      <c r="H128" s="148">
        <v>1</v>
      </c>
      <c r="I128" s="148" t="s">
        <v>1919</v>
      </c>
      <c r="J128" t="b">
        <v>1</v>
      </c>
      <c r="K128" t="s">
        <v>1920</v>
      </c>
      <c r="L128" s="148" t="s">
        <v>1921</v>
      </c>
      <c r="M128" t="b">
        <v>1</v>
      </c>
      <c r="N128" s="148" t="s">
        <v>1922</v>
      </c>
    </row>
    <row r="129" spans="1:16" x14ac:dyDescent="0.3">
      <c r="A129" t="s">
        <v>1800</v>
      </c>
      <c r="B129" t="s">
        <v>2007</v>
      </c>
      <c r="C129" s="148" t="s">
        <v>1501</v>
      </c>
      <c r="D129" s="148">
        <v>395</v>
      </c>
      <c r="E129" t="s">
        <v>330</v>
      </c>
      <c r="F129" s="148">
        <v>1</v>
      </c>
      <c r="G129" s="148" t="s">
        <v>1827</v>
      </c>
      <c r="H129" s="148">
        <v>1</v>
      </c>
      <c r="I129" s="148" t="s">
        <v>1919</v>
      </c>
      <c r="J129" t="b">
        <v>1</v>
      </c>
      <c r="K129" t="s">
        <v>1925</v>
      </c>
      <c r="L129" s="148" t="s">
        <v>1921</v>
      </c>
      <c r="M129" t="b">
        <v>1</v>
      </c>
      <c r="N129" s="148" t="s">
        <v>1922</v>
      </c>
    </row>
    <row r="130" spans="1:16" x14ac:dyDescent="0.3">
      <c r="A130" t="s">
        <v>1584</v>
      </c>
      <c r="B130" t="s">
        <v>2008</v>
      </c>
      <c r="C130" s="148" t="s">
        <v>1501</v>
      </c>
      <c r="D130" s="148">
        <v>759</v>
      </c>
      <c r="E130" t="s">
        <v>332</v>
      </c>
      <c r="F130" s="148">
        <v>1</v>
      </c>
      <c r="G130" s="148" t="s">
        <v>1827</v>
      </c>
      <c r="H130" s="148">
        <v>1</v>
      </c>
      <c r="I130" s="148" t="s">
        <v>1919</v>
      </c>
      <c r="J130" t="b">
        <v>1</v>
      </c>
      <c r="K130" t="s">
        <v>1920</v>
      </c>
      <c r="L130" s="148" t="s">
        <v>1921</v>
      </c>
      <c r="M130" t="b">
        <v>1</v>
      </c>
      <c r="N130" s="148" t="s">
        <v>1922</v>
      </c>
      <c r="P130" s="148">
        <v>452</v>
      </c>
    </row>
    <row r="131" spans="1:16" x14ac:dyDescent="0.3">
      <c r="A131" t="s">
        <v>1853</v>
      </c>
      <c r="E131" t="s">
        <v>1317</v>
      </c>
      <c r="F131" s="148"/>
      <c r="G131" s="148"/>
      <c r="I131" s="148" t="s">
        <v>1459</v>
      </c>
      <c r="J131" t="b">
        <v>0</v>
      </c>
      <c r="L131" s="148" t="s">
        <v>1459</v>
      </c>
      <c r="M131" t="b">
        <v>0</v>
      </c>
      <c r="N131" s="148" t="s">
        <v>2037</v>
      </c>
    </row>
    <row r="132" spans="1:16" x14ac:dyDescent="0.3">
      <c r="A132" t="s">
        <v>1590</v>
      </c>
      <c r="B132" t="s">
        <v>2009</v>
      </c>
      <c r="C132" s="148" t="s">
        <v>1501</v>
      </c>
      <c r="D132" s="148">
        <v>364</v>
      </c>
      <c r="E132" t="s">
        <v>334</v>
      </c>
      <c r="F132" s="148">
        <v>1</v>
      </c>
      <c r="G132" s="148" t="s">
        <v>1827</v>
      </c>
      <c r="H132" s="148">
        <v>1</v>
      </c>
      <c r="I132" s="148" t="s">
        <v>1919</v>
      </c>
      <c r="J132" t="b">
        <v>1</v>
      </c>
      <c r="K132" t="s">
        <v>1920</v>
      </c>
      <c r="L132" s="148" t="s">
        <v>1921</v>
      </c>
      <c r="M132" t="b">
        <v>1</v>
      </c>
      <c r="N132" s="148" t="s">
        <v>1922</v>
      </c>
    </row>
    <row r="133" spans="1:16" x14ac:dyDescent="0.3">
      <c r="A133" t="s">
        <v>1593</v>
      </c>
      <c r="B133" t="s">
        <v>2011</v>
      </c>
      <c r="C133" s="148" t="s">
        <v>1501</v>
      </c>
      <c r="D133" s="148">
        <v>410</v>
      </c>
      <c r="E133" t="s">
        <v>336</v>
      </c>
      <c r="F133" s="148">
        <v>1</v>
      </c>
      <c r="G133" s="148" t="s">
        <v>1827</v>
      </c>
      <c r="H133" s="148">
        <v>1</v>
      </c>
      <c r="I133" s="148" t="s">
        <v>1919</v>
      </c>
      <c r="J133" t="b">
        <v>1</v>
      </c>
      <c r="K133" t="s">
        <v>1920</v>
      </c>
      <c r="L133" s="148" t="s">
        <v>1921</v>
      </c>
      <c r="M133" t="b">
        <v>1</v>
      </c>
      <c r="N133" s="148" t="s">
        <v>1922</v>
      </c>
      <c r="P133" s="148">
        <v>100</v>
      </c>
    </row>
    <row r="134" spans="1:16" x14ac:dyDescent="0.3">
      <c r="A134" t="s">
        <v>1596</v>
      </c>
      <c r="B134" t="s">
        <v>2012</v>
      </c>
      <c r="C134" s="148">
        <v>17898</v>
      </c>
      <c r="D134" s="148">
        <v>339</v>
      </c>
      <c r="E134" t="s">
        <v>338</v>
      </c>
      <c r="F134" s="148">
        <v>1</v>
      </c>
      <c r="G134" s="148" t="s">
        <v>1827</v>
      </c>
      <c r="H134" s="148">
        <v>1</v>
      </c>
      <c r="I134" s="148" t="s">
        <v>1919</v>
      </c>
      <c r="J134" t="b">
        <v>1</v>
      </c>
      <c r="K134" t="s">
        <v>1920</v>
      </c>
      <c r="L134" s="148" t="s">
        <v>1921</v>
      </c>
      <c r="M134" t="b">
        <v>1</v>
      </c>
      <c r="N134" s="148" t="s">
        <v>1922</v>
      </c>
      <c r="P134" s="148">
        <v>103</v>
      </c>
    </row>
    <row r="135" spans="1:16" x14ac:dyDescent="0.3">
      <c r="A135" t="s">
        <v>2018</v>
      </c>
      <c r="B135" t="s">
        <v>2019</v>
      </c>
      <c r="C135" s="148" t="s">
        <v>1501</v>
      </c>
      <c r="D135" s="148">
        <v>230</v>
      </c>
      <c r="E135" t="s">
        <v>2020</v>
      </c>
      <c r="F135" s="148">
        <v>1</v>
      </c>
      <c r="G135" s="148" t="s">
        <v>1827</v>
      </c>
      <c r="H135" s="148">
        <v>1</v>
      </c>
      <c r="I135" s="148" t="s">
        <v>1928</v>
      </c>
      <c r="J135" t="b">
        <v>1</v>
      </c>
      <c r="K135" t="s">
        <v>1925</v>
      </c>
      <c r="L135" s="148" t="s">
        <v>1921</v>
      </c>
      <c r="M135" t="b">
        <v>1</v>
      </c>
      <c r="N135" s="148" t="s">
        <v>1922</v>
      </c>
      <c r="P135" s="148">
        <v>8</v>
      </c>
    </row>
    <row r="136" spans="1:16" x14ac:dyDescent="0.3">
      <c r="A136" t="s">
        <v>1653</v>
      </c>
      <c r="C136" s="148">
        <v>17271</v>
      </c>
      <c r="D136" s="148">
        <v>100</v>
      </c>
      <c r="E136" t="s">
        <v>342</v>
      </c>
      <c r="F136" s="148">
        <v>1</v>
      </c>
      <c r="G136" s="148" t="s">
        <v>1827</v>
      </c>
      <c r="H136" s="148">
        <v>1</v>
      </c>
      <c r="J136" t="b">
        <v>1</v>
      </c>
      <c r="K136" t="s">
        <v>1920</v>
      </c>
      <c r="L136" s="148" t="s">
        <v>1921</v>
      </c>
      <c r="M136" t="b">
        <v>0</v>
      </c>
      <c r="N136" s="148" t="s">
        <v>1922</v>
      </c>
      <c r="P136" s="148">
        <v>1</v>
      </c>
    </row>
    <row r="137" spans="1:16" x14ac:dyDescent="0.3">
      <c r="A137" t="s">
        <v>1854</v>
      </c>
      <c r="E137" t="s">
        <v>1320</v>
      </c>
      <c r="F137" s="148"/>
      <c r="G137" s="148"/>
      <c r="I137" s="148" t="s">
        <v>1459</v>
      </c>
      <c r="J137" t="b">
        <v>0</v>
      </c>
      <c r="L137" s="148" t="s">
        <v>1459</v>
      </c>
      <c r="M137" t="b">
        <v>0</v>
      </c>
      <c r="N137" s="148" t="s">
        <v>2037</v>
      </c>
      <c r="P137" s="148">
        <v>214</v>
      </c>
    </row>
    <row r="138" spans="1:16" x14ac:dyDescent="0.3">
      <c r="A138" t="s">
        <v>1686</v>
      </c>
      <c r="C138" s="148">
        <v>60123</v>
      </c>
      <c r="E138" t="s">
        <v>346</v>
      </c>
      <c r="F138" s="148">
        <v>6</v>
      </c>
      <c r="G138" s="148" t="s">
        <v>1837</v>
      </c>
      <c r="H138" s="148">
        <v>4</v>
      </c>
      <c r="I138" s="148" t="s">
        <v>1459</v>
      </c>
      <c r="J138" t="b">
        <v>0</v>
      </c>
      <c r="K138" t="s">
        <v>2042</v>
      </c>
      <c r="L138" s="148" t="s">
        <v>1459</v>
      </c>
      <c r="M138" t="b">
        <v>0</v>
      </c>
      <c r="N138" s="148" t="s">
        <v>2037</v>
      </c>
      <c r="O138" t="s">
        <v>2043</v>
      </c>
      <c r="P138" s="148">
        <v>111</v>
      </c>
    </row>
    <row r="139" spans="1:16" x14ac:dyDescent="0.3">
      <c r="A139" t="s">
        <v>1686</v>
      </c>
      <c r="C139" s="148">
        <v>60770</v>
      </c>
      <c r="E139" t="s">
        <v>346</v>
      </c>
      <c r="F139" s="148">
        <v>6</v>
      </c>
      <c r="G139" s="148" t="s">
        <v>1837</v>
      </c>
      <c r="H139" s="148">
        <v>4</v>
      </c>
      <c r="I139" s="148" t="s">
        <v>1459</v>
      </c>
      <c r="J139" t="b">
        <v>0</v>
      </c>
      <c r="K139" t="s">
        <v>2042</v>
      </c>
      <c r="L139" s="148" t="s">
        <v>1459</v>
      </c>
      <c r="M139" t="b">
        <v>0</v>
      </c>
      <c r="N139" s="148" t="s">
        <v>2037</v>
      </c>
      <c r="O139" t="s">
        <v>2044</v>
      </c>
      <c r="P139" s="148">
        <v>91</v>
      </c>
    </row>
    <row r="140" spans="1:16" x14ac:dyDescent="0.3">
      <c r="A140" t="s">
        <v>1686</v>
      </c>
      <c r="C140" s="148">
        <v>60770</v>
      </c>
      <c r="E140" t="s">
        <v>346</v>
      </c>
      <c r="F140" s="148">
        <v>6</v>
      </c>
      <c r="G140" s="148" t="s">
        <v>1837</v>
      </c>
      <c r="H140" s="148">
        <v>4</v>
      </c>
      <c r="I140" s="148" t="s">
        <v>1459</v>
      </c>
      <c r="J140" t="b">
        <v>0</v>
      </c>
      <c r="K140" t="s">
        <v>2042</v>
      </c>
      <c r="L140" s="148" t="s">
        <v>1459</v>
      </c>
      <c r="M140" t="b">
        <v>0</v>
      </c>
      <c r="N140" s="148" t="s">
        <v>2037</v>
      </c>
      <c r="O140" t="s">
        <v>2044</v>
      </c>
      <c r="P140" s="148">
        <v>289</v>
      </c>
    </row>
    <row r="141" spans="1:16" s="76" customFormat="1" x14ac:dyDescent="0.3">
      <c r="A141" t="s">
        <v>1856</v>
      </c>
      <c r="B141"/>
      <c r="C141" s="148"/>
      <c r="D141" s="148"/>
      <c r="E141" t="s">
        <v>1857</v>
      </c>
      <c r="F141" s="148">
        <v>5</v>
      </c>
      <c r="G141" s="148" t="s">
        <v>1862</v>
      </c>
      <c r="H141" s="148">
        <v>6</v>
      </c>
      <c r="I141" s="148" t="s">
        <v>1459</v>
      </c>
      <c r="J141" t="b">
        <v>0</v>
      </c>
      <c r="K141" s="76" t="s">
        <v>2041</v>
      </c>
      <c r="L141" s="148" t="s">
        <v>1921</v>
      </c>
      <c r="M141" t="b">
        <v>0</v>
      </c>
      <c r="N141" s="225" t="s">
        <v>2040</v>
      </c>
      <c r="O141"/>
      <c r="P141" s="148">
        <v>341</v>
      </c>
    </row>
    <row r="142" spans="1:16" s="76" customFormat="1" x14ac:dyDescent="0.3">
      <c r="A142" t="s">
        <v>1611</v>
      </c>
      <c r="B142" t="s">
        <v>2010</v>
      </c>
      <c r="C142" s="148" t="s">
        <v>1501</v>
      </c>
      <c r="D142" s="148">
        <v>709</v>
      </c>
      <c r="E142" t="s">
        <v>347</v>
      </c>
      <c r="F142" s="148">
        <v>1</v>
      </c>
      <c r="G142" s="148" t="s">
        <v>1827</v>
      </c>
      <c r="H142" s="148">
        <v>1</v>
      </c>
      <c r="I142" s="148" t="s">
        <v>1919</v>
      </c>
      <c r="J142" t="b">
        <v>1</v>
      </c>
      <c r="K142" t="s">
        <v>1920</v>
      </c>
      <c r="L142" s="148" t="s">
        <v>1921</v>
      </c>
      <c r="M142" t="b">
        <v>1</v>
      </c>
      <c r="N142" s="148" t="s">
        <v>1922</v>
      </c>
      <c r="O142"/>
      <c r="P142" s="225">
        <v>345</v>
      </c>
    </row>
    <row r="143" spans="1:16" s="76" customFormat="1" x14ac:dyDescent="0.3">
      <c r="A143" t="s">
        <v>1615</v>
      </c>
      <c r="B143" t="s">
        <v>2013</v>
      </c>
      <c r="C143" s="148" t="s">
        <v>1501</v>
      </c>
      <c r="D143" s="148">
        <v>394</v>
      </c>
      <c r="E143" t="s">
        <v>349</v>
      </c>
      <c r="F143" s="148">
        <v>1</v>
      </c>
      <c r="G143" s="148" t="s">
        <v>1827</v>
      </c>
      <c r="H143" s="148">
        <v>1</v>
      </c>
      <c r="I143" s="148" t="s">
        <v>1919</v>
      </c>
      <c r="J143" t="b">
        <v>1</v>
      </c>
      <c r="K143" t="s">
        <v>1920</v>
      </c>
      <c r="L143" s="148" t="s">
        <v>1921</v>
      </c>
      <c r="M143" t="b">
        <v>1</v>
      </c>
      <c r="N143" s="148" t="s">
        <v>1922</v>
      </c>
      <c r="O143"/>
      <c r="P143" s="225">
        <v>523</v>
      </c>
    </row>
    <row r="144" spans="1:16" x14ac:dyDescent="0.3">
      <c r="A144" t="s">
        <v>1579</v>
      </c>
      <c r="B144" t="s">
        <v>2014</v>
      </c>
      <c r="C144" s="148" t="s">
        <v>1501</v>
      </c>
      <c r="D144" s="148">
        <v>447</v>
      </c>
      <c r="E144" t="s">
        <v>351</v>
      </c>
      <c r="F144" s="148">
        <v>1</v>
      </c>
      <c r="G144" s="148" t="s">
        <v>1827</v>
      </c>
      <c r="H144" s="148">
        <v>1</v>
      </c>
      <c r="I144" s="148" t="s">
        <v>1919</v>
      </c>
      <c r="J144" t="b">
        <v>1</v>
      </c>
      <c r="K144" t="s">
        <v>1920</v>
      </c>
      <c r="L144" s="148" t="s">
        <v>1921</v>
      </c>
      <c r="M144" t="b">
        <v>1</v>
      </c>
      <c r="N144" s="148" t="s">
        <v>1922</v>
      </c>
      <c r="P144" s="225">
        <v>549</v>
      </c>
    </row>
    <row r="145" spans="1:16" x14ac:dyDescent="0.3">
      <c r="A145" t="s">
        <v>1617</v>
      </c>
      <c r="B145" t="s">
        <v>2015</v>
      </c>
      <c r="C145" s="148">
        <v>18474</v>
      </c>
      <c r="D145" s="148">
        <v>92</v>
      </c>
      <c r="E145" t="s">
        <v>353</v>
      </c>
      <c r="F145" s="148">
        <v>1</v>
      </c>
      <c r="G145" s="148" t="s">
        <v>1827</v>
      </c>
      <c r="H145" s="148">
        <v>1</v>
      </c>
      <c r="I145" s="148" t="s">
        <v>1928</v>
      </c>
      <c r="J145" t="b">
        <v>1</v>
      </c>
      <c r="K145" t="s">
        <v>1925</v>
      </c>
      <c r="L145" s="148" t="s">
        <v>1921</v>
      </c>
      <c r="M145" t="b">
        <v>1</v>
      </c>
      <c r="N145" s="148" t="s">
        <v>1922</v>
      </c>
      <c r="P145" s="148">
        <v>735</v>
      </c>
    </row>
    <row r="146" spans="1:16" x14ac:dyDescent="0.3">
      <c r="A146" t="s">
        <v>1619</v>
      </c>
      <c r="B146" t="s">
        <v>2016</v>
      </c>
      <c r="C146" s="148">
        <v>18480</v>
      </c>
      <c r="D146" s="148">
        <v>586</v>
      </c>
      <c r="E146" t="s">
        <v>355</v>
      </c>
      <c r="F146" s="148">
        <v>1</v>
      </c>
      <c r="G146" s="148" t="s">
        <v>1827</v>
      </c>
      <c r="H146" s="148">
        <v>1</v>
      </c>
      <c r="I146" s="148" t="s">
        <v>1919</v>
      </c>
      <c r="J146" t="b">
        <v>1</v>
      </c>
      <c r="K146" t="s">
        <v>1925</v>
      </c>
      <c r="L146" s="148" t="s">
        <v>1921</v>
      </c>
      <c r="M146" t="b">
        <v>1</v>
      </c>
      <c r="N146" s="148" t="s">
        <v>1922</v>
      </c>
      <c r="P146" s="148">
        <v>573</v>
      </c>
    </row>
    <row r="147" spans="1:16" x14ac:dyDescent="0.3">
      <c r="A147" t="s">
        <v>1518</v>
      </c>
      <c r="B147" t="s">
        <v>2017</v>
      </c>
      <c r="C147" s="148" t="s">
        <v>1501</v>
      </c>
      <c r="D147" s="148">
        <v>684</v>
      </c>
      <c r="E147" t="s">
        <v>357</v>
      </c>
      <c r="F147" s="148">
        <v>1</v>
      </c>
      <c r="G147" s="148" t="s">
        <v>1827</v>
      </c>
      <c r="H147" s="148">
        <v>1</v>
      </c>
      <c r="I147" s="148" t="s">
        <v>1928</v>
      </c>
      <c r="J147" t="b">
        <v>1</v>
      </c>
      <c r="K147" t="s">
        <v>1925</v>
      </c>
      <c r="L147" s="148" t="s">
        <v>1921</v>
      </c>
      <c r="M147" t="b">
        <v>1</v>
      </c>
      <c r="N147" s="148" t="s">
        <v>1922</v>
      </c>
      <c r="P147" s="148">
        <v>704</v>
      </c>
    </row>
    <row r="148" spans="1:16" x14ac:dyDescent="0.3">
      <c r="A148" t="s">
        <v>1598</v>
      </c>
      <c r="D148" s="148">
        <v>749</v>
      </c>
      <c r="E148" t="s">
        <v>359</v>
      </c>
      <c r="F148" s="148">
        <v>1</v>
      </c>
      <c r="G148" s="148" t="s">
        <v>1827</v>
      </c>
      <c r="H148" s="148">
        <v>1</v>
      </c>
      <c r="I148" s="148" t="s">
        <v>1928</v>
      </c>
      <c r="J148" t="b">
        <v>1</v>
      </c>
      <c r="K148" t="s">
        <v>1925</v>
      </c>
      <c r="L148" s="148" t="s">
        <v>1921</v>
      </c>
      <c r="M148" t="b">
        <v>0</v>
      </c>
      <c r="N148" s="148" t="s">
        <v>2037</v>
      </c>
      <c r="O148" t="s">
        <v>2071</v>
      </c>
      <c r="P148" s="148">
        <v>521</v>
      </c>
    </row>
    <row r="149" spans="1:16" x14ac:dyDescent="0.3">
      <c r="A149" t="s">
        <v>1673</v>
      </c>
      <c r="B149" t="s">
        <v>2021</v>
      </c>
      <c r="C149" s="148">
        <v>56503</v>
      </c>
      <c r="D149" s="148">
        <v>72</v>
      </c>
      <c r="E149" t="s">
        <v>361</v>
      </c>
      <c r="F149" s="148">
        <v>1</v>
      </c>
      <c r="G149" s="148" t="s">
        <v>1827</v>
      </c>
      <c r="H149" s="148">
        <v>1</v>
      </c>
      <c r="I149" s="148" t="s">
        <v>1928</v>
      </c>
      <c r="J149" t="b">
        <v>1</v>
      </c>
      <c r="K149" t="s">
        <v>1925</v>
      </c>
      <c r="L149" s="148" t="s">
        <v>1921</v>
      </c>
      <c r="M149" t="b">
        <v>1</v>
      </c>
      <c r="N149" s="148" t="s">
        <v>1922</v>
      </c>
    </row>
    <row r="150" spans="1:16" x14ac:dyDescent="0.3">
      <c r="A150" t="s">
        <v>1495</v>
      </c>
      <c r="C150" s="148">
        <v>19277</v>
      </c>
      <c r="D150" s="148">
        <v>227</v>
      </c>
      <c r="E150" t="s">
        <v>1009</v>
      </c>
      <c r="F150" s="148">
        <v>1</v>
      </c>
      <c r="G150" s="148" t="s">
        <v>1827</v>
      </c>
      <c r="H150" s="148">
        <v>1</v>
      </c>
      <c r="I150" s="148" t="s">
        <v>1928</v>
      </c>
      <c r="J150" t="b">
        <v>1</v>
      </c>
      <c r="K150" t="s">
        <v>1925</v>
      </c>
      <c r="L150" s="148" t="s">
        <v>1921</v>
      </c>
      <c r="M150" t="b">
        <v>0</v>
      </c>
      <c r="N150" s="225" t="s">
        <v>2040</v>
      </c>
      <c r="P150" s="148">
        <v>748</v>
      </c>
    </row>
    <row r="151" spans="1:16" x14ac:dyDescent="0.3">
      <c r="A151" t="s">
        <v>1495</v>
      </c>
      <c r="C151" s="148">
        <v>57494</v>
      </c>
      <c r="D151" s="148">
        <v>227</v>
      </c>
      <c r="E151" t="s">
        <v>1009</v>
      </c>
      <c r="F151" s="148">
        <v>1</v>
      </c>
      <c r="G151" s="148" t="s">
        <v>1827</v>
      </c>
      <c r="H151" s="148">
        <v>1</v>
      </c>
      <c r="I151" s="148" t="s">
        <v>1928</v>
      </c>
      <c r="J151" t="b">
        <v>1</v>
      </c>
      <c r="K151" t="s">
        <v>1925</v>
      </c>
      <c r="L151" s="148" t="s">
        <v>1921</v>
      </c>
      <c r="M151" t="b">
        <v>0</v>
      </c>
      <c r="N151" s="225" t="s">
        <v>2040</v>
      </c>
      <c r="P151" s="148">
        <v>710</v>
      </c>
    </row>
    <row r="152" spans="1:16" x14ac:dyDescent="0.3">
      <c r="A152" t="s">
        <v>1621</v>
      </c>
      <c r="B152" t="s">
        <v>2022</v>
      </c>
      <c r="C152" s="148">
        <v>18521</v>
      </c>
      <c r="D152" s="148">
        <v>61</v>
      </c>
      <c r="E152" t="s">
        <v>1290</v>
      </c>
      <c r="F152" s="148">
        <v>1</v>
      </c>
      <c r="G152" s="148" t="s">
        <v>1827</v>
      </c>
      <c r="H152" s="148">
        <v>1</v>
      </c>
      <c r="I152" s="148" t="s">
        <v>1928</v>
      </c>
      <c r="J152" t="b">
        <v>1</v>
      </c>
      <c r="K152" t="s">
        <v>1925</v>
      </c>
      <c r="L152" s="148" t="s">
        <v>1933</v>
      </c>
      <c r="M152" t="b">
        <v>0</v>
      </c>
      <c r="N152" s="148" t="s">
        <v>1922</v>
      </c>
    </row>
    <row r="153" spans="1:16" x14ac:dyDescent="0.3">
      <c r="A153" t="s">
        <v>1623</v>
      </c>
      <c r="B153" t="s">
        <v>2023</v>
      </c>
      <c r="C153" s="148">
        <v>18541</v>
      </c>
      <c r="D153" s="148">
        <v>363</v>
      </c>
      <c r="E153" t="s">
        <v>363</v>
      </c>
      <c r="F153" s="148">
        <v>1</v>
      </c>
      <c r="G153" s="148" t="s">
        <v>1827</v>
      </c>
      <c r="H153" s="148">
        <v>1</v>
      </c>
      <c r="I153" s="148" t="s">
        <v>1919</v>
      </c>
      <c r="J153" t="b">
        <v>1</v>
      </c>
      <c r="K153" t="s">
        <v>1920</v>
      </c>
      <c r="L153" s="148" t="s">
        <v>1921</v>
      </c>
      <c r="M153" t="b">
        <v>1</v>
      </c>
      <c r="N153" s="148" t="s">
        <v>1922</v>
      </c>
    </row>
    <row r="154" spans="1:16" x14ac:dyDescent="0.3">
      <c r="A154" t="s">
        <v>1860</v>
      </c>
      <c r="C154" s="148">
        <v>18617</v>
      </c>
      <c r="E154" t="s">
        <v>1018</v>
      </c>
      <c r="F154" s="148">
        <v>4</v>
      </c>
      <c r="G154" s="148" t="s">
        <v>1861</v>
      </c>
      <c r="H154" s="148">
        <v>7</v>
      </c>
      <c r="I154" s="148" t="s">
        <v>1459</v>
      </c>
      <c r="J154" t="b">
        <v>0</v>
      </c>
      <c r="K154" t="s">
        <v>2041</v>
      </c>
      <c r="L154" s="148" t="s">
        <v>1459</v>
      </c>
      <c r="M154" t="b">
        <v>0</v>
      </c>
      <c r="N154" s="225" t="s">
        <v>2040</v>
      </c>
    </row>
    <row r="155" spans="1:16" x14ac:dyDescent="0.3">
      <c r="A155" t="s">
        <v>2072</v>
      </c>
      <c r="D155" s="148">
        <v>377</v>
      </c>
      <c r="E155" t="s">
        <v>2073</v>
      </c>
      <c r="F155" s="148">
        <v>1</v>
      </c>
      <c r="G155" s="148" t="s">
        <v>1827</v>
      </c>
      <c r="H155" s="148">
        <v>1</v>
      </c>
      <c r="I155" s="148" t="s">
        <v>1919</v>
      </c>
      <c r="J155" t="b">
        <v>1</v>
      </c>
      <c r="K155" t="s">
        <v>1925</v>
      </c>
      <c r="L155" s="148" t="s">
        <v>1921</v>
      </c>
      <c r="M155" t="b">
        <v>0</v>
      </c>
      <c r="N155" s="148" t="s">
        <v>1922</v>
      </c>
    </row>
    <row r="156" spans="1:16" x14ac:dyDescent="0.3">
      <c r="A156" t="s">
        <v>1631</v>
      </c>
      <c r="B156" t="s">
        <v>2024</v>
      </c>
      <c r="C156" s="148" t="s">
        <v>1501</v>
      </c>
      <c r="D156" s="148">
        <v>664</v>
      </c>
      <c r="E156" t="s">
        <v>365</v>
      </c>
      <c r="F156" s="148">
        <v>1</v>
      </c>
      <c r="G156" s="148" t="s">
        <v>1827</v>
      </c>
      <c r="H156" s="148">
        <v>1</v>
      </c>
      <c r="I156" s="148" t="s">
        <v>1919</v>
      </c>
      <c r="J156" t="b">
        <v>1</v>
      </c>
      <c r="K156" t="s">
        <v>1925</v>
      </c>
      <c r="L156" s="148" t="s">
        <v>1921</v>
      </c>
      <c r="M156" t="b">
        <v>1</v>
      </c>
      <c r="N156" s="148" t="s">
        <v>1922</v>
      </c>
      <c r="P156" s="148">
        <v>749</v>
      </c>
    </row>
    <row r="157" spans="1:16" x14ac:dyDescent="0.3">
      <c r="A157" t="s">
        <v>1633</v>
      </c>
      <c r="B157" t="s">
        <v>2025</v>
      </c>
      <c r="C157" s="148">
        <v>19267</v>
      </c>
      <c r="D157" s="148">
        <v>344</v>
      </c>
      <c r="E157" t="s">
        <v>367</v>
      </c>
      <c r="F157" s="148">
        <v>1</v>
      </c>
      <c r="G157" s="148" t="s">
        <v>1827</v>
      </c>
      <c r="H157" s="148">
        <v>1</v>
      </c>
      <c r="I157" s="148" t="s">
        <v>1919</v>
      </c>
      <c r="J157" t="b">
        <v>1</v>
      </c>
      <c r="K157" t="s">
        <v>1930</v>
      </c>
      <c r="L157" s="148" t="s">
        <v>1921</v>
      </c>
      <c r="M157" t="b">
        <v>1</v>
      </c>
      <c r="N157" s="148" t="s">
        <v>1922</v>
      </c>
      <c r="P157" s="148">
        <v>377</v>
      </c>
    </row>
    <row r="158" spans="1:16" x14ac:dyDescent="0.3">
      <c r="A158" t="s">
        <v>1635</v>
      </c>
      <c r="B158" t="s">
        <v>2026</v>
      </c>
      <c r="C158" s="148" t="s">
        <v>1501</v>
      </c>
      <c r="D158" s="148">
        <v>729</v>
      </c>
      <c r="E158" t="s">
        <v>369</v>
      </c>
      <c r="F158" s="148">
        <v>1</v>
      </c>
      <c r="G158" s="148" t="s">
        <v>1827</v>
      </c>
      <c r="H158" s="148">
        <v>1</v>
      </c>
      <c r="I158" s="148" t="s">
        <v>1919</v>
      </c>
      <c r="J158" t="b">
        <v>1</v>
      </c>
      <c r="K158" t="s">
        <v>1925</v>
      </c>
      <c r="L158" s="148" t="s">
        <v>1921</v>
      </c>
      <c r="M158" t="b">
        <v>1</v>
      </c>
      <c r="N158" s="148" t="s">
        <v>1922</v>
      </c>
      <c r="P158" s="148">
        <v>71</v>
      </c>
    </row>
    <row r="159" spans="1:16" x14ac:dyDescent="0.3">
      <c r="A159" t="s">
        <v>1671</v>
      </c>
      <c r="C159" s="148">
        <v>22199</v>
      </c>
      <c r="E159" t="s">
        <v>1027</v>
      </c>
      <c r="F159" s="148">
        <v>3</v>
      </c>
      <c r="G159" s="148" t="s">
        <v>1863</v>
      </c>
      <c r="H159" s="148">
        <v>5</v>
      </c>
      <c r="I159" s="148" t="s">
        <v>1459</v>
      </c>
      <c r="J159" t="b">
        <v>0</v>
      </c>
      <c r="K159" t="s">
        <v>2039</v>
      </c>
      <c r="L159" s="148" t="s">
        <v>1459</v>
      </c>
      <c r="M159" t="b">
        <v>0</v>
      </c>
      <c r="N159" s="225" t="s">
        <v>2040</v>
      </c>
      <c r="P159" s="148">
        <v>59</v>
      </c>
    </row>
    <row r="160" spans="1:16" s="76" customFormat="1" x14ac:dyDescent="0.3">
      <c r="A160" t="s">
        <v>1680</v>
      </c>
      <c r="B160"/>
      <c r="C160" s="148">
        <v>22200</v>
      </c>
      <c r="D160" s="148"/>
      <c r="E160" s="25" t="s">
        <v>1415</v>
      </c>
      <c r="F160" s="148">
        <v>3</v>
      </c>
      <c r="G160" s="148" t="s">
        <v>1863</v>
      </c>
      <c r="H160" s="148">
        <v>5</v>
      </c>
      <c r="I160" s="148" t="s">
        <v>1459</v>
      </c>
      <c r="J160" t="b">
        <v>0</v>
      </c>
      <c r="K160" t="s">
        <v>2039</v>
      </c>
      <c r="L160" s="148" t="s">
        <v>1459</v>
      </c>
      <c r="M160" t="b">
        <v>0</v>
      </c>
      <c r="N160" s="225" t="s">
        <v>2040</v>
      </c>
      <c r="O160"/>
      <c r="P160" s="225">
        <v>760</v>
      </c>
    </row>
    <row r="161" spans="1:15" x14ac:dyDescent="0.3">
      <c r="A161" t="s">
        <v>1545</v>
      </c>
      <c r="B161" t="s">
        <v>2027</v>
      </c>
      <c r="C161" s="148" t="s">
        <v>1501</v>
      </c>
      <c r="D161" s="148">
        <v>242</v>
      </c>
      <c r="E161" t="s">
        <v>371</v>
      </c>
      <c r="F161" s="148">
        <v>1</v>
      </c>
      <c r="G161" s="148" t="s">
        <v>1827</v>
      </c>
      <c r="H161" s="148">
        <v>1</v>
      </c>
      <c r="I161" s="148" t="s">
        <v>1919</v>
      </c>
      <c r="J161" t="b">
        <v>1</v>
      </c>
      <c r="K161" t="s">
        <v>1925</v>
      </c>
      <c r="L161" s="148" t="s">
        <v>1921</v>
      </c>
      <c r="M161" t="b">
        <v>1</v>
      </c>
      <c r="N161" s="148" t="s">
        <v>1922</v>
      </c>
    </row>
    <row r="162" spans="1:15" x14ac:dyDescent="0.3">
      <c r="A162" t="s">
        <v>1637</v>
      </c>
      <c r="B162" t="s">
        <v>2029</v>
      </c>
      <c r="C162" s="148">
        <v>40548</v>
      </c>
      <c r="D162" s="148">
        <v>741</v>
      </c>
      <c r="E162" t="s">
        <v>373</v>
      </c>
      <c r="F162" s="148">
        <v>1</v>
      </c>
      <c r="G162" s="148" t="s">
        <v>1827</v>
      </c>
      <c r="H162" s="148">
        <v>1</v>
      </c>
      <c r="I162" s="148" t="s">
        <v>1919</v>
      </c>
      <c r="J162" t="b">
        <v>1</v>
      </c>
      <c r="K162" t="s">
        <v>1930</v>
      </c>
      <c r="L162" s="148" t="s">
        <v>1921</v>
      </c>
      <c r="M162" t="b">
        <v>1</v>
      </c>
      <c r="N162" s="148" t="s">
        <v>1922</v>
      </c>
    </row>
    <row r="163" spans="1:15" x14ac:dyDescent="0.3">
      <c r="A163" t="s">
        <v>1639</v>
      </c>
      <c r="B163" t="s">
        <v>2028</v>
      </c>
      <c r="C163" s="148">
        <v>19454</v>
      </c>
      <c r="D163" s="148">
        <v>106</v>
      </c>
      <c r="E163" t="s">
        <v>375</v>
      </c>
      <c r="F163" s="148">
        <v>1</v>
      </c>
      <c r="G163" s="148" t="s">
        <v>1827</v>
      </c>
      <c r="H163" s="148">
        <v>1</v>
      </c>
      <c r="I163" s="148" t="s">
        <v>1919</v>
      </c>
      <c r="J163" t="b">
        <v>1</v>
      </c>
      <c r="K163" t="s">
        <v>1920</v>
      </c>
      <c r="L163" s="148" t="s">
        <v>1921</v>
      </c>
      <c r="M163" t="b">
        <v>1</v>
      </c>
      <c r="N163" s="148" t="s">
        <v>1922</v>
      </c>
    </row>
    <row r="164" spans="1:15" x14ac:dyDescent="0.3">
      <c r="A164" t="s">
        <v>1540</v>
      </c>
      <c r="B164" t="s">
        <v>2030</v>
      </c>
      <c r="C164" s="148" t="s">
        <v>1501</v>
      </c>
      <c r="D164" s="148">
        <v>375</v>
      </c>
      <c r="E164" t="s">
        <v>410</v>
      </c>
      <c r="F164" s="148">
        <v>1</v>
      </c>
      <c r="G164" s="148" t="s">
        <v>1827</v>
      </c>
      <c r="H164" s="148">
        <v>1</v>
      </c>
      <c r="I164" s="148" t="s">
        <v>1919</v>
      </c>
      <c r="J164" t="b">
        <v>1</v>
      </c>
      <c r="K164" t="s">
        <v>1925</v>
      </c>
      <c r="L164" s="148" t="s">
        <v>1921</v>
      </c>
      <c r="M164" t="b">
        <v>1</v>
      </c>
      <c r="N164" s="148" t="s">
        <v>1922</v>
      </c>
    </row>
    <row r="165" spans="1:15" x14ac:dyDescent="0.3">
      <c r="A165" t="s">
        <v>1681</v>
      </c>
      <c r="C165" s="148">
        <v>19553</v>
      </c>
      <c r="E165" t="s">
        <v>1039</v>
      </c>
      <c r="F165" s="148">
        <v>5</v>
      </c>
      <c r="G165" s="148" t="s">
        <v>1862</v>
      </c>
      <c r="H165" s="148">
        <v>6</v>
      </c>
      <c r="I165" s="148" t="s">
        <v>1459</v>
      </c>
      <c r="J165" t="b">
        <v>0</v>
      </c>
      <c r="K165" t="s">
        <v>2041</v>
      </c>
      <c r="L165" s="148" t="s">
        <v>1459</v>
      </c>
      <c r="M165" t="b">
        <v>0</v>
      </c>
      <c r="N165" s="225" t="s">
        <v>2040</v>
      </c>
    </row>
    <row r="166" spans="1:15" x14ac:dyDescent="0.3">
      <c r="A166" t="s">
        <v>1684</v>
      </c>
      <c r="C166" s="148">
        <v>19511</v>
      </c>
      <c r="D166" s="148">
        <v>452</v>
      </c>
      <c r="E166" t="s">
        <v>1042</v>
      </c>
      <c r="F166" s="148">
        <v>3</v>
      </c>
      <c r="G166" s="148" t="s">
        <v>1863</v>
      </c>
      <c r="H166" s="148">
        <v>5</v>
      </c>
      <c r="I166" s="148" t="s">
        <v>1919</v>
      </c>
      <c r="J166" t="b">
        <v>1</v>
      </c>
      <c r="K166" t="s">
        <v>2041</v>
      </c>
      <c r="L166" s="148" t="s">
        <v>1921</v>
      </c>
      <c r="M166" t="b">
        <v>0</v>
      </c>
      <c r="N166" s="225" t="s">
        <v>2040</v>
      </c>
    </row>
    <row r="167" spans="1:15" x14ac:dyDescent="0.3">
      <c r="A167" t="s">
        <v>1641</v>
      </c>
      <c r="B167" t="s">
        <v>2031</v>
      </c>
      <c r="C167" s="148" t="s">
        <v>1501</v>
      </c>
      <c r="D167" s="148">
        <v>663</v>
      </c>
      <c r="E167" t="s">
        <v>378</v>
      </c>
      <c r="F167" s="148">
        <v>1</v>
      </c>
      <c r="G167" s="148" t="s">
        <v>1827</v>
      </c>
      <c r="H167" s="148">
        <v>1</v>
      </c>
      <c r="I167" s="148" t="s">
        <v>1919</v>
      </c>
      <c r="J167" t="b">
        <v>1</v>
      </c>
      <c r="K167" t="s">
        <v>1925</v>
      </c>
      <c r="L167" s="148" t="s">
        <v>1921</v>
      </c>
      <c r="M167" t="b">
        <v>1</v>
      </c>
      <c r="N167" s="148" t="s">
        <v>1922</v>
      </c>
    </row>
    <row r="168" spans="1:15" x14ac:dyDescent="0.3">
      <c r="A168" t="s">
        <v>2074</v>
      </c>
      <c r="D168" s="148">
        <v>71</v>
      </c>
      <c r="E168" t="s">
        <v>2075</v>
      </c>
      <c r="F168" s="148">
        <v>1</v>
      </c>
      <c r="G168" s="148" t="s">
        <v>1827</v>
      </c>
      <c r="H168" s="148">
        <v>1</v>
      </c>
      <c r="I168" s="148" t="s">
        <v>1919</v>
      </c>
      <c r="J168" t="b">
        <v>1</v>
      </c>
      <c r="K168" t="s">
        <v>1925</v>
      </c>
      <c r="L168" s="148" t="s">
        <v>1921</v>
      </c>
      <c r="M168" t="b">
        <v>0</v>
      </c>
      <c r="N168" s="148" t="s">
        <v>1922</v>
      </c>
      <c r="O168" t="s">
        <v>333</v>
      </c>
    </row>
    <row r="169" spans="1:15" x14ac:dyDescent="0.3">
      <c r="A169" t="s">
        <v>2076</v>
      </c>
      <c r="D169" s="148">
        <v>59</v>
      </c>
      <c r="E169" t="s">
        <v>2077</v>
      </c>
      <c r="F169" s="148">
        <v>1</v>
      </c>
      <c r="G169" s="148" t="s">
        <v>1827</v>
      </c>
      <c r="H169" s="148">
        <v>1</v>
      </c>
      <c r="I169" s="148" t="s">
        <v>1919</v>
      </c>
      <c r="J169" t="b">
        <v>1</v>
      </c>
      <c r="K169" t="s">
        <v>1925</v>
      </c>
      <c r="L169" s="233" t="s">
        <v>1921</v>
      </c>
      <c r="M169" t="b">
        <v>0</v>
      </c>
      <c r="N169" s="148" t="s">
        <v>1922</v>
      </c>
    </row>
    <row r="170" spans="1:15" x14ac:dyDescent="0.3">
      <c r="A170" t="s">
        <v>1866</v>
      </c>
      <c r="C170" s="148">
        <v>20523</v>
      </c>
      <c r="E170" t="s">
        <v>1047</v>
      </c>
      <c r="F170" s="148">
        <v>4</v>
      </c>
      <c r="G170" s="148" t="s">
        <v>1861</v>
      </c>
      <c r="H170" s="148">
        <v>7</v>
      </c>
      <c r="I170" s="148" t="s">
        <v>1459</v>
      </c>
      <c r="J170" t="b">
        <v>0</v>
      </c>
      <c r="K170" t="s">
        <v>2041</v>
      </c>
      <c r="L170" s="148" t="s">
        <v>1459</v>
      </c>
      <c r="M170" t="b">
        <v>0</v>
      </c>
      <c r="N170" s="225" t="s">
        <v>2040</v>
      </c>
    </row>
    <row r="171" spans="1:15" x14ac:dyDescent="0.3">
      <c r="A171" t="s">
        <v>1647</v>
      </c>
      <c r="B171" t="s">
        <v>2032</v>
      </c>
      <c r="C171" s="148">
        <v>20535</v>
      </c>
      <c r="D171" s="148">
        <v>409</v>
      </c>
      <c r="E171" t="s">
        <v>380</v>
      </c>
      <c r="F171" s="148">
        <v>1</v>
      </c>
      <c r="G171" s="148" t="s">
        <v>1827</v>
      </c>
      <c r="H171" s="148">
        <v>1</v>
      </c>
      <c r="I171" s="148" t="s">
        <v>1919</v>
      </c>
      <c r="J171" t="b">
        <v>1</v>
      </c>
      <c r="K171" t="s">
        <v>1920</v>
      </c>
      <c r="L171" s="148" t="s">
        <v>1921</v>
      </c>
      <c r="M171" t="b">
        <v>1</v>
      </c>
      <c r="N171" s="148" t="s">
        <v>1922</v>
      </c>
    </row>
    <row r="172" spans="1:15" x14ac:dyDescent="0.3">
      <c r="A172" t="s">
        <v>1670</v>
      </c>
      <c r="C172" s="148">
        <v>21015</v>
      </c>
      <c r="D172" s="148">
        <v>111</v>
      </c>
      <c r="E172" t="s">
        <v>382</v>
      </c>
      <c r="F172" s="148">
        <v>1</v>
      </c>
      <c r="G172" s="148" t="s">
        <v>1827</v>
      </c>
      <c r="H172" s="148">
        <v>1</v>
      </c>
      <c r="J172" t="b">
        <v>1</v>
      </c>
      <c r="K172" t="s">
        <v>1920</v>
      </c>
      <c r="L172" s="148" t="s">
        <v>1921</v>
      </c>
      <c r="M172" t="b">
        <v>0</v>
      </c>
      <c r="N172" s="148" t="s">
        <v>1922</v>
      </c>
    </row>
    <row r="173" spans="1:15" x14ac:dyDescent="0.3">
      <c r="A173" t="s">
        <v>1649</v>
      </c>
      <c r="B173" t="s">
        <v>2033</v>
      </c>
      <c r="C173" s="148">
        <v>30150</v>
      </c>
      <c r="D173" s="148">
        <v>53</v>
      </c>
      <c r="E173" t="s">
        <v>2034</v>
      </c>
      <c r="F173" s="148">
        <v>1</v>
      </c>
      <c r="G173" s="148" t="s">
        <v>1827</v>
      </c>
      <c r="H173" s="148">
        <v>1</v>
      </c>
      <c r="I173" s="148" t="s">
        <v>1928</v>
      </c>
      <c r="J173" t="b">
        <v>1</v>
      </c>
      <c r="K173" t="s">
        <v>1920</v>
      </c>
      <c r="L173" s="148" t="s">
        <v>1933</v>
      </c>
      <c r="M173" t="b">
        <v>0</v>
      </c>
      <c r="N173" s="148" t="s">
        <v>1922</v>
      </c>
    </row>
  </sheetData>
  <autoFilter ref="A1:O173" xr:uid="{00000000-0009-0000-0000-00000D000000}">
    <sortState xmlns:xlrd2="http://schemas.microsoft.com/office/spreadsheetml/2017/richdata2" ref="A2:O173">
      <sortCondition ref="E1:E17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6"/>
  <sheetViews>
    <sheetView workbookViewId="0"/>
  </sheetViews>
  <sheetFormatPr defaultRowHeight="14.4" x14ac:dyDescent="0.3"/>
  <cols>
    <col min="1" max="1" width="28.33203125" customWidth="1"/>
    <col min="2" max="2" width="11.33203125" customWidth="1"/>
    <col min="3" max="3" width="11.33203125" bestFit="1" customWidth="1"/>
    <col min="4" max="4" width="9.44140625" bestFit="1" customWidth="1"/>
    <col min="5" max="5" width="15.6640625" bestFit="1" customWidth="1"/>
  </cols>
  <sheetData>
    <row r="1" spans="1:5" ht="15.6" x14ac:dyDescent="0.3">
      <c r="A1" s="379" t="s">
        <v>2212</v>
      </c>
      <c r="B1" s="380"/>
      <c r="C1" s="380"/>
      <c r="D1" s="380"/>
    </row>
    <row r="2" spans="1:5" x14ac:dyDescent="0.3">
      <c r="A2" s="3" t="s">
        <v>2206</v>
      </c>
    </row>
    <row r="3" spans="1:5" ht="31.5" customHeight="1" x14ac:dyDescent="0.3">
      <c r="A3" s="2" t="s">
        <v>0</v>
      </c>
      <c r="B3" s="10" t="s">
        <v>1</v>
      </c>
      <c r="C3" s="10" t="s">
        <v>2</v>
      </c>
      <c r="D3" s="10" t="s">
        <v>3</v>
      </c>
      <c r="E3" s="10" t="s">
        <v>52</v>
      </c>
    </row>
    <row r="4" spans="1:5" x14ac:dyDescent="0.3">
      <c r="A4" s="7" t="s">
        <v>4</v>
      </c>
      <c r="B4" s="7">
        <v>12</v>
      </c>
      <c r="C4" s="7">
        <v>0</v>
      </c>
      <c r="D4" s="7">
        <v>0</v>
      </c>
      <c r="E4" s="139">
        <v>1</v>
      </c>
    </row>
    <row r="5" spans="1:5" x14ac:dyDescent="0.3">
      <c r="A5" s="8" t="s">
        <v>5</v>
      </c>
      <c r="B5" s="8">
        <v>15</v>
      </c>
      <c r="C5" s="8">
        <v>1</v>
      </c>
      <c r="D5" s="8">
        <v>0</v>
      </c>
      <c r="E5" s="139">
        <v>0.9375</v>
      </c>
    </row>
    <row r="6" spans="1:5" x14ac:dyDescent="0.3">
      <c r="A6" s="8" t="s">
        <v>6</v>
      </c>
      <c r="B6" s="8">
        <v>27</v>
      </c>
      <c r="C6" s="8">
        <v>0</v>
      </c>
      <c r="D6" s="8">
        <v>0</v>
      </c>
      <c r="E6" s="139">
        <v>1</v>
      </c>
    </row>
    <row r="7" spans="1:5" x14ac:dyDescent="0.3">
      <c r="A7" s="8" t="s">
        <v>7</v>
      </c>
      <c r="B7" s="8">
        <v>8</v>
      </c>
      <c r="C7" s="8">
        <v>0</v>
      </c>
      <c r="D7" s="8">
        <v>15</v>
      </c>
      <c r="E7" s="139">
        <v>1</v>
      </c>
    </row>
    <row r="8" spans="1:5" x14ac:dyDescent="0.3">
      <c r="A8" s="8" t="s">
        <v>8</v>
      </c>
      <c r="B8" s="8">
        <v>5</v>
      </c>
      <c r="C8" s="8">
        <v>0</v>
      </c>
      <c r="D8" s="8">
        <v>5</v>
      </c>
      <c r="E8" s="139">
        <v>1</v>
      </c>
    </row>
    <row r="9" spans="1:5" x14ac:dyDescent="0.3">
      <c r="A9" s="8" t="s">
        <v>9</v>
      </c>
      <c r="B9" s="8">
        <v>47</v>
      </c>
      <c r="C9" s="8">
        <v>1</v>
      </c>
      <c r="D9" s="8">
        <v>0</v>
      </c>
      <c r="E9" s="139">
        <v>0.97916666666666663</v>
      </c>
    </row>
    <row r="10" spans="1:5" x14ac:dyDescent="0.3">
      <c r="A10" s="8" t="s">
        <v>10</v>
      </c>
      <c r="B10" s="8">
        <v>7</v>
      </c>
      <c r="C10" s="8">
        <v>0</v>
      </c>
      <c r="D10" s="8">
        <v>2</v>
      </c>
      <c r="E10" s="139">
        <v>1</v>
      </c>
    </row>
    <row r="11" spans="1:5" x14ac:dyDescent="0.3">
      <c r="A11" s="8" t="s">
        <v>11</v>
      </c>
      <c r="B11" s="8">
        <v>12</v>
      </c>
      <c r="C11" s="8">
        <v>0</v>
      </c>
      <c r="D11" s="8">
        <v>0</v>
      </c>
      <c r="E11" s="139">
        <v>1</v>
      </c>
    </row>
    <row r="12" spans="1:5" x14ac:dyDescent="0.3">
      <c r="A12" s="8" t="s">
        <v>12</v>
      </c>
      <c r="B12" s="8">
        <v>0</v>
      </c>
      <c r="C12" s="8">
        <v>0</v>
      </c>
      <c r="D12" s="8">
        <v>95</v>
      </c>
      <c r="E12" s="139"/>
    </row>
    <row r="13" spans="1:5" x14ac:dyDescent="0.3">
      <c r="A13" s="8" t="s">
        <v>13</v>
      </c>
      <c r="B13" s="8">
        <v>23</v>
      </c>
      <c r="C13" s="8">
        <v>0</v>
      </c>
      <c r="D13" s="8">
        <v>6</v>
      </c>
      <c r="E13" s="139">
        <v>1</v>
      </c>
    </row>
    <row r="14" spans="1:5" x14ac:dyDescent="0.3">
      <c r="A14" s="9" t="s">
        <v>14</v>
      </c>
      <c r="B14" s="9">
        <v>41</v>
      </c>
      <c r="C14" s="9">
        <v>1</v>
      </c>
      <c r="D14" s="9">
        <v>1</v>
      </c>
      <c r="E14" s="139">
        <v>0.97619047619047616</v>
      </c>
    </row>
    <row r="15" spans="1:5" x14ac:dyDescent="0.3">
      <c r="A15" s="1" t="s">
        <v>15</v>
      </c>
      <c r="B15" s="1">
        <v>197</v>
      </c>
      <c r="C15" s="1">
        <v>3</v>
      </c>
      <c r="D15" s="1">
        <v>124</v>
      </c>
      <c r="E15" s="1"/>
    </row>
    <row r="16" spans="1:5" x14ac:dyDescent="0.3">
      <c r="A16" s="71" t="s">
        <v>537</v>
      </c>
    </row>
  </sheetData>
  <pageMargins left="0.7" right="0.7" top="0.75" bottom="0.75" header="0.3" footer="0.3"/>
  <pageSetup orientation="portrait" horizontalDpi="4294967293" vertic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workbookViewId="0">
      <pane ySplit="1" topLeftCell="A174" activePane="bottomLeft" state="frozen"/>
      <selection activeCell="J1" sqref="A1:J1"/>
      <selection pane="bottomLeft" activeCell="J1" sqref="A1:J1"/>
    </sheetView>
  </sheetViews>
  <sheetFormatPr defaultColWidth="9.109375" defaultRowHeight="14.4" x14ac:dyDescent="0.3"/>
  <cols>
    <col min="1" max="1" width="12.5546875" customWidth="1"/>
    <col min="2" max="2" width="22.88671875" bestFit="1" customWidth="1"/>
    <col min="4" max="4" width="50.109375" customWidth="1"/>
    <col min="5" max="5" width="9.109375" style="148"/>
    <col min="7" max="7" width="28.33203125" bestFit="1" customWidth="1"/>
  </cols>
  <sheetData>
    <row r="1" spans="1:8" ht="28.8" x14ac:dyDescent="0.3">
      <c r="A1" s="73" t="s">
        <v>2079</v>
      </c>
      <c r="B1" s="73" t="s">
        <v>2080</v>
      </c>
      <c r="C1" s="73" t="s">
        <v>2081</v>
      </c>
      <c r="D1" s="73" t="s">
        <v>2082</v>
      </c>
      <c r="E1" s="147" t="s">
        <v>2083</v>
      </c>
      <c r="F1" s="147" t="s">
        <v>2084</v>
      </c>
      <c r="G1" s="73" t="s">
        <v>1490</v>
      </c>
      <c r="H1" s="73" t="s">
        <v>59</v>
      </c>
    </row>
    <row r="2" spans="1:8" x14ac:dyDescent="0.3">
      <c r="A2" t="s">
        <v>1536</v>
      </c>
      <c r="B2" t="s">
        <v>578</v>
      </c>
      <c r="C2" t="b">
        <v>1</v>
      </c>
      <c r="D2" t="s">
        <v>62</v>
      </c>
      <c r="F2" s="148"/>
      <c r="G2" t="s">
        <v>8</v>
      </c>
    </row>
    <row r="3" spans="1:8" x14ac:dyDescent="0.3">
      <c r="A3" t="s">
        <v>1553</v>
      </c>
      <c r="B3" t="s">
        <v>580</v>
      </c>
      <c r="C3" t="b">
        <v>1</v>
      </c>
      <c r="D3" t="s">
        <v>64</v>
      </c>
      <c r="F3" s="148"/>
      <c r="G3" t="s">
        <v>9</v>
      </c>
    </row>
    <row r="4" spans="1:8" x14ac:dyDescent="0.3">
      <c r="A4" t="s">
        <v>1572</v>
      </c>
      <c r="B4" t="s">
        <v>582</v>
      </c>
      <c r="C4" t="b">
        <v>1</v>
      </c>
      <c r="D4" t="s">
        <v>66</v>
      </c>
      <c r="F4" s="148"/>
      <c r="G4" t="s">
        <v>9</v>
      </c>
    </row>
    <row r="5" spans="1:8" x14ac:dyDescent="0.3">
      <c r="A5" t="s">
        <v>1589</v>
      </c>
      <c r="B5" t="s">
        <v>584</v>
      </c>
      <c r="C5" t="b">
        <v>1</v>
      </c>
      <c r="D5" t="s">
        <v>68</v>
      </c>
      <c r="F5" s="148"/>
      <c r="G5" t="s">
        <v>4</v>
      </c>
    </row>
    <row r="6" spans="1:8" x14ac:dyDescent="0.3">
      <c r="A6" t="s">
        <v>1614</v>
      </c>
      <c r="B6" t="s">
        <v>629</v>
      </c>
      <c r="C6" t="b">
        <v>1</v>
      </c>
      <c r="D6" t="s">
        <v>630</v>
      </c>
      <c r="F6" s="148"/>
      <c r="G6" t="s">
        <v>14</v>
      </c>
    </row>
    <row r="7" spans="1:8" x14ac:dyDescent="0.3">
      <c r="A7" t="s">
        <v>1700</v>
      </c>
      <c r="B7" t="s">
        <v>632</v>
      </c>
      <c r="C7" t="b">
        <v>1</v>
      </c>
      <c r="D7" t="s">
        <v>633</v>
      </c>
      <c r="F7" s="148"/>
      <c r="G7" t="s">
        <v>14</v>
      </c>
    </row>
    <row r="8" spans="1:8" x14ac:dyDescent="0.3">
      <c r="A8" t="s">
        <v>1744</v>
      </c>
      <c r="B8" t="s">
        <v>635</v>
      </c>
      <c r="C8" t="b">
        <v>1</v>
      </c>
      <c r="D8" t="s">
        <v>636</v>
      </c>
      <c r="F8" s="148"/>
      <c r="G8" t="s">
        <v>14</v>
      </c>
    </row>
    <row r="9" spans="1:8" x14ac:dyDescent="0.3">
      <c r="A9" t="s">
        <v>1768</v>
      </c>
      <c r="B9" t="s">
        <v>638</v>
      </c>
      <c r="C9" t="b">
        <v>1</v>
      </c>
      <c r="D9" t="s">
        <v>90</v>
      </c>
      <c r="F9" s="148"/>
      <c r="G9" t="s">
        <v>14</v>
      </c>
    </row>
    <row r="10" spans="1:8" x14ac:dyDescent="0.3">
      <c r="A10" t="s">
        <v>1551</v>
      </c>
      <c r="B10" t="s">
        <v>619</v>
      </c>
      <c r="C10" t="b">
        <v>1</v>
      </c>
      <c r="D10" t="s">
        <v>620</v>
      </c>
      <c r="F10" s="148"/>
      <c r="G10" t="s">
        <v>14</v>
      </c>
    </row>
    <row r="11" spans="1:8" x14ac:dyDescent="0.3">
      <c r="A11" t="s">
        <v>1735</v>
      </c>
      <c r="B11" t="s">
        <v>796</v>
      </c>
      <c r="C11" t="b">
        <v>1</v>
      </c>
      <c r="D11" t="s">
        <v>797</v>
      </c>
      <c r="F11" s="148"/>
      <c r="G11" t="s">
        <v>7</v>
      </c>
    </row>
    <row r="12" spans="1:8" x14ac:dyDescent="0.3">
      <c r="A12" t="s">
        <v>2085</v>
      </c>
      <c r="B12" t="s">
        <v>626</v>
      </c>
      <c r="C12" t="b">
        <v>0</v>
      </c>
      <c r="D12" t="s">
        <v>627</v>
      </c>
      <c r="F12" s="148" t="s">
        <v>2086</v>
      </c>
      <c r="G12" t="s">
        <v>14</v>
      </c>
      <c r="H12" t="s">
        <v>2087</v>
      </c>
    </row>
    <row r="13" spans="1:8" x14ac:dyDescent="0.3">
      <c r="A13" t="s">
        <v>1625</v>
      </c>
      <c r="B13" t="s">
        <v>626</v>
      </c>
      <c r="C13" t="b">
        <v>1</v>
      </c>
      <c r="D13" t="s">
        <v>1396</v>
      </c>
      <c r="E13" s="148">
        <v>3</v>
      </c>
      <c r="F13" s="148">
        <v>2008</v>
      </c>
      <c r="G13" t="s">
        <v>14</v>
      </c>
      <c r="H13" t="s">
        <v>2087</v>
      </c>
    </row>
    <row r="14" spans="1:8" x14ac:dyDescent="0.3">
      <c r="A14" t="s">
        <v>2088</v>
      </c>
      <c r="B14" t="s">
        <v>602</v>
      </c>
      <c r="C14" t="b">
        <v>0</v>
      </c>
      <c r="D14" t="s">
        <v>603</v>
      </c>
      <c r="F14" s="148" t="s">
        <v>2089</v>
      </c>
      <c r="G14" t="s">
        <v>13</v>
      </c>
    </row>
    <row r="15" spans="1:8" x14ac:dyDescent="0.3">
      <c r="A15" t="s">
        <v>2090</v>
      </c>
      <c r="B15" t="s">
        <v>602</v>
      </c>
      <c r="C15" t="b">
        <v>0</v>
      </c>
      <c r="D15" t="s">
        <v>2091</v>
      </c>
      <c r="F15" s="148" t="s">
        <v>2092</v>
      </c>
      <c r="G15" t="s">
        <v>13</v>
      </c>
      <c r="H15" t="s">
        <v>2093</v>
      </c>
    </row>
    <row r="16" spans="1:8" x14ac:dyDescent="0.3">
      <c r="A16" t="s">
        <v>2094</v>
      </c>
      <c r="B16" t="s">
        <v>602</v>
      </c>
      <c r="C16" t="b">
        <v>0</v>
      </c>
      <c r="D16" t="s">
        <v>2095</v>
      </c>
      <c r="E16" s="148">
        <v>3</v>
      </c>
      <c r="F16" s="148" t="s">
        <v>2096</v>
      </c>
      <c r="G16" t="s">
        <v>13</v>
      </c>
    </row>
    <row r="17" spans="1:8" x14ac:dyDescent="0.3">
      <c r="A17" t="s">
        <v>2097</v>
      </c>
      <c r="B17" t="s">
        <v>602</v>
      </c>
      <c r="C17" t="b">
        <v>0</v>
      </c>
      <c r="D17" t="s">
        <v>2098</v>
      </c>
      <c r="E17" s="148">
        <v>1</v>
      </c>
      <c r="F17" s="148" t="s">
        <v>2099</v>
      </c>
      <c r="G17" t="s">
        <v>13</v>
      </c>
      <c r="H17" t="s">
        <v>2087</v>
      </c>
    </row>
    <row r="18" spans="1:8" x14ac:dyDescent="0.3">
      <c r="A18" t="s">
        <v>2100</v>
      </c>
      <c r="B18" t="s">
        <v>602</v>
      </c>
      <c r="C18" t="b">
        <v>0</v>
      </c>
      <c r="D18" t="s">
        <v>2101</v>
      </c>
      <c r="E18" s="148">
        <v>10</v>
      </c>
      <c r="F18" s="148" t="s">
        <v>2102</v>
      </c>
      <c r="G18" t="s">
        <v>13</v>
      </c>
      <c r="H18" t="s">
        <v>2087</v>
      </c>
    </row>
    <row r="19" spans="1:8" x14ac:dyDescent="0.3">
      <c r="A19" t="s">
        <v>1534</v>
      </c>
      <c r="B19" t="s">
        <v>602</v>
      </c>
      <c r="C19" t="b">
        <v>1</v>
      </c>
      <c r="D19" t="s">
        <v>1393</v>
      </c>
      <c r="E19" s="148">
        <v>2</v>
      </c>
      <c r="F19" s="148" t="s">
        <v>2103</v>
      </c>
      <c r="G19" t="s">
        <v>13</v>
      </c>
      <c r="H19" t="s">
        <v>2104</v>
      </c>
    </row>
    <row r="20" spans="1:8" x14ac:dyDescent="0.3">
      <c r="A20" t="s">
        <v>2105</v>
      </c>
      <c r="B20" t="s">
        <v>623</v>
      </c>
      <c r="C20" t="b">
        <v>0</v>
      </c>
      <c r="D20" t="s">
        <v>96</v>
      </c>
      <c r="E20" s="148" t="s">
        <v>505</v>
      </c>
      <c r="G20" t="s">
        <v>7</v>
      </c>
    </row>
    <row r="21" spans="1:8" x14ac:dyDescent="0.3">
      <c r="A21" t="s">
        <v>1609</v>
      </c>
      <c r="B21" t="s">
        <v>623</v>
      </c>
      <c r="C21" t="b">
        <v>0</v>
      </c>
      <c r="D21" t="s">
        <v>2106</v>
      </c>
      <c r="E21" s="148">
        <v>1</v>
      </c>
      <c r="F21" s="148" t="s">
        <v>2107</v>
      </c>
      <c r="G21" t="s">
        <v>7</v>
      </c>
      <c r="H21" t="s">
        <v>2087</v>
      </c>
    </row>
    <row r="22" spans="1:8" x14ac:dyDescent="0.3">
      <c r="A22" t="s">
        <v>1525</v>
      </c>
      <c r="B22" t="s">
        <v>623</v>
      </c>
      <c r="C22" t="b">
        <v>1</v>
      </c>
      <c r="D22" t="s">
        <v>1395</v>
      </c>
      <c r="E22" s="148">
        <v>1</v>
      </c>
      <c r="F22" s="148">
        <v>2012</v>
      </c>
      <c r="G22" t="s">
        <v>7</v>
      </c>
      <c r="H22" t="s">
        <v>2087</v>
      </c>
    </row>
    <row r="23" spans="1:8" x14ac:dyDescent="0.3">
      <c r="A23" t="s">
        <v>2108</v>
      </c>
      <c r="B23" t="s">
        <v>1283</v>
      </c>
      <c r="C23" t="b">
        <v>0</v>
      </c>
      <c r="D23" t="s">
        <v>1419</v>
      </c>
      <c r="F23" s="148" t="s">
        <v>2109</v>
      </c>
      <c r="G23" t="s">
        <v>13</v>
      </c>
    </row>
    <row r="24" spans="1:8" x14ac:dyDescent="0.3">
      <c r="A24" t="s">
        <v>1608</v>
      </c>
      <c r="B24" t="s">
        <v>606</v>
      </c>
      <c r="C24" t="b">
        <v>1</v>
      </c>
      <c r="D24" t="s">
        <v>607</v>
      </c>
      <c r="F24" s="148">
        <v>1998</v>
      </c>
      <c r="G24" t="s">
        <v>13</v>
      </c>
      <c r="H24" t="s">
        <v>2104</v>
      </c>
    </row>
    <row r="25" spans="1:8" x14ac:dyDescent="0.3">
      <c r="A25" t="s">
        <v>2110</v>
      </c>
      <c r="B25" t="s">
        <v>646</v>
      </c>
      <c r="C25" t="b">
        <v>0</v>
      </c>
      <c r="D25" t="s">
        <v>647</v>
      </c>
      <c r="F25" s="148" t="s">
        <v>2111</v>
      </c>
      <c r="G25" t="s">
        <v>9</v>
      </c>
    </row>
    <row r="26" spans="1:8" x14ac:dyDescent="0.3">
      <c r="A26" t="s">
        <v>1531</v>
      </c>
      <c r="B26" t="s">
        <v>646</v>
      </c>
      <c r="C26" t="b">
        <v>1</v>
      </c>
      <c r="D26" t="s">
        <v>1406</v>
      </c>
      <c r="F26" s="148">
        <v>1988</v>
      </c>
      <c r="G26" t="s">
        <v>9</v>
      </c>
    </row>
    <row r="27" spans="1:8" x14ac:dyDescent="0.3">
      <c r="A27" t="s">
        <v>1630</v>
      </c>
      <c r="B27" t="s">
        <v>644</v>
      </c>
      <c r="C27" t="b">
        <v>1</v>
      </c>
      <c r="D27" t="s">
        <v>105</v>
      </c>
      <c r="F27" s="148"/>
      <c r="G27" t="s">
        <v>11</v>
      </c>
    </row>
    <row r="28" spans="1:8" x14ac:dyDescent="0.3">
      <c r="A28" t="s">
        <v>1687</v>
      </c>
      <c r="B28" t="s">
        <v>708</v>
      </c>
      <c r="C28" t="b">
        <v>1</v>
      </c>
      <c r="D28" t="s">
        <v>106</v>
      </c>
      <c r="F28" s="148"/>
      <c r="G28" t="s">
        <v>14</v>
      </c>
    </row>
    <row r="29" spans="1:8" x14ac:dyDescent="0.3">
      <c r="A29" t="s">
        <v>1704</v>
      </c>
      <c r="B29" t="s">
        <v>649</v>
      </c>
      <c r="C29" t="b">
        <v>1</v>
      </c>
      <c r="D29" t="s">
        <v>107</v>
      </c>
      <c r="F29" s="148"/>
      <c r="G29" t="s">
        <v>5</v>
      </c>
    </row>
    <row r="30" spans="1:8" x14ac:dyDescent="0.3">
      <c r="A30" t="s">
        <v>1717</v>
      </c>
      <c r="B30" t="s">
        <v>651</v>
      </c>
      <c r="C30" t="b">
        <v>1</v>
      </c>
      <c r="D30" t="s">
        <v>108</v>
      </c>
      <c r="F30" s="148"/>
      <c r="G30" t="s">
        <v>9</v>
      </c>
    </row>
    <row r="31" spans="1:8" x14ac:dyDescent="0.3">
      <c r="A31" t="s">
        <v>1745</v>
      </c>
      <c r="B31" t="s">
        <v>710</v>
      </c>
      <c r="C31" t="b">
        <v>1</v>
      </c>
      <c r="D31" t="s">
        <v>109</v>
      </c>
      <c r="F31" s="148"/>
      <c r="G31" t="s">
        <v>9</v>
      </c>
    </row>
    <row r="32" spans="1:8" x14ac:dyDescent="0.3">
      <c r="A32" t="s">
        <v>1752</v>
      </c>
      <c r="B32" t="s">
        <v>653</v>
      </c>
      <c r="C32" t="b">
        <v>1</v>
      </c>
      <c r="D32" t="s">
        <v>111</v>
      </c>
      <c r="F32" s="148"/>
      <c r="G32" t="s">
        <v>5</v>
      </c>
    </row>
    <row r="33" spans="1:8" x14ac:dyDescent="0.3">
      <c r="A33" t="s">
        <v>1899</v>
      </c>
      <c r="B33" t="s">
        <v>642</v>
      </c>
      <c r="C33" t="b">
        <v>0</v>
      </c>
      <c r="D33" t="s">
        <v>112</v>
      </c>
      <c r="E33" s="148" t="s">
        <v>505</v>
      </c>
      <c r="G33" t="s">
        <v>9</v>
      </c>
    </row>
    <row r="34" spans="1:8" x14ac:dyDescent="0.3">
      <c r="A34" t="s">
        <v>1603</v>
      </c>
      <c r="B34" t="s">
        <v>642</v>
      </c>
      <c r="C34" t="b">
        <v>1</v>
      </c>
      <c r="D34" t="s">
        <v>1397</v>
      </c>
      <c r="E34" s="148">
        <v>9</v>
      </c>
      <c r="F34" s="148">
        <v>2016</v>
      </c>
      <c r="G34" t="s">
        <v>9</v>
      </c>
    </row>
    <row r="35" spans="1:8" x14ac:dyDescent="0.3">
      <c r="A35" t="s">
        <v>1759</v>
      </c>
      <c r="B35" t="s">
        <v>656</v>
      </c>
      <c r="C35" t="b">
        <v>1</v>
      </c>
      <c r="D35" t="s">
        <v>113</v>
      </c>
      <c r="F35" s="148"/>
      <c r="G35" t="s">
        <v>5</v>
      </c>
    </row>
    <row r="36" spans="1:8" x14ac:dyDescent="0.3">
      <c r="A36" t="s">
        <v>1762</v>
      </c>
      <c r="B36" t="s">
        <v>712</v>
      </c>
      <c r="C36" t="b">
        <v>1</v>
      </c>
      <c r="D36" t="s">
        <v>114</v>
      </c>
      <c r="F36" s="148"/>
      <c r="G36" t="s">
        <v>9</v>
      </c>
    </row>
    <row r="37" spans="1:8" x14ac:dyDescent="0.3">
      <c r="A37" t="s">
        <v>1763</v>
      </c>
      <c r="B37" t="s">
        <v>714</v>
      </c>
      <c r="C37" t="b">
        <v>1</v>
      </c>
      <c r="D37" t="s">
        <v>115</v>
      </c>
      <c r="F37" s="148"/>
      <c r="G37" t="s">
        <v>14</v>
      </c>
    </row>
    <row r="38" spans="1:8" x14ac:dyDescent="0.3">
      <c r="A38" t="s">
        <v>1769</v>
      </c>
      <c r="B38" t="s">
        <v>716</v>
      </c>
      <c r="C38" t="b">
        <v>1</v>
      </c>
      <c r="D38" t="s">
        <v>116</v>
      </c>
      <c r="F38" s="148"/>
      <c r="G38" t="s">
        <v>14</v>
      </c>
    </row>
    <row r="39" spans="1:8" x14ac:dyDescent="0.3">
      <c r="A39" t="s">
        <v>1771</v>
      </c>
      <c r="B39" t="s">
        <v>658</v>
      </c>
      <c r="C39" t="b">
        <v>1</v>
      </c>
      <c r="D39" t="s">
        <v>117</v>
      </c>
      <c r="F39" s="148"/>
      <c r="G39" t="s">
        <v>9</v>
      </c>
    </row>
    <row r="40" spans="1:8" x14ac:dyDescent="0.3">
      <c r="A40" t="s">
        <v>1774</v>
      </c>
      <c r="B40" t="s">
        <v>718</v>
      </c>
      <c r="C40" t="b">
        <v>1</v>
      </c>
      <c r="D40" t="s">
        <v>118</v>
      </c>
      <c r="F40" s="148"/>
      <c r="G40" t="s">
        <v>14</v>
      </c>
    </row>
    <row r="41" spans="1:8" x14ac:dyDescent="0.3">
      <c r="A41" t="s">
        <v>2112</v>
      </c>
      <c r="B41" t="s">
        <v>704</v>
      </c>
      <c r="C41" t="b">
        <v>0</v>
      </c>
      <c r="D41" t="s">
        <v>396</v>
      </c>
      <c r="E41" s="148" t="s">
        <v>505</v>
      </c>
      <c r="G41" t="s">
        <v>9</v>
      </c>
    </row>
    <row r="42" spans="1:8" x14ac:dyDescent="0.3">
      <c r="A42" t="s">
        <v>1513</v>
      </c>
      <c r="B42" t="s">
        <v>704</v>
      </c>
      <c r="C42" t="b">
        <v>1</v>
      </c>
      <c r="D42" t="s">
        <v>2113</v>
      </c>
      <c r="E42" s="148">
        <v>1</v>
      </c>
      <c r="F42" s="148">
        <v>2005</v>
      </c>
      <c r="G42" t="s">
        <v>9</v>
      </c>
      <c r="H42" t="s">
        <v>2093</v>
      </c>
    </row>
    <row r="43" spans="1:8" x14ac:dyDescent="0.3">
      <c r="A43" t="s">
        <v>1782</v>
      </c>
      <c r="B43" t="s">
        <v>720</v>
      </c>
      <c r="C43" t="b">
        <v>1</v>
      </c>
      <c r="D43" t="s">
        <v>119</v>
      </c>
      <c r="F43" s="148"/>
      <c r="G43" t="s">
        <v>14</v>
      </c>
    </row>
    <row r="44" spans="1:8" x14ac:dyDescent="0.3">
      <c r="A44" t="s">
        <v>1900</v>
      </c>
      <c r="B44" t="s">
        <v>660</v>
      </c>
      <c r="C44" t="b">
        <v>0</v>
      </c>
      <c r="D44" t="s">
        <v>120</v>
      </c>
      <c r="F44" s="148"/>
      <c r="G44" t="s">
        <v>9</v>
      </c>
    </row>
    <row r="45" spans="1:8" x14ac:dyDescent="0.3">
      <c r="A45" t="s">
        <v>1559</v>
      </c>
      <c r="B45" t="s">
        <v>660</v>
      </c>
      <c r="C45" t="b">
        <v>1</v>
      </c>
      <c r="D45" t="s">
        <v>1398</v>
      </c>
      <c r="E45" s="148">
        <v>10</v>
      </c>
      <c r="F45" s="148">
        <v>2006</v>
      </c>
      <c r="G45" t="s">
        <v>9</v>
      </c>
    </row>
    <row r="46" spans="1:8" x14ac:dyDescent="0.3">
      <c r="A46" t="s">
        <v>1785</v>
      </c>
      <c r="B46" t="s">
        <v>662</v>
      </c>
      <c r="C46" t="b">
        <v>1</v>
      </c>
      <c r="D46" t="s">
        <v>121</v>
      </c>
      <c r="F46" s="148"/>
      <c r="G46" t="s">
        <v>11</v>
      </c>
    </row>
    <row r="47" spans="1:8" x14ac:dyDescent="0.3">
      <c r="A47" t="s">
        <v>1794</v>
      </c>
      <c r="B47" t="s">
        <v>664</v>
      </c>
      <c r="C47" t="b">
        <v>1</v>
      </c>
      <c r="D47" t="s">
        <v>122</v>
      </c>
      <c r="F47" s="148"/>
      <c r="G47" t="s">
        <v>11</v>
      </c>
    </row>
    <row r="48" spans="1:8" x14ac:dyDescent="0.3">
      <c r="A48" t="s">
        <v>1803</v>
      </c>
      <c r="B48" t="s">
        <v>666</v>
      </c>
      <c r="C48" t="b">
        <v>1</v>
      </c>
      <c r="D48" t="s">
        <v>123</v>
      </c>
      <c r="F48" s="148"/>
      <c r="G48" t="s">
        <v>9</v>
      </c>
    </row>
    <row r="49" spans="1:7" x14ac:dyDescent="0.3">
      <c r="A49" t="s">
        <v>1499</v>
      </c>
      <c r="B49" t="s">
        <v>668</v>
      </c>
      <c r="C49" t="b">
        <v>1</v>
      </c>
      <c r="D49" t="s">
        <v>124</v>
      </c>
      <c r="F49" s="148"/>
      <c r="G49" t="s">
        <v>5</v>
      </c>
    </row>
    <row r="50" spans="1:7" x14ac:dyDescent="0.3">
      <c r="A50" t="s">
        <v>1520</v>
      </c>
      <c r="B50" t="s">
        <v>670</v>
      </c>
      <c r="C50" t="b">
        <v>1</v>
      </c>
      <c r="D50" t="s">
        <v>125</v>
      </c>
      <c r="F50" s="148"/>
      <c r="G50" t="s">
        <v>9</v>
      </c>
    </row>
    <row r="51" spans="1:7" x14ac:dyDescent="0.3">
      <c r="A51" t="s">
        <v>1523</v>
      </c>
      <c r="B51" t="s">
        <v>722</v>
      </c>
      <c r="C51" t="b">
        <v>1</v>
      </c>
      <c r="D51" t="s">
        <v>126</v>
      </c>
      <c r="F51" s="148"/>
      <c r="G51" t="s">
        <v>9</v>
      </c>
    </row>
    <row r="52" spans="1:7" x14ac:dyDescent="0.3">
      <c r="A52" t="s">
        <v>1526</v>
      </c>
      <c r="B52" t="s">
        <v>724</v>
      </c>
      <c r="C52" t="b">
        <v>1</v>
      </c>
      <c r="D52" t="s">
        <v>127</v>
      </c>
      <c r="F52" s="148"/>
      <c r="G52" t="s">
        <v>14</v>
      </c>
    </row>
    <row r="53" spans="1:7" x14ac:dyDescent="0.3">
      <c r="A53" t="s">
        <v>1902</v>
      </c>
      <c r="B53" t="s">
        <v>674</v>
      </c>
      <c r="C53" t="b">
        <v>1</v>
      </c>
      <c r="D53" t="s">
        <v>129</v>
      </c>
      <c r="E53" s="148" t="s">
        <v>505</v>
      </c>
      <c r="G53" t="s">
        <v>6</v>
      </c>
    </row>
    <row r="54" spans="1:7" x14ac:dyDescent="0.3">
      <c r="A54" t="s">
        <v>1539</v>
      </c>
      <c r="B54" t="s">
        <v>1116</v>
      </c>
      <c r="C54" t="b">
        <v>1</v>
      </c>
      <c r="D54" t="s">
        <v>1445</v>
      </c>
      <c r="F54" s="148">
        <v>2016</v>
      </c>
      <c r="G54" t="s">
        <v>6</v>
      </c>
    </row>
    <row r="55" spans="1:7" x14ac:dyDescent="0.3">
      <c r="A55" t="s">
        <v>1547</v>
      </c>
      <c r="B55" t="s">
        <v>676</v>
      </c>
      <c r="C55" t="b">
        <v>1</v>
      </c>
      <c r="D55" t="s">
        <v>131</v>
      </c>
      <c r="F55" s="148"/>
      <c r="G55" t="s">
        <v>11</v>
      </c>
    </row>
    <row r="56" spans="1:7" x14ac:dyDescent="0.3">
      <c r="A56" t="s">
        <v>1550</v>
      </c>
      <c r="B56" t="s">
        <v>678</v>
      </c>
      <c r="C56" t="b">
        <v>1</v>
      </c>
      <c r="D56" t="s">
        <v>132</v>
      </c>
      <c r="F56" s="148"/>
      <c r="G56" t="s">
        <v>11</v>
      </c>
    </row>
    <row r="57" spans="1:7" x14ac:dyDescent="0.3">
      <c r="A57" t="s">
        <v>1556</v>
      </c>
      <c r="B57" t="s">
        <v>726</v>
      </c>
      <c r="C57" t="b">
        <v>1</v>
      </c>
      <c r="D57" t="s">
        <v>133</v>
      </c>
      <c r="F57" s="148"/>
      <c r="G57" t="s">
        <v>14</v>
      </c>
    </row>
    <row r="58" spans="1:7" x14ac:dyDescent="0.3">
      <c r="A58" t="s">
        <v>1560</v>
      </c>
      <c r="B58" t="s">
        <v>728</v>
      </c>
      <c r="C58" t="b">
        <v>1</v>
      </c>
      <c r="D58" t="s">
        <v>135</v>
      </c>
      <c r="F58" s="148"/>
      <c r="G58" t="s">
        <v>8</v>
      </c>
    </row>
    <row r="59" spans="1:7" x14ac:dyDescent="0.3">
      <c r="A59" t="s">
        <v>1573</v>
      </c>
      <c r="B59" t="s">
        <v>680</v>
      </c>
      <c r="C59" t="b">
        <v>1</v>
      </c>
      <c r="D59" t="s">
        <v>136</v>
      </c>
      <c r="F59" s="148"/>
      <c r="G59" t="s">
        <v>9</v>
      </c>
    </row>
    <row r="60" spans="1:7" x14ac:dyDescent="0.3">
      <c r="A60" t="s">
        <v>1583</v>
      </c>
      <c r="B60" t="s">
        <v>682</v>
      </c>
      <c r="C60" t="b">
        <v>1</v>
      </c>
      <c r="D60" t="s">
        <v>137</v>
      </c>
      <c r="F60" s="148"/>
      <c r="G60" t="s">
        <v>9</v>
      </c>
    </row>
    <row r="61" spans="1:7" x14ac:dyDescent="0.3">
      <c r="A61" t="s">
        <v>1592</v>
      </c>
      <c r="B61" t="s">
        <v>730</v>
      </c>
      <c r="C61" t="b">
        <v>1</v>
      </c>
      <c r="D61" t="s">
        <v>138</v>
      </c>
      <c r="F61" s="148"/>
      <c r="G61" t="s">
        <v>9</v>
      </c>
    </row>
    <row r="62" spans="1:7" x14ac:dyDescent="0.3">
      <c r="A62" t="s">
        <v>1574</v>
      </c>
      <c r="B62" t="s">
        <v>684</v>
      </c>
      <c r="C62" t="b">
        <v>0</v>
      </c>
      <c r="D62" t="s">
        <v>685</v>
      </c>
      <c r="F62" s="148" t="s">
        <v>2114</v>
      </c>
      <c r="G62" t="s">
        <v>9</v>
      </c>
    </row>
    <row r="63" spans="1:7" s="136" customFormat="1" ht="13.5" customHeight="1" x14ac:dyDescent="0.3">
      <c r="A63" s="136" t="s">
        <v>1527</v>
      </c>
      <c r="B63" s="136" t="s">
        <v>684</v>
      </c>
      <c r="C63" s="136" t="b">
        <v>1</v>
      </c>
      <c r="D63" s="136" t="s">
        <v>1399</v>
      </c>
      <c r="E63" s="172"/>
      <c r="F63" s="172">
        <v>2020</v>
      </c>
      <c r="G63" t="s">
        <v>9</v>
      </c>
    </row>
    <row r="64" spans="1:7" s="136" customFormat="1" x14ac:dyDescent="0.3">
      <c r="A64" s="136" t="s">
        <v>2115</v>
      </c>
      <c r="B64" s="136" t="s">
        <v>672</v>
      </c>
      <c r="C64" s="136" t="b">
        <v>0</v>
      </c>
      <c r="D64" s="136" t="s">
        <v>128</v>
      </c>
      <c r="E64" s="172" t="s">
        <v>505</v>
      </c>
      <c r="G64" s="136" t="s">
        <v>9</v>
      </c>
    </row>
    <row r="65" spans="1:8" x14ac:dyDescent="0.3">
      <c r="A65" t="s">
        <v>1600</v>
      </c>
      <c r="B65" t="s">
        <v>687</v>
      </c>
      <c r="C65" t="b">
        <v>1</v>
      </c>
      <c r="D65" t="s">
        <v>141</v>
      </c>
      <c r="F65" s="148"/>
      <c r="G65" t="s">
        <v>5</v>
      </c>
    </row>
    <row r="66" spans="1:8" x14ac:dyDescent="0.3">
      <c r="A66" t="s">
        <v>1601</v>
      </c>
      <c r="B66" t="s">
        <v>689</v>
      </c>
      <c r="C66" t="b">
        <v>1</v>
      </c>
      <c r="D66" t="s">
        <v>142</v>
      </c>
      <c r="F66" s="148"/>
      <c r="G66" t="s">
        <v>9</v>
      </c>
    </row>
    <row r="67" spans="1:8" x14ac:dyDescent="0.3">
      <c r="A67" t="s">
        <v>1602</v>
      </c>
      <c r="B67" t="s">
        <v>691</v>
      </c>
      <c r="C67" t="b">
        <v>1</v>
      </c>
      <c r="D67" t="s">
        <v>143</v>
      </c>
      <c r="F67" s="148"/>
      <c r="G67" t="s">
        <v>11</v>
      </c>
    </row>
    <row r="68" spans="1:8" x14ac:dyDescent="0.3">
      <c r="A68" t="s">
        <v>1604</v>
      </c>
      <c r="B68" t="s">
        <v>732</v>
      </c>
      <c r="C68" t="b">
        <v>1</v>
      </c>
      <c r="D68" t="s">
        <v>144</v>
      </c>
      <c r="F68" s="148"/>
      <c r="G68" t="s">
        <v>14</v>
      </c>
    </row>
    <row r="69" spans="1:8" x14ac:dyDescent="0.3">
      <c r="A69" t="s">
        <v>1605</v>
      </c>
      <c r="B69" t="s">
        <v>734</v>
      </c>
      <c r="C69" t="b">
        <v>1</v>
      </c>
      <c r="D69" t="s">
        <v>145</v>
      </c>
      <c r="F69" s="148"/>
      <c r="G69" t="s">
        <v>5</v>
      </c>
    </row>
    <row r="70" spans="1:8" x14ac:dyDescent="0.3">
      <c r="A70" t="s">
        <v>1606</v>
      </c>
      <c r="B70" t="s">
        <v>693</v>
      </c>
      <c r="C70" t="b">
        <v>1</v>
      </c>
      <c r="D70" t="s">
        <v>146</v>
      </c>
      <c r="F70" s="148"/>
      <c r="G70" t="s">
        <v>5</v>
      </c>
    </row>
    <row r="71" spans="1:8" x14ac:dyDescent="0.3">
      <c r="A71" t="s">
        <v>1904</v>
      </c>
      <c r="B71" t="s">
        <v>698</v>
      </c>
      <c r="C71" t="b">
        <v>0</v>
      </c>
      <c r="D71" t="s">
        <v>148</v>
      </c>
      <c r="E71" s="148" t="s">
        <v>505</v>
      </c>
      <c r="G71" t="s">
        <v>5</v>
      </c>
    </row>
    <row r="72" spans="1:8" x14ac:dyDescent="0.3">
      <c r="A72" t="s">
        <v>1595</v>
      </c>
      <c r="B72" t="s">
        <v>698</v>
      </c>
      <c r="C72" t="b">
        <v>1</v>
      </c>
      <c r="D72" t="s">
        <v>1402</v>
      </c>
      <c r="E72" s="148">
        <v>9</v>
      </c>
      <c r="F72" s="148">
        <v>2015</v>
      </c>
      <c r="G72" t="s">
        <v>5</v>
      </c>
      <c r="H72" t="s">
        <v>2087</v>
      </c>
    </row>
    <row r="73" spans="1:8" x14ac:dyDescent="0.3">
      <c r="A73" t="s">
        <v>1622</v>
      </c>
      <c r="B73" t="s">
        <v>736</v>
      </c>
      <c r="C73" t="b">
        <v>1</v>
      </c>
      <c r="D73" t="s">
        <v>149</v>
      </c>
      <c r="F73" s="148"/>
      <c r="G73" t="s">
        <v>5</v>
      </c>
    </row>
    <row r="74" spans="1:8" x14ac:dyDescent="0.3">
      <c r="A74" t="s">
        <v>1629</v>
      </c>
      <c r="B74" t="s">
        <v>700</v>
      </c>
      <c r="C74" t="b">
        <v>0</v>
      </c>
      <c r="D74" t="s">
        <v>150</v>
      </c>
      <c r="E74" s="148" t="s">
        <v>505</v>
      </c>
      <c r="G74" t="s">
        <v>6</v>
      </c>
    </row>
    <row r="75" spans="1:8" s="136" customFormat="1" x14ac:dyDescent="0.3">
      <c r="A75" s="136" t="s">
        <v>2116</v>
      </c>
      <c r="B75" s="136" t="s">
        <v>700</v>
      </c>
      <c r="C75" s="136" t="b">
        <v>1</v>
      </c>
      <c r="D75" s="136" t="s">
        <v>1403</v>
      </c>
      <c r="E75" s="172"/>
      <c r="F75" s="172" t="s">
        <v>2117</v>
      </c>
      <c r="G75" t="s">
        <v>6</v>
      </c>
    </row>
    <row r="76" spans="1:8" s="136" customFormat="1" x14ac:dyDescent="0.3">
      <c r="A76" s="136" t="s">
        <v>1636</v>
      </c>
      <c r="B76" s="136" t="s">
        <v>1025</v>
      </c>
      <c r="C76" s="136" t="b">
        <v>0</v>
      </c>
      <c r="D76" s="136" t="s">
        <v>370</v>
      </c>
      <c r="E76" s="172"/>
      <c r="F76" s="172"/>
      <c r="G76" t="s">
        <v>6</v>
      </c>
    </row>
    <row r="77" spans="1:8" x14ac:dyDescent="0.3">
      <c r="A77" t="s">
        <v>2118</v>
      </c>
      <c r="B77" t="s">
        <v>702</v>
      </c>
      <c r="C77" t="b">
        <v>0</v>
      </c>
      <c r="D77" t="s">
        <v>151</v>
      </c>
      <c r="E77" s="148" t="s">
        <v>505</v>
      </c>
      <c r="G77" t="s">
        <v>9</v>
      </c>
    </row>
    <row r="78" spans="1:8" x14ac:dyDescent="0.3">
      <c r="A78" t="s">
        <v>2119</v>
      </c>
      <c r="B78" t="s">
        <v>702</v>
      </c>
      <c r="C78" t="b">
        <v>0</v>
      </c>
      <c r="D78" t="s">
        <v>2120</v>
      </c>
      <c r="E78" s="148">
        <v>4</v>
      </c>
      <c r="F78" s="148" t="s">
        <v>2099</v>
      </c>
      <c r="G78" t="s">
        <v>9</v>
      </c>
      <c r="H78" t="s">
        <v>2087</v>
      </c>
    </row>
    <row r="79" spans="1:8" x14ac:dyDescent="0.3">
      <c r="A79" t="s">
        <v>1542</v>
      </c>
      <c r="B79" t="s">
        <v>702</v>
      </c>
      <c r="C79" t="b">
        <v>1</v>
      </c>
      <c r="D79" t="s">
        <v>1400</v>
      </c>
      <c r="E79" s="148">
        <v>5</v>
      </c>
      <c r="F79" s="148">
        <v>2008</v>
      </c>
      <c r="G79" t="s">
        <v>9</v>
      </c>
      <c r="H79" t="s">
        <v>2093</v>
      </c>
    </row>
    <row r="80" spans="1:8" x14ac:dyDescent="0.3">
      <c r="A80" t="s">
        <v>1644</v>
      </c>
      <c r="B80" t="s">
        <v>738</v>
      </c>
      <c r="C80" t="b">
        <v>1</v>
      </c>
      <c r="D80" t="s">
        <v>153</v>
      </c>
      <c r="F80" s="148"/>
      <c r="G80" t="s">
        <v>5</v>
      </c>
    </row>
    <row r="81" spans="1:7" x14ac:dyDescent="0.3">
      <c r="A81" t="s">
        <v>1650</v>
      </c>
      <c r="B81" t="s">
        <v>706</v>
      </c>
      <c r="C81" t="b">
        <v>1</v>
      </c>
      <c r="D81" t="s">
        <v>384</v>
      </c>
      <c r="F81" s="148"/>
      <c r="G81" t="s">
        <v>13</v>
      </c>
    </row>
    <row r="82" spans="1:7" x14ac:dyDescent="0.3">
      <c r="A82" t="s">
        <v>1784</v>
      </c>
      <c r="B82" t="s">
        <v>740</v>
      </c>
      <c r="C82" t="b">
        <v>1</v>
      </c>
      <c r="D82" t="s">
        <v>155</v>
      </c>
      <c r="F82" s="148"/>
      <c r="G82" t="s">
        <v>8</v>
      </c>
    </row>
    <row r="83" spans="1:7" x14ac:dyDescent="0.3">
      <c r="A83" t="s">
        <v>1683</v>
      </c>
      <c r="B83" t="s">
        <v>746</v>
      </c>
      <c r="C83" t="b">
        <v>1</v>
      </c>
      <c r="D83" t="s">
        <v>160</v>
      </c>
      <c r="F83" s="148"/>
      <c r="G83" t="s">
        <v>9</v>
      </c>
    </row>
    <row r="84" spans="1:7" x14ac:dyDescent="0.3">
      <c r="A84" t="s">
        <v>1689</v>
      </c>
      <c r="B84" t="s">
        <v>748</v>
      </c>
      <c r="C84" t="b">
        <v>1</v>
      </c>
      <c r="D84" t="s">
        <v>162</v>
      </c>
      <c r="F84" s="148"/>
      <c r="G84" t="s">
        <v>14</v>
      </c>
    </row>
    <row r="85" spans="1:7" x14ac:dyDescent="0.3">
      <c r="A85" t="s">
        <v>1691</v>
      </c>
      <c r="B85" t="s">
        <v>750</v>
      </c>
      <c r="C85" t="b">
        <v>1</v>
      </c>
      <c r="D85" t="s">
        <v>164</v>
      </c>
      <c r="F85" s="148"/>
      <c r="G85" t="s">
        <v>4</v>
      </c>
    </row>
    <row r="86" spans="1:7" x14ac:dyDescent="0.3">
      <c r="A86" t="s">
        <v>1695</v>
      </c>
      <c r="B86" t="s">
        <v>752</v>
      </c>
      <c r="C86" t="b">
        <v>1</v>
      </c>
      <c r="D86" t="s">
        <v>166</v>
      </c>
      <c r="F86" s="148"/>
      <c r="G86" t="s">
        <v>9</v>
      </c>
    </row>
    <row r="87" spans="1:7" x14ac:dyDescent="0.3">
      <c r="A87" t="s">
        <v>1698</v>
      </c>
      <c r="B87" t="s">
        <v>759</v>
      </c>
      <c r="C87" t="b">
        <v>1</v>
      </c>
      <c r="D87" t="s">
        <v>172</v>
      </c>
      <c r="F87" s="148"/>
      <c r="G87" t="s">
        <v>14</v>
      </c>
    </row>
    <row r="88" spans="1:7" x14ac:dyDescent="0.3">
      <c r="A88" t="s">
        <v>1703</v>
      </c>
      <c r="B88" t="s">
        <v>762</v>
      </c>
      <c r="C88" t="b">
        <v>1</v>
      </c>
      <c r="D88" t="s">
        <v>174</v>
      </c>
      <c r="F88" s="148"/>
      <c r="G88" t="s">
        <v>14</v>
      </c>
    </row>
    <row r="89" spans="1:7" x14ac:dyDescent="0.3">
      <c r="A89" t="s">
        <v>1706</v>
      </c>
      <c r="B89" t="s">
        <v>764</v>
      </c>
      <c r="C89" t="b">
        <v>1</v>
      </c>
      <c r="D89" t="s">
        <v>176</v>
      </c>
      <c r="F89" s="148"/>
      <c r="G89" t="s">
        <v>11</v>
      </c>
    </row>
    <row r="90" spans="1:7" x14ac:dyDescent="0.3">
      <c r="A90" t="s">
        <v>1712</v>
      </c>
      <c r="B90" t="s">
        <v>766</v>
      </c>
      <c r="C90" t="b">
        <v>1</v>
      </c>
      <c r="D90" t="s">
        <v>178</v>
      </c>
      <c r="F90" s="148"/>
      <c r="G90" t="s">
        <v>14</v>
      </c>
    </row>
    <row r="91" spans="1:7" x14ac:dyDescent="0.3">
      <c r="A91" t="s">
        <v>1716</v>
      </c>
      <c r="B91" t="s">
        <v>768</v>
      </c>
      <c r="C91" t="b">
        <v>1</v>
      </c>
      <c r="D91" t="s">
        <v>180</v>
      </c>
      <c r="F91" s="148"/>
      <c r="G91" t="s">
        <v>7</v>
      </c>
    </row>
    <row r="92" spans="1:7" x14ac:dyDescent="0.3">
      <c r="A92" t="s">
        <v>1721</v>
      </c>
      <c r="B92" t="s">
        <v>770</v>
      </c>
      <c r="C92" t="b">
        <v>1</v>
      </c>
      <c r="D92" t="s">
        <v>184</v>
      </c>
      <c r="F92" s="148"/>
      <c r="G92" t="s">
        <v>6</v>
      </c>
    </row>
    <row r="93" spans="1:7" x14ac:dyDescent="0.3">
      <c r="A93" t="s">
        <v>1724</v>
      </c>
      <c r="B93" t="s">
        <v>772</v>
      </c>
      <c r="C93" t="b">
        <v>1</v>
      </c>
      <c r="D93" t="s">
        <v>186</v>
      </c>
      <c r="F93" s="148"/>
      <c r="G93" t="s">
        <v>6</v>
      </c>
    </row>
    <row r="94" spans="1:7" x14ac:dyDescent="0.3">
      <c r="A94" t="s">
        <v>1719</v>
      </c>
      <c r="B94" t="s">
        <v>774</v>
      </c>
      <c r="C94" t="b">
        <v>1</v>
      </c>
      <c r="D94" t="s">
        <v>182</v>
      </c>
      <c r="F94" s="148"/>
      <c r="G94" t="s">
        <v>6</v>
      </c>
    </row>
    <row r="95" spans="1:7" x14ac:dyDescent="0.3">
      <c r="A95" t="s">
        <v>1726</v>
      </c>
      <c r="B95" t="s">
        <v>776</v>
      </c>
      <c r="C95" t="b">
        <v>1</v>
      </c>
      <c r="D95" t="s">
        <v>188</v>
      </c>
      <c r="F95" s="148"/>
      <c r="G95" t="s">
        <v>7</v>
      </c>
    </row>
    <row r="96" spans="1:7" x14ac:dyDescent="0.3">
      <c r="A96" t="s">
        <v>1729</v>
      </c>
      <c r="B96" t="s">
        <v>782</v>
      </c>
      <c r="C96" t="b">
        <v>1</v>
      </c>
      <c r="D96" t="s">
        <v>194</v>
      </c>
      <c r="F96" s="148"/>
      <c r="G96" t="s">
        <v>14</v>
      </c>
    </row>
    <row r="97" spans="1:8" x14ac:dyDescent="0.3">
      <c r="A97" t="s">
        <v>1731</v>
      </c>
      <c r="B97" t="s">
        <v>786</v>
      </c>
      <c r="C97" t="b">
        <v>1</v>
      </c>
      <c r="D97" t="s">
        <v>196</v>
      </c>
      <c r="F97" s="148"/>
      <c r="G97" t="s">
        <v>6</v>
      </c>
    </row>
    <row r="98" spans="1:8" x14ac:dyDescent="0.3">
      <c r="A98" t="s">
        <v>1743</v>
      </c>
      <c r="B98" t="s">
        <v>801</v>
      </c>
      <c r="C98" t="b">
        <v>1</v>
      </c>
      <c r="D98" t="s">
        <v>400</v>
      </c>
      <c r="F98" s="148"/>
      <c r="G98" t="s">
        <v>5</v>
      </c>
    </row>
    <row r="99" spans="1:8" x14ac:dyDescent="0.3">
      <c r="A99" t="s">
        <v>1747</v>
      </c>
      <c r="B99" t="s">
        <v>812</v>
      </c>
      <c r="C99" t="b">
        <v>1</v>
      </c>
      <c r="D99" t="s">
        <v>207</v>
      </c>
      <c r="F99" s="148"/>
      <c r="G99" t="s">
        <v>6</v>
      </c>
    </row>
    <row r="100" spans="1:8" x14ac:dyDescent="0.3">
      <c r="A100" t="s">
        <v>1751</v>
      </c>
      <c r="B100" t="s">
        <v>814</v>
      </c>
      <c r="C100" t="b">
        <v>1</v>
      </c>
      <c r="D100" t="s">
        <v>209</v>
      </c>
      <c r="F100" s="148"/>
      <c r="G100" t="s">
        <v>13</v>
      </c>
    </row>
    <row r="101" spans="1:8" x14ac:dyDescent="0.3">
      <c r="A101" t="s">
        <v>1754</v>
      </c>
      <c r="B101" t="s">
        <v>816</v>
      </c>
      <c r="C101" t="b">
        <v>1</v>
      </c>
      <c r="D101" t="s">
        <v>212</v>
      </c>
      <c r="F101" s="148"/>
      <c r="G101" t="s">
        <v>4</v>
      </c>
    </row>
    <row r="102" spans="1:8" x14ac:dyDescent="0.3">
      <c r="A102" t="s">
        <v>1733</v>
      </c>
      <c r="B102" t="s">
        <v>820</v>
      </c>
      <c r="C102" t="b">
        <v>1</v>
      </c>
      <c r="D102" t="s">
        <v>217</v>
      </c>
      <c r="F102" s="148"/>
      <c r="G102" t="s">
        <v>4</v>
      </c>
    </row>
    <row r="103" spans="1:8" x14ac:dyDescent="0.3">
      <c r="A103" t="s">
        <v>1758</v>
      </c>
      <c r="B103" t="s">
        <v>823</v>
      </c>
      <c r="C103" t="b">
        <v>1</v>
      </c>
      <c r="D103" t="s">
        <v>215</v>
      </c>
      <c r="F103" s="148"/>
      <c r="G103" t="s">
        <v>14</v>
      </c>
    </row>
    <row r="104" spans="1:8" x14ac:dyDescent="0.3">
      <c r="A104" t="s">
        <v>1708</v>
      </c>
      <c r="B104" t="s">
        <v>825</v>
      </c>
      <c r="C104" t="b">
        <v>1</v>
      </c>
      <c r="D104" t="s">
        <v>219</v>
      </c>
      <c r="F104" s="148"/>
      <c r="G104" t="s">
        <v>14</v>
      </c>
    </row>
    <row r="105" spans="1:8" x14ac:dyDescent="0.3">
      <c r="A105" t="s">
        <v>1761</v>
      </c>
      <c r="B105" t="s">
        <v>834</v>
      </c>
      <c r="C105" t="b">
        <v>1</v>
      </c>
      <c r="D105" t="s">
        <v>225</v>
      </c>
      <c r="F105" s="148"/>
      <c r="G105" t="s">
        <v>5</v>
      </c>
    </row>
    <row r="106" spans="1:8" x14ac:dyDescent="0.3">
      <c r="A106" t="s">
        <v>1767</v>
      </c>
      <c r="B106" t="s">
        <v>836</v>
      </c>
      <c r="C106" t="b">
        <v>1</v>
      </c>
      <c r="D106" t="s">
        <v>226</v>
      </c>
      <c r="F106" s="148"/>
      <c r="G106" t="s">
        <v>13</v>
      </c>
    </row>
    <row r="107" spans="1:8" x14ac:dyDescent="0.3">
      <c r="A107" t="s">
        <v>1756</v>
      </c>
      <c r="B107" t="s">
        <v>839</v>
      </c>
      <c r="C107" t="b">
        <v>1</v>
      </c>
      <c r="D107" t="s">
        <v>228</v>
      </c>
      <c r="F107" s="148"/>
      <c r="G107" t="s">
        <v>14</v>
      </c>
    </row>
    <row r="108" spans="1:8" x14ac:dyDescent="0.3">
      <c r="A108" t="s">
        <v>1773</v>
      </c>
      <c r="B108" t="s">
        <v>848</v>
      </c>
      <c r="C108" t="b">
        <v>1</v>
      </c>
      <c r="D108" t="s">
        <v>235</v>
      </c>
      <c r="F108" s="148"/>
      <c r="G108" t="s">
        <v>14</v>
      </c>
    </row>
    <row r="109" spans="1:8" x14ac:dyDescent="0.3">
      <c r="A109" t="s">
        <v>1777</v>
      </c>
      <c r="B109" t="s">
        <v>850</v>
      </c>
      <c r="C109" t="b">
        <v>1</v>
      </c>
      <c r="D109" t="s">
        <v>237</v>
      </c>
      <c r="F109" s="148"/>
      <c r="G109" t="s">
        <v>6</v>
      </c>
    </row>
    <row r="110" spans="1:8" x14ac:dyDescent="0.3">
      <c r="A110" t="s">
        <v>1779</v>
      </c>
      <c r="B110" t="s">
        <v>852</v>
      </c>
      <c r="C110" t="b">
        <v>1</v>
      </c>
      <c r="D110" t="s">
        <v>853</v>
      </c>
      <c r="F110" s="148">
        <v>1983</v>
      </c>
      <c r="G110" t="s">
        <v>6</v>
      </c>
      <c r="H110" t="s">
        <v>2121</v>
      </c>
    </row>
    <row r="111" spans="1:8" x14ac:dyDescent="0.3">
      <c r="A111" t="s">
        <v>1669</v>
      </c>
      <c r="B111" t="s">
        <v>855</v>
      </c>
      <c r="C111" t="b">
        <v>1</v>
      </c>
      <c r="D111" t="s">
        <v>241</v>
      </c>
      <c r="F111" s="148"/>
      <c r="G111" t="s">
        <v>13</v>
      </c>
    </row>
    <row r="112" spans="1:8" x14ac:dyDescent="0.3">
      <c r="A112" t="s">
        <v>1770</v>
      </c>
      <c r="B112" t="s">
        <v>857</v>
      </c>
      <c r="C112" t="b">
        <v>1</v>
      </c>
      <c r="D112" t="s">
        <v>243</v>
      </c>
      <c r="F112" s="148"/>
      <c r="G112" t="s">
        <v>13</v>
      </c>
    </row>
    <row r="113" spans="1:7" x14ac:dyDescent="0.3">
      <c r="A113" t="s">
        <v>1780</v>
      </c>
      <c r="B113" t="s">
        <v>859</v>
      </c>
      <c r="C113" t="b">
        <v>1</v>
      </c>
      <c r="D113" t="s">
        <v>244</v>
      </c>
      <c r="F113" s="148"/>
      <c r="G113" t="s">
        <v>13</v>
      </c>
    </row>
    <row r="114" spans="1:7" x14ac:dyDescent="0.3">
      <c r="A114" t="s">
        <v>1739</v>
      </c>
      <c r="B114" t="s">
        <v>862</v>
      </c>
      <c r="C114" t="b">
        <v>1</v>
      </c>
      <c r="D114" t="s">
        <v>246</v>
      </c>
      <c r="F114" s="148"/>
      <c r="G114" t="s">
        <v>11</v>
      </c>
    </row>
    <row r="115" spans="1:7" x14ac:dyDescent="0.3">
      <c r="A115" t="s">
        <v>1787</v>
      </c>
      <c r="B115" t="s">
        <v>871</v>
      </c>
      <c r="C115" t="b">
        <v>1</v>
      </c>
      <c r="D115" t="s">
        <v>254</v>
      </c>
      <c r="F115" s="148"/>
      <c r="G115" t="s">
        <v>4</v>
      </c>
    </row>
    <row r="116" spans="1:7" x14ac:dyDescent="0.3">
      <c r="A116" t="s">
        <v>1793</v>
      </c>
      <c r="B116" t="s">
        <v>873</v>
      </c>
      <c r="C116" t="b">
        <v>1</v>
      </c>
      <c r="D116" t="s">
        <v>403</v>
      </c>
      <c r="F116" s="148"/>
      <c r="G116" t="s">
        <v>9</v>
      </c>
    </row>
    <row r="117" spans="1:7" x14ac:dyDescent="0.3">
      <c r="A117" t="s">
        <v>1797</v>
      </c>
      <c r="B117" t="s">
        <v>891</v>
      </c>
      <c r="C117" t="b">
        <v>1</v>
      </c>
      <c r="D117" t="s">
        <v>259</v>
      </c>
      <c r="F117" s="148"/>
      <c r="G117" t="s">
        <v>6</v>
      </c>
    </row>
    <row r="118" spans="1:7" x14ac:dyDescent="0.3">
      <c r="A118" t="s">
        <v>1805</v>
      </c>
      <c r="B118" t="s">
        <v>893</v>
      </c>
      <c r="C118" t="b">
        <v>1</v>
      </c>
      <c r="D118" t="s">
        <v>261</v>
      </c>
      <c r="F118" s="148"/>
      <c r="G118" t="s">
        <v>11</v>
      </c>
    </row>
    <row r="119" spans="1:7" x14ac:dyDescent="0.3">
      <c r="A119" t="s">
        <v>1502</v>
      </c>
      <c r="B119" t="s">
        <v>895</v>
      </c>
      <c r="C119" t="b">
        <v>1</v>
      </c>
      <c r="D119" t="s">
        <v>263</v>
      </c>
      <c r="F119" s="148"/>
      <c r="G119" t="s">
        <v>14</v>
      </c>
    </row>
    <row r="120" spans="1:7" x14ac:dyDescent="0.3">
      <c r="A120" t="s">
        <v>1504</v>
      </c>
      <c r="B120" t="s">
        <v>897</v>
      </c>
      <c r="C120" t="b">
        <v>1</v>
      </c>
      <c r="D120" t="s">
        <v>265</v>
      </c>
      <c r="F120" s="148"/>
      <c r="G120" t="s">
        <v>9</v>
      </c>
    </row>
    <row r="121" spans="1:7" x14ac:dyDescent="0.3">
      <c r="A121" t="s">
        <v>1506</v>
      </c>
      <c r="B121" t="s">
        <v>899</v>
      </c>
      <c r="C121" t="b">
        <v>1</v>
      </c>
      <c r="D121" t="s">
        <v>267</v>
      </c>
      <c r="F121" s="148"/>
      <c r="G121" t="s">
        <v>9</v>
      </c>
    </row>
    <row r="122" spans="1:7" x14ac:dyDescent="0.3">
      <c r="A122" t="s">
        <v>1508</v>
      </c>
      <c r="B122" t="s">
        <v>901</v>
      </c>
      <c r="C122" t="b">
        <v>1</v>
      </c>
      <c r="D122" t="s">
        <v>269</v>
      </c>
      <c r="F122" s="148"/>
      <c r="G122" t="s">
        <v>8</v>
      </c>
    </row>
    <row r="123" spans="1:7" x14ac:dyDescent="0.3">
      <c r="A123" t="s">
        <v>1510</v>
      </c>
      <c r="B123" t="s">
        <v>903</v>
      </c>
      <c r="C123" t="b">
        <v>1</v>
      </c>
      <c r="D123" t="s">
        <v>271</v>
      </c>
      <c r="F123" s="148"/>
      <c r="G123" t="s">
        <v>6</v>
      </c>
    </row>
    <row r="124" spans="1:7" x14ac:dyDescent="0.3">
      <c r="A124" t="s">
        <v>1512</v>
      </c>
      <c r="B124" t="s">
        <v>905</v>
      </c>
      <c r="C124" t="b">
        <v>1</v>
      </c>
      <c r="D124" t="s">
        <v>405</v>
      </c>
      <c r="F124" s="148"/>
      <c r="G124" t="s">
        <v>9</v>
      </c>
    </row>
    <row r="125" spans="1:7" x14ac:dyDescent="0.3">
      <c r="A125" t="s">
        <v>1517</v>
      </c>
      <c r="B125" t="s">
        <v>907</v>
      </c>
      <c r="C125" t="b">
        <v>1</v>
      </c>
      <c r="D125" t="s">
        <v>273</v>
      </c>
      <c r="F125" s="148"/>
      <c r="G125" t="s">
        <v>6</v>
      </c>
    </row>
    <row r="126" spans="1:7" x14ac:dyDescent="0.3">
      <c r="A126" t="s">
        <v>1522</v>
      </c>
      <c r="B126" t="s">
        <v>912</v>
      </c>
      <c r="C126" t="b">
        <v>1</v>
      </c>
      <c r="D126" t="s">
        <v>275</v>
      </c>
      <c r="F126" s="148"/>
      <c r="G126" t="s">
        <v>14</v>
      </c>
    </row>
    <row r="127" spans="1:7" x14ac:dyDescent="0.3">
      <c r="A127" t="s">
        <v>1727</v>
      </c>
      <c r="B127" t="s">
        <v>918</v>
      </c>
      <c r="C127" t="b">
        <v>1</v>
      </c>
      <c r="D127" t="s">
        <v>282</v>
      </c>
      <c r="F127" s="148"/>
      <c r="G127" t="s">
        <v>9</v>
      </c>
    </row>
    <row r="128" spans="1:7" x14ac:dyDescent="0.3">
      <c r="A128" t="s">
        <v>1737</v>
      </c>
      <c r="B128" t="s">
        <v>920</v>
      </c>
      <c r="C128" t="b">
        <v>1</v>
      </c>
      <c r="D128" t="s">
        <v>283</v>
      </c>
      <c r="F128" s="148"/>
      <c r="G128" t="s">
        <v>9</v>
      </c>
    </row>
    <row r="129" spans="1:7" x14ac:dyDescent="0.3">
      <c r="A129" t="s">
        <v>1587</v>
      </c>
      <c r="B129" t="s">
        <v>922</v>
      </c>
      <c r="C129" t="b">
        <v>1</v>
      </c>
      <c r="D129" t="s">
        <v>284</v>
      </c>
      <c r="F129" s="148"/>
      <c r="G129" t="s">
        <v>9</v>
      </c>
    </row>
    <row r="130" spans="1:7" x14ac:dyDescent="0.3">
      <c r="A130" t="s">
        <v>1610</v>
      </c>
      <c r="B130" t="s">
        <v>924</v>
      </c>
      <c r="C130" t="b">
        <v>1</v>
      </c>
      <c r="D130" t="s">
        <v>285</v>
      </c>
      <c r="F130" s="148"/>
      <c r="G130" t="s">
        <v>9</v>
      </c>
    </row>
    <row r="131" spans="1:7" x14ac:dyDescent="0.3">
      <c r="A131" t="s">
        <v>1613</v>
      </c>
      <c r="B131" t="s">
        <v>926</v>
      </c>
      <c r="C131" t="b">
        <v>1</v>
      </c>
      <c r="D131" t="s">
        <v>286</v>
      </c>
      <c r="F131" s="148"/>
      <c r="G131" t="s">
        <v>9</v>
      </c>
    </row>
    <row r="132" spans="1:7" x14ac:dyDescent="0.3">
      <c r="A132" t="s">
        <v>1607</v>
      </c>
      <c r="B132" t="s">
        <v>695</v>
      </c>
      <c r="C132" t="b">
        <v>1</v>
      </c>
      <c r="D132" t="s">
        <v>696</v>
      </c>
      <c r="F132" s="148">
        <v>1980</v>
      </c>
      <c r="G132" t="s">
        <v>11</v>
      </c>
    </row>
    <row r="133" spans="1:7" x14ac:dyDescent="0.3">
      <c r="A133" t="s">
        <v>1529</v>
      </c>
      <c r="B133" t="s">
        <v>928</v>
      </c>
      <c r="C133" t="b">
        <v>1</v>
      </c>
      <c r="D133" t="s">
        <v>929</v>
      </c>
      <c r="F133" s="148"/>
      <c r="G133" t="s">
        <v>6</v>
      </c>
    </row>
    <row r="134" spans="1:7" x14ac:dyDescent="0.3">
      <c r="A134" t="s">
        <v>1533</v>
      </c>
      <c r="B134" t="s">
        <v>931</v>
      </c>
      <c r="C134" t="b">
        <v>1</v>
      </c>
      <c r="D134" t="s">
        <v>408</v>
      </c>
      <c r="F134" s="148"/>
      <c r="G134" t="s">
        <v>9</v>
      </c>
    </row>
    <row r="135" spans="1:7" x14ac:dyDescent="0.3">
      <c r="A135" t="s">
        <v>1714</v>
      </c>
      <c r="B135" t="s">
        <v>933</v>
      </c>
      <c r="C135" t="b">
        <v>1</v>
      </c>
      <c r="D135" t="s">
        <v>292</v>
      </c>
      <c r="F135" s="148"/>
      <c r="G135" t="s">
        <v>9</v>
      </c>
    </row>
    <row r="136" spans="1:7" x14ac:dyDescent="0.3">
      <c r="A136" t="s">
        <v>1568</v>
      </c>
      <c r="B136" t="s">
        <v>1053</v>
      </c>
      <c r="C136" t="b">
        <v>1</v>
      </c>
      <c r="D136" t="s">
        <v>294</v>
      </c>
      <c r="F136" s="148"/>
      <c r="G136" t="s">
        <v>6</v>
      </c>
    </row>
    <row r="137" spans="1:7" x14ac:dyDescent="0.3">
      <c r="A137" t="s">
        <v>1538</v>
      </c>
      <c r="B137" t="s">
        <v>935</v>
      </c>
      <c r="C137" t="b">
        <v>1</v>
      </c>
      <c r="D137" t="s">
        <v>296</v>
      </c>
      <c r="F137" s="148"/>
      <c r="G137" t="s">
        <v>4</v>
      </c>
    </row>
    <row r="138" spans="1:7" x14ac:dyDescent="0.3">
      <c r="A138" t="s">
        <v>1799</v>
      </c>
      <c r="B138" t="s">
        <v>937</v>
      </c>
      <c r="C138" t="b">
        <v>1</v>
      </c>
      <c r="D138" t="s">
        <v>298</v>
      </c>
      <c r="F138" s="148"/>
      <c r="G138" t="s">
        <v>6</v>
      </c>
    </row>
    <row r="139" spans="1:7" x14ac:dyDescent="0.3">
      <c r="A139" t="s">
        <v>1544</v>
      </c>
      <c r="B139" t="s">
        <v>939</v>
      </c>
      <c r="C139" t="b">
        <v>1</v>
      </c>
      <c r="D139" t="s">
        <v>300</v>
      </c>
      <c r="F139" s="148"/>
      <c r="G139" t="s">
        <v>14</v>
      </c>
    </row>
    <row r="140" spans="1:7" x14ac:dyDescent="0.3">
      <c r="A140" t="s">
        <v>1549</v>
      </c>
      <c r="B140" t="s">
        <v>941</v>
      </c>
      <c r="C140" t="b">
        <v>1</v>
      </c>
      <c r="D140" t="s">
        <v>168</v>
      </c>
      <c r="F140" s="148"/>
      <c r="G140" t="s">
        <v>5</v>
      </c>
    </row>
    <row r="141" spans="1:7" x14ac:dyDescent="0.3">
      <c r="A141" t="s">
        <v>1646</v>
      </c>
      <c r="B141" t="s">
        <v>943</v>
      </c>
      <c r="C141" t="b">
        <v>1</v>
      </c>
      <c r="D141" t="s">
        <v>304</v>
      </c>
      <c r="F141" s="148"/>
      <c r="G141" t="s">
        <v>10</v>
      </c>
    </row>
    <row r="142" spans="1:7" x14ac:dyDescent="0.3">
      <c r="A142" t="s">
        <v>1696</v>
      </c>
      <c r="B142" t="s">
        <v>945</v>
      </c>
      <c r="C142" t="b">
        <v>1</v>
      </c>
      <c r="D142" t="s">
        <v>305</v>
      </c>
      <c r="F142" s="148"/>
      <c r="G142" t="s">
        <v>10</v>
      </c>
    </row>
    <row r="143" spans="1:7" x14ac:dyDescent="0.3">
      <c r="A143" t="s">
        <v>1781</v>
      </c>
      <c r="B143" t="s">
        <v>947</v>
      </c>
      <c r="C143" t="b">
        <v>1</v>
      </c>
      <c r="D143" t="s">
        <v>306</v>
      </c>
      <c r="F143" s="148"/>
      <c r="G143" t="s">
        <v>10</v>
      </c>
    </row>
    <row r="144" spans="1:7" x14ac:dyDescent="0.3">
      <c r="A144" t="s">
        <v>1555</v>
      </c>
      <c r="B144" t="s">
        <v>949</v>
      </c>
      <c r="C144" t="b">
        <v>1</v>
      </c>
      <c r="D144" t="s">
        <v>307</v>
      </c>
      <c r="F144" s="148"/>
      <c r="G144" t="s">
        <v>10</v>
      </c>
    </row>
    <row r="145" spans="1:7" x14ac:dyDescent="0.3">
      <c r="A145" t="s">
        <v>1577</v>
      </c>
      <c r="B145" t="s">
        <v>951</v>
      </c>
      <c r="C145" t="b">
        <v>1</v>
      </c>
      <c r="D145" t="s">
        <v>308</v>
      </c>
      <c r="F145" s="148"/>
      <c r="G145" t="s">
        <v>10</v>
      </c>
    </row>
    <row r="146" spans="1:7" x14ac:dyDescent="0.3">
      <c r="A146" t="s">
        <v>1578</v>
      </c>
      <c r="B146" t="s">
        <v>953</v>
      </c>
      <c r="C146" t="b">
        <v>1</v>
      </c>
      <c r="D146" t="s">
        <v>309</v>
      </c>
      <c r="F146" s="148"/>
      <c r="G146" t="s">
        <v>10</v>
      </c>
    </row>
    <row r="147" spans="1:7" x14ac:dyDescent="0.3">
      <c r="A147" t="s">
        <v>1643</v>
      </c>
      <c r="B147" t="s">
        <v>955</v>
      </c>
      <c r="C147" t="b">
        <v>1</v>
      </c>
      <c r="D147" t="s">
        <v>310</v>
      </c>
      <c r="F147" s="148"/>
      <c r="G147" t="s">
        <v>10</v>
      </c>
    </row>
    <row r="148" spans="1:7" x14ac:dyDescent="0.3">
      <c r="A148" t="s">
        <v>1558</v>
      </c>
      <c r="B148" t="s">
        <v>957</v>
      </c>
      <c r="C148" t="b">
        <v>1</v>
      </c>
      <c r="D148" t="s">
        <v>312</v>
      </c>
      <c r="F148" s="148"/>
      <c r="G148" t="s">
        <v>9</v>
      </c>
    </row>
    <row r="149" spans="1:7" x14ac:dyDescent="0.3">
      <c r="A149" t="s">
        <v>1741</v>
      </c>
      <c r="B149" t="s">
        <v>959</v>
      </c>
      <c r="C149" t="b">
        <v>1</v>
      </c>
      <c r="D149" t="s">
        <v>960</v>
      </c>
      <c r="F149" s="148"/>
      <c r="G149" t="s">
        <v>6</v>
      </c>
    </row>
    <row r="150" spans="1:7" x14ac:dyDescent="0.3">
      <c r="A150" t="s">
        <v>1562</v>
      </c>
      <c r="B150" t="s">
        <v>962</v>
      </c>
      <c r="C150" t="b">
        <v>1</v>
      </c>
      <c r="D150" t="s">
        <v>316</v>
      </c>
      <c r="F150" s="148"/>
      <c r="G150" t="s">
        <v>8</v>
      </c>
    </row>
    <row r="151" spans="1:7" x14ac:dyDescent="0.3">
      <c r="A151" t="s">
        <v>1564</v>
      </c>
      <c r="B151" t="s">
        <v>964</v>
      </c>
      <c r="C151" t="b">
        <v>1</v>
      </c>
      <c r="D151" t="s">
        <v>318</v>
      </c>
      <c r="F151" s="148"/>
      <c r="G151" t="s">
        <v>6</v>
      </c>
    </row>
    <row r="152" spans="1:7" x14ac:dyDescent="0.3">
      <c r="A152" t="s">
        <v>1566</v>
      </c>
      <c r="B152" t="s">
        <v>966</v>
      </c>
      <c r="C152" t="b">
        <v>1</v>
      </c>
      <c r="D152" t="s">
        <v>320</v>
      </c>
      <c r="F152" s="148"/>
      <c r="G152" t="s">
        <v>13</v>
      </c>
    </row>
    <row r="153" spans="1:7" x14ac:dyDescent="0.3">
      <c r="A153" t="s">
        <v>1570</v>
      </c>
      <c r="B153" t="s">
        <v>971</v>
      </c>
      <c r="C153" t="b">
        <v>1</v>
      </c>
      <c r="D153" t="s">
        <v>325</v>
      </c>
      <c r="F153" s="148"/>
      <c r="G153" t="s">
        <v>6</v>
      </c>
    </row>
    <row r="154" spans="1:7" x14ac:dyDescent="0.3">
      <c r="A154" t="s">
        <v>1576</v>
      </c>
      <c r="B154" t="s">
        <v>1315</v>
      </c>
      <c r="C154" t="b">
        <v>1</v>
      </c>
      <c r="D154" t="s">
        <v>327</v>
      </c>
      <c r="F154" s="148"/>
      <c r="G154" t="s">
        <v>9</v>
      </c>
    </row>
    <row r="155" spans="1:7" x14ac:dyDescent="0.3">
      <c r="A155" t="s">
        <v>1582</v>
      </c>
      <c r="B155" t="s">
        <v>973</v>
      </c>
      <c r="C155" t="b">
        <v>1</v>
      </c>
      <c r="D155" t="s">
        <v>329</v>
      </c>
      <c r="F155" s="148"/>
      <c r="G155" t="s">
        <v>6</v>
      </c>
    </row>
    <row r="156" spans="1:7" x14ac:dyDescent="0.3">
      <c r="A156" t="s">
        <v>1801</v>
      </c>
      <c r="B156" t="s">
        <v>975</v>
      </c>
      <c r="C156" t="b">
        <v>1</v>
      </c>
      <c r="D156" t="s">
        <v>331</v>
      </c>
      <c r="F156" s="148"/>
      <c r="G156" t="s">
        <v>9</v>
      </c>
    </row>
    <row r="157" spans="1:7" x14ac:dyDescent="0.3">
      <c r="A157" t="s">
        <v>1585</v>
      </c>
      <c r="B157" t="s">
        <v>977</v>
      </c>
      <c r="C157" t="b">
        <v>1</v>
      </c>
      <c r="D157" t="s">
        <v>333</v>
      </c>
      <c r="F157" s="148"/>
      <c r="G157" t="s">
        <v>14</v>
      </c>
    </row>
    <row r="158" spans="1:7" x14ac:dyDescent="0.3">
      <c r="A158" t="s">
        <v>1591</v>
      </c>
      <c r="B158" t="s">
        <v>979</v>
      </c>
      <c r="C158" t="b">
        <v>1</v>
      </c>
      <c r="D158" t="s">
        <v>335</v>
      </c>
      <c r="F158" s="148"/>
      <c r="G158" t="s">
        <v>14</v>
      </c>
    </row>
    <row r="159" spans="1:7" x14ac:dyDescent="0.3">
      <c r="A159" t="s">
        <v>1594</v>
      </c>
      <c r="B159" t="s">
        <v>981</v>
      </c>
      <c r="C159" t="b">
        <v>1</v>
      </c>
      <c r="D159" t="s">
        <v>337</v>
      </c>
      <c r="F159" s="148"/>
      <c r="G159" t="s">
        <v>4</v>
      </c>
    </row>
    <row r="160" spans="1:7" x14ac:dyDescent="0.3">
      <c r="A160" t="s">
        <v>1597</v>
      </c>
      <c r="B160" t="s">
        <v>983</v>
      </c>
      <c r="C160" t="b">
        <v>1</v>
      </c>
      <c r="D160" t="s">
        <v>339</v>
      </c>
      <c r="F160" s="148"/>
      <c r="G160" t="s">
        <v>4</v>
      </c>
    </row>
    <row r="161" spans="1:7" x14ac:dyDescent="0.3">
      <c r="A161" t="s">
        <v>1612</v>
      </c>
      <c r="B161" t="s">
        <v>993</v>
      </c>
      <c r="C161" t="b">
        <v>1</v>
      </c>
      <c r="D161" t="s">
        <v>348</v>
      </c>
      <c r="F161" s="148"/>
      <c r="G161" t="s">
        <v>14</v>
      </c>
    </row>
    <row r="162" spans="1:7" x14ac:dyDescent="0.3">
      <c r="A162" t="s">
        <v>1616</v>
      </c>
      <c r="B162" t="s">
        <v>995</v>
      </c>
      <c r="C162" t="b">
        <v>1</v>
      </c>
      <c r="D162" t="s">
        <v>350</v>
      </c>
      <c r="F162" s="148"/>
      <c r="G162" t="s">
        <v>14</v>
      </c>
    </row>
    <row r="163" spans="1:7" x14ac:dyDescent="0.3">
      <c r="A163" t="s">
        <v>1580</v>
      </c>
      <c r="B163" t="s">
        <v>997</v>
      </c>
      <c r="C163" t="b">
        <v>1</v>
      </c>
      <c r="D163" t="s">
        <v>352</v>
      </c>
      <c r="F163" s="148"/>
      <c r="G163" t="s">
        <v>6</v>
      </c>
    </row>
    <row r="164" spans="1:7" x14ac:dyDescent="0.3">
      <c r="A164" t="s">
        <v>1618</v>
      </c>
      <c r="B164" t="s">
        <v>999</v>
      </c>
      <c r="C164" t="b">
        <v>1</v>
      </c>
      <c r="D164" t="s">
        <v>354</v>
      </c>
      <c r="F164" s="148"/>
      <c r="G164" t="s">
        <v>14</v>
      </c>
    </row>
    <row r="165" spans="1:7" x14ac:dyDescent="0.3">
      <c r="A165" t="s">
        <v>1620</v>
      </c>
      <c r="B165" t="s">
        <v>1001</v>
      </c>
      <c r="C165" t="b">
        <v>1</v>
      </c>
      <c r="D165" t="s">
        <v>356</v>
      </c>
      <c r="F165" s="148"/>
      <c r="G165" t="s">
        <v>7</v>
      </c>
    </row>
    <row r="166" spans="1:7" x14ac:dyDescent="0.3">
      <c r="A166" t="s">
        <v>1519</v>
      </c>
      <c r="B166" t="s">
        <v>1003</v>
      </c>
      <c r="C166" t="b">
        <v>1</v>
      </c>
      <c r="D166" t="s">
        <v>358</v>
      </c>
      <c r="F166" s="148"/>
      <c r="G166" t="s">
        <v>4</v>
      </c>
    </row>
    <row r="167" spans="1:7" x14ac:dyDescent="0.3">
      <c r="A167" t="s">
        <v>1599</v>
      </c>
      <c r="B167" t="s">
        <v>1005</v>
      </c>
      <c r="C167" t="b">
        <v>1</v>
      </c>
      <c r="D167" t="s">
        <v>360</v>
      </c>
      <c r="F167" s="148"/>
      <c r="G167" t="s">
        <v>4</v>
      </c>
    </row>
    <row r="168" spans="1:7" x14ac:dyDescent="0.3">
      <c r="A168" t="s">
        <v>1515</v>
      </c>
      <c r="B168" t="s">
        <v>1007</v>
      </c>
      <c r="C168" t="b">
        <v>1</v>
      </c>
      <c r="D168" t="s">
        <v>362</v>
      </c>
      <c r="F168" s="148"/>
      <c r="G168" t="s">
        <v>14</v>
      </c>
    </row>
    <row r="169" spans="1:7" x14ac:dyDescent="0.3">
      <c r="A169" t="s">
        <v>1624</v>
      </c>
      <c r="B169" t="s">
        <v>1016</v>
      </c>
      <c r="C169" t="b">
        <v>1</v>
      </c>
      <c r="D169" t="s">
        <v>364</v>
      </c>
      <c r="F169" s="148"/>
      <c r="G169" t="s">
        <v>13</v>
      </c>
    </row>
    <row r="170" spans="1:7" x14ac:dyDescent="0.3">
      <c r="A170" t="s">
        <v>1632</v>
      </c>
      <c r="B170" t="s">
        <v>1021</v>
      </c>
      <c r="C170" t="b">
        <v>1</v>
      </c>
      <c r="D170" t="s">
        <v>366</v>
      </c>
      <c r="F170" s="148"/>
      <c r="G170" t="s">
        <v>9</v>
      </c>
    </row>
    <row r="171" spans="1:7" x14ac:dyDescent="0.3">
      <c r="A171" t="s">
        <v>1634</v>
      </c>
      <c r="B171" t="s">
        <v>1023</v>
      </c>
      <c r="C171" t="b">
        <v>1</v>
      </c>
      <c r="D171" t="s">
        <v>368</v>
      </c>
      <c r="F171" s="148"/>
      <c r="G171" t="s">
        <v>9</v>
      </c>
    </row>
    <row r="172" spans="1:7" x14ac:dyDescent="0.3">
      <c r="A172" t="s">
        <v>1546</v>
      </c>
      <c r="B172" t="s">
        <v>1030</v>
      </c>
      <c r="C172" t="b">
        <v>1</v>
      </c>
      <c r="D172" t="s">
        <v>372</v>
      </c>
      <c r="F172" s="148"/>
      <c r="G172" t="s">
        <v>4</v>
      </c>
    </row>
    <row r="173" spans="1:7" x14ac:dyDescent="0.3">
      <c r="A173" t="s">
        <v>1638</v>
      </c>
      <c r="B173" t="s">
        <v>1032</v>
      </c>
      <c r="C173" t="b">
        <v>1</v>
      </c>
      <c r="D173" t="s">
        <v>374</v>
      </c>
      <c r="F173" s="148"/>
      <c r="G173" t="s">
        <v>5</v>
      </c>
    </row>
    <row r="174" spans="1:7" x14ac:dyDescent="0.3">
      <c r="A174" t="s">
        <v>1640</v>
      </c>
      <c r="B174" t="s">
        <v>1034</v>
      </c>
      <c r="C174" t="b">
        <v>1</v>
      </c>
      <c r="D174" t="s">
        <v>409</v>
      </c>
      <c r="F174" s="148"/>
      <c r="G174" t="s">
        <v>4</v>
      </c>
    </row>
    <row r="175" spans="1:7" x14ac:dyDescent="0.3">
      <c r="A175" t="s">
        <v>1541</v>
      </c>
      <c r="B175" t="s">
        <v>1037</v>
      </c>
      <c r="C175" t="b">
        <v>1</v>
      </c>
      <c r="D175" t="s">
        <v>411</v>
      </c>
      <c r="F175" s="148"/>
      <c r="G175" t="s">
        <v>9</v>
      </c>
    </row>
    <row r="176" spans="1:7" x14ac:dyDescent="0.3">
      <c r="A176" t="s">
        <v>1642</v>
      </c>
      <c r="B176" t="s">
        <v>1045</v>
      </c>
      <c r="C176" t="b">
        <v>1</v>
      </c>
      <c r="D176" t="s">
        <v>379</v>
      </c>
      <c r="F176" s="148"/>
      <c r="G176" t="s">
        <v>14</v>
      </c>
    </row>
    <row r="177" spans="1:7" x14ac:dyDescent="0.3">
      <c r="A177" t="s">
        <v>1648</v>
      </c>
      <c r="B177" t="s">
        <v>1050</v>
      </c>
      <c r="C177" t="b">
        <v>1</v>
      </c>
      <c r="D177" t="s">
        <v>381</v>
      </c>
      <c r="F177" s="148"/>
      <c r="G177" t="s">
        <v>5</v>
      </c>
    </row>
    <row r="178" spans="1:7" x14ac:dyDescent="0.3">
      <c r="A178" t="s">
        <v>2122</v>
      </c>
      <c r="B178" t="s">
        <v>2123</v>
      </c>
      <c r="C178" t="b">
        <v>0</v>
      </c>
      <c r="D178" t="s">
        <v>256</v>
      </c>
      <c r="E178" s="148" t="s">
        <v>505</v>
      </c>
      <c r="G178" t="s">
        <v>11</v>
      </c>
    </row>
    <row r="179" spans="1:7" x14ac:dyDescent="0.3">
      <c r="A179" t="s">
        <v>2124</v>
      </c>
      <c r="B179" t="s">
        <v>2125</v>
      </c>
      <c r="C179" t="b">
        <v>0</v>
      </c>
      <c r="D179" t="s">
        <v>152</v>
      </c>
      <c r="E179" s="148" t="s">
        <v>505</v>
      </c>
      <c r="G179" t="s">
        <v>9</v>
      </c>
    </row>
    <row r="180" spans="1:7" x14ac:dyDescent="0.3">
      <c r="A180" t="s">
        <v>2126</v>
      </c>
      <c r="B180" t="s">
        <v>2127</v>
      </c>
      <c r="C180" t="b">
        <v>0</v>
      </c>
      <c r="D180" t="s">
        <v>130</v>
      </c>
      <c r="E180" s="148" t="s">
        <v>505</v>
      </c>
      <c r="G180" t="s">
        <v>9</v>
      </c>
    </row>
    <row r="181" spans="1:7" x14ac:dyDescent="0.3">
      <c r="A181" t="s">
        <v>2128</v>
      </c>
      <c r="B181" t="s">
        <v>2129</v>
      </c>
      <c r="C181" t="b">
        <v>0</v>
      </c>
      <c r="D181" t="s">
        <v>140</v>
      </c>
      <c r="E181" s="148" t="s">
        <v>505</v>
      </c>
      <c r="G181" t="s">
        <v>5</v>
      </c>
    </row>
    <row r="182" spans="1:7" x14ac:dyDescent="0.3">
      <c r="A182" t="s">
        <v>2130</v>
      </c>
      <c r="B182" t="s">
        <v>2131</v>
      </c>
      <c r="C182" t="b">
        <v>0</v>
      </c>
      <c r="D182" t="s">
        <v>398</v>
      </c>
      <c r="E182" s="148" t="s">
        <v>505</v>
      </c>
      <c r="G182" t="s">
        <v>9</v>
      </c>
    </row>
    <row r="183" spans="1:7" x14ac:dyDescent="0.3">
      <c r="A183" t="s">
        <v>1903</v>
      </c>
      <c r="B183" t="s">
        <v>1401</v>
      </c>
      <c r="C183" t="b">
        <v>0</v>
      </c>
      <c r="D183" t="s">
        <v>134</v>
      </c>
      <c r="E183" s="148" t="s">
        <v>505</v>
      </c>
      <c r="G183" t="s">
        <v>9</v>
      </c>
    </row>
    <row r="184" spans="1:7" x14ac:dyDescent="0.3">
      <c r="A184" t="s">
        <v>2132</v>
      </c>
      <c r="B184" t="s">
        <v>2133</v>
      </c>
      <c r="C184" t="b">
        <v>0</v>
      </c>
      <c r="D184" t="s">
        <v>397</v>
      </c>
      <c r="E184" s="148" t="s">
        <v>505</v>
      </c>
      <c r="G184" t="s">
        <v>9</v>
      </c>
    </row>
    <row r="185" spans="1:7" x14ac:dyDescent="0.3">
      <c r="A185" t="s">
        <v>2134</v>
      </c>
      <c r="B185" t="s">
        <v>2135</v>
      </c>
      <c r="C185" t="b">
        <v>0</v>
      </c>
      <c r="D185" t="s">
        <v>85</v>
      </c>
      <c r="E185" s="148" t="s">
        <v>505</v>
      </c>
      <c r="G185" t="s">
        <v>7</v>
      </c>
    </row>
    <row r="186" spans="1:7" x14ac:dyDescent="0.3">
      <c r="A186" t="s">
        <v>2136</v>
      </c>
      <c r="B186" t="s">
        <v>2137</v>
      </c>
      <c r="C186" t="b">
        <v>0</v>
      </c>
      <c r="D186" t="s">
        <v>86</v>
      </c>
      <c r="E186" s="148" t="s">
        <v>505</v>
      </c>
      <c r="G186" t="s">
        <v>13</v>
      </c>
    </row>
    <row r="187" spans="1:7" x14ac:dyDescent="0.3">
      <c r="A187" t="s">
        <v>1905</v>
      </c>
      <c r="B187" t="s">
        <v>1341</v>
      </c>
      <c r="C187" t="b">
        <v>1</v>
      </c>
      <c r="D187" t="s">
        <v>110</v>
      </c>
      <c r="E187" s="148" t="s">
        <v>505</v>
      </c>
      <c r="G187" t="s">
        <v>13</v>
      </c>
    </row>
    <row r="188" spans="1:7" x14ac:dyDescent="0.3">
      <c r="A188" t="s">
        <v>2138</v>
      </c>
      <c r="B188" t="s">
        <v>2139</v>
      </c>
      <c r="C188" t="b">
        <v>0</v>
      </c>
      <c r="D188" t="s">
        <v>91</v>
      </c>
      <c r="E188" s="148" t="s">
        <v>505</v>
      </c>
      <c r="G188" t="s">
        <v>13</v>
      </c>
    </row>
    <row r="189" spans="1:7" x14ac:dyDescent="0.3">
      <c r="A189" t="s">
        <v>2140</v>
      </c>
      <c r="B189" t="s">
        <v>2141</v>
      </c>
      <c r="C189" t="b">
        <v>0</v>
      </c>
      <c r="D189" t="s">
        <v>92</v>
      </c>
      <c r="E189" s="148" t="s">
        <v>505</v>
      </c>
      <c r="G189" t="s">
        <v>13</v>
      </c>
    </row>
    <row r="190" spans="1:7" x14ac:dyDescent="0.3">
      <c r="A190" t="s">
        <v>2142</v>
      </c>
      <c r="B190" t="s">
        <v>2143</v>
      </c>
      <c r="C190" t="b">
        <v>0</v>
      </c>
      <c r="D190" t="s">
        <v>93</v>
      </c>
      <c r="E190" s="148" t="s">
        <v>505</v>
      </c>
      <c r="G190" t="s">
        <v>13</v>
      </c>
    </row>
    <row r="191" spans="1:7" x14ac:dyDescent="0.3">
      <c r="A191" t="s">
        <v>2144</v>
      </c>
      <c r="B191" t="s">
        <v>2145</v>
      </c>
      <c r="C191" t="b">
        <v>0</v>
      </c>
      <c r="D191" t="s">
        <v>395</v>
      </c>
      <c r="E191" s="148" t="s">
        <v>505</v>
      </c>
      <c r="G191" t="s">
        <v>14</v>
      </c>
    </row>
    <row r="192" spans="1:7" x14ac:dyDescent="0.3">
      <c r="A192" t="s">
        <v>1645</v>
      </c>
      <c r="B192" t="s">
        <v>640</v>
      </c>
      <c r="C192" t="b">
        <v>1</v>
      </c>
      <c r="D192" t="s">
        <v>102</v>
      </c>
      <c r="E192" s="148" t="s">
        <v>505</v>
      </c>
      <c r="G192" t="s">
        <v>13</v>
      </c>
    </row>
    <row r="193" spans="1:8" x14ac:dyDescent="0.3">
      <c r="A193" t="s">
        <v>2146</v>
      </c>
      <c r="B193" t="s">
        <v>2147</v>
      </c>
      <c r="C193" t="b">
        <v>0</v>
      </c>
      <c r="D193" t="s">
        <v>394</v>
      </c>
      <c r="E193" s="148" t="s">
        <v>505</v>
      </c>
      <c r="G193" t="s">
        <v>7</v>
      </c>
    </row>
    <row r="194" spans="1:8" x14ac:dyDescent="0.3">
      <c r="A194" t="s">
        <v>1666</v>
      </c>
      <c r="B194" t="s">
        <v>600</v>
      </c>
      <c r="C194" t="b">
        <v>1</v>
      </c>
      <c r="F194" s="148">
        <v>1985</v>
      </c>
      <c r="G194" t="s">
        <v>12</v>
      </c>
      <c r="H194" t="s">
        <v>2093</v>
      </c>
    </row>
    <row r="195" spans="1:8" x14ac:dyDescent="0.3">
      <c r="A195" t="s">
        <v>1835</v>
      </c>
      <c r="B195" t="s">
        <v>790</v>
      </c>
      <c r="C195" t="b">
        <v>1</v>
      </c>
      <c r="F195" s="148">
        <v>1982</v>
      </c>
      <c r="G195" t="s">
        <v>7</v>
      </c>
      <c r="H195" t="s">
        <v>2093</v>
      </c>
    </row>
    <row r="196" spans="1:8" x14ac:dyDescent="0.3">
      <c r="A196" t="s">
        <v>1663</v>
      </c>
      <c r="B196" t="s">
        <v>864</v>
      </c>
      <c r="C196" t="b">
        <v>1</v>
      </c>
      <c r="D196" t="s">
        <v>969</v>
      </c>
      <c r="E196" s="148">
        <v>10</v>
      </c>
      <c r="F196" s="148">
        <v>2009</v>
      </c>
      <c r="G196" t="s">
        <v>13</v>
      </c>
      <c r="H196" t="s">
        <v>2148</v>
      </c>
    </row>
    <row r="197" spans="1:8" x14ac:dyDescent="0.3">
      <c r="A197" t="s">
        <v>1898</v>
      </c>
      <c r="B197" t="s">
        <v>1337</v>
      </c>
      <c r="C197" t="b">
        <v>0</v>
      </c>
      <c r="D197" t="s">
        <v>104</v>
      </c>
      <c r="E197" s="148" t="s">
        <v>505</v>
      </c>
      <c r="G197" t="s">
        <v>9</v>
      </c>
    </row>
    <row r="198" spans="1:8" x14ac:dyDescent="0.3">
      <c r="A198" t="s">
        <v>1654</v>
      </c>
      <c r="B198" t="s">
        <v>986</v>
      </c>
      <c r="C198" t="b">
        <v>1</v>
      </c>
      <c r="D198" t="s">
        <v>343</v>
      </c>
      <c r="F198" s="148"/>
      <c r="G198" t="s">
        <v>13</v>
      </c>
    </row>
    <row r="199" spans="1:8" x14ac:dyDescent="0.3">
      <c r="A199" t="s">
        <v>1656</v>
      </c>
      <c r="B199" t="s">
        <v>757</v>
      </c>
      <c r="C199" t="b">
        <v>1</v>
      </c>
      <c r="D199" t="s">
        <v>756</v>
      </c>
      <c r="F199" s="148"/>
      <c r="G199" t="s">
        <v>10</v>
      </c>
    </row>
    <row r="200" spans="1:8" x14ac:dyDescent="0.3">
      <c r="A200" t="s">
        <v>1494</v>
      </c>
      <c r="B200" t="s">
        <v>587</v>
      </c>
      <c r="C200" t="b">
        <v>1</v>
      </c>
      <c r="D200" t="s">
        <v>589</v>
      </c>
      <c r="F200" s="148"/>
      <c r="G200" t="s">
        <v>13</v>
      </c>
    </row>
    <row r="201" spans="1:8" x14ac:dyDescent="0.3">
      <c r="A201" t="s">
        <v>1765</v>
      </c>
      <c r="B201" t="s">
        <v>876</v>
      </c>
      <c r="C201" t="b">
        <v>1</v>
      </c>
      <c r="D201" t="s">
        <v>877</v>
      </c>
      <c r="F201" s="148"/>
      <c r="G201" t="s">
        <v>8</v>
      </c>
    </row>
    <row r="202" spans="1:8" x14ac:dyDescent="0.3">
      <c r="A202" t="s">
        <v>1496</v>
      </c>
      <c r="B202" t="s">
        <v>1012</v>
      </c>
      <c r="C202" t="b">
        <v>1</v>
      </c>
      <c r="D202" t="s">
        <v>1011</v>
      </c>
      <c r="F202" s="148"/>
      <c r="G202" t="s">
        <v>10</v>
      </c>
    </row>
    <row r="203" spans="1:8" x14ac:dyDescent="0.3">
      <c r="A203" t="s">
        <v>1658</v>
      </c>
      <c r="B203" t="s">
        <v>914</v>
      </c>
      <c r="C203" t="b">
        <v>1</v>
      </c>
      <c r="D203" t="s">
        <v>278</v>
      </c>
      <c r="F203" s="148"/>
      <c r="G203" t="s">
        <v>13</v>
      </c>
    </row>
    <row r="204" spans="1:8" x14ac:dyDescent="0.3">
      <c r="A204" t="s">
        <v>1790</v>
      </c>
      <c r="B204" t="s">
        <v>1791</v>
      </c>
      <c r="C204" t="b">
        <v>1</v>
      </c>
      <c r="D204" t="s">
        <v>1416</v>
      </c>
      <c r="F204" s="148"/>
      <c r="G204" t="s">
        <v>7</v>
      </c>
    </row>
    <row r="205" spans="1:8" x14ac:dyDescent="0.3">
      <c r="A205" t="s">
        <v>2149</v>
      </c>
      <c r="B205" t="s">
        <v>2150</v>
      </c>
      <c r="C205" t="b">
        <v>0</v>
      </c>
      <c r="D205" t="s">
        <v>249</v>
      </c>
      <c r="F205" s="148"/>
      <c r="G205" t="s">
        <v>13</v>
      </c>
    </row>
    <row r="206" spans="1:8" x14ac:dyDescent="0.3">
      <c r="A206" t="s">
        <v>2151</v>
      </c>
      <c r="B206" t="s">
        <v>2152</v>
      </c>
      <c r="C206" t="b">
        <v>0</v>
      </c>
      <c r="D206" t="s">
        <v>2153</v>
      </c>
      <c r="F206" s="148">
        <v>1981</v>
      </c>
      <c r="G206" t="s">
        <v>13</v>
      </c>
      <c r="H206" t="s">
        <v>2154</v>
      </c>
    </row>
    <row r="207" spans="1:8" x14ac:dyDescent="0.3">
      <c r="F207" s="148"/>
    </row>
    <row r="208" spans="1:8" x14ac:dyDescent="0.3">
      <c r="F208" s="148"/>
    </row>
  </sheetData>
  <autoFilter ref="A1:H206" xr:uid="{00000000-0009-0000-0000-000003000000}">
    <sortState xmlns:xlrd2="http://schemas.microsoft.com/office/spreadsheetml/2017/richdata2" ref="A2:K400">
      <sortCondition ref="A1:A201"/>
    </sortState>
  </autoFilter>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0F8-FA27-443C-82CF-8985C89C9AC3}">
  <sheetPr>
    <tabColor rgb="FFFF0000"/>
  </sheetPr>
  <dimension ref="A1:T58"/>
  <sheetViews>
    <sheetView showGridLines="0" workbookViewId="0">
      <selection activeCell="L26" sqref="L26:L35"/>
    </sheetView>
  </sheetViews>
  <sheetFormatPr defaultColWidth="9.109375" defaultRowHeight="14.4" x14ac:dyDescent="0.3"/>
  <cols>
    <col min="2" max="2" width="10" customWidth="1"/>
    <col min="11" max="11" width="49.6640625" customWidth="1"/>
    <col min="12" max="12" width="25.5546875" customWidth="1"/>
  </cols>
  <sheetData>
    <row r="1" spans="1:19" s="1" customFormat="1" ht="15.6" x14ac:dyDescent="0.3">
      <c r="A1" s="359" t="s">
        <v>1366</v>
      </c>
      <c r="B1" s="359"/>
      <c r="C1" s="359"/>
      <c r="D1" s="200">
        <v>2020</v>
      </c>
      <c r="E1" s="38" t="s">
        <v>1365</v>
      </c>
      <c r="F1" s="37"/>
      <c r="G1" s="37"/>
      <c r="H1" s="37"/>
      <c r="I1" s="37"/>
      <c r="J1" s="37"/>
      <c r="K1" s="37"/>
      <c r="L1" s="37"/>
      <c r="M1" s="37"/>
      <c r="N1" s="37"/>
      <c r="O1" s="37"/>
      <c r="P1" s="37"/>
      <c r="Q1" s="37"/>
      <c r="R1" s="37"/>
      <c r="S1" s="37"/>
    </row>
    <row r="2" spans="1:19" ht="15.6" x14ac:dyDescent="0.3">
      <c r="A2" s="47" t="s">
        <v>512</v>
      </c>
      <c r="B2" s="134"/>
      <c r="C2" s="47"/>
      <c r="D2" s="47"/>
      <c r="E2" s="47"/>
      <c r="F2" s="47"/>
      <c r="G2" s="47"/>
      <c r="H2" s="47"/>
      <c r="I2" s="47"/>
      <c r="J2" s="47"/>
      <c r="K2" s="47"/>
      <c r="L2" s="47"/>
    </row>
    <row r="3" spans="1:19" s="136" customFormat="1" ht="15.6" x14ac:dyDescent="0.3">
      <c r="B3" s="137"/>
      <c r="C3" s="138"/>
      <c r="D3" s="138"/>
      <c r="E3" s="138"/>
      <c r="F3" s="138"/>
      <c r="G3" s="138"/>
      <c r="H3" s="138"/>
      <c r="I3" s="138"/>
      <c r="J3" s="138"/>
      <c r="K3" s="138"/>
      <c r="L3" s="138"/>
    </row>
    <row r="4" spans="1:19" ht="15.6" x14ac:dyDescent="0.3">
      <c r="A4" s="47"/>
      <c r="B4" s="75"/>
      <c r="C4" s="47"/>
      <c r="D4" s="47"/>
      <c r="E4" s="47"/>
      <c r="F4" s="47"/>
      <c r="G4" s="47"/>
      <c r="H4" s="47"/>
      <c r="I4" s="47"/>
      <c r="J4" s="47"/>
      <c r="K4" s="47"/>
      <c r="L4" s="47"/>
    </row>
    <row r="5" spans="1:19" ht="15.6" x14ac:dyDescent="0.3">
      <c r="A5" s="47" t="s">
        <v>513</v>
      </c>
      <c r="B5" s="47"/>
      <c r="C5" s="47"/>
      <c r="D5" s="47"/>
      <c r="E5" s="47"/>
      <c r="F5" s="47"/>
      <c r="G5" s="47"/>
      <c r="H5" s="47"/>
      <c r="I5" s="47"/>
      <c r="J5" s="47"/>
      <c r="K5" s="47"/>
      <c r="L5" s="47"/>
    </row>
    <row r="6" spans="1:19" s="136" customFormat="1" ht="15.6" x14ac:dyDescent="0.3">
      <c r="A6" s="138"/>
      <c r="B6" s="138" t="s">
        <v>1345</v>
      </c>
      <c r="C6" s="138"/>
      <c r="D6" s="138"/>
      <c r="E6" s="138"/>
      <c r="F6" s="138"/>
      <c r="G6" s="138"/>
      <c r="H6" s="138"/>
      <c r="I6" s="138"/>
      <c r="J6" s="138"/>
      <c r="K6" s="138"/>
      <c r="L6" s="138"/>
    </row>
    <row r="7" spans="1:19" ht="15.6" x14ac:dyDescent="0.3">
      <c r="A7" s="47" t="s">
        <v>514</v>
      </c>
      <c r="B7" s="47"/>
      <c r="C7" s="47"/>
      <c r="D7" s="47"/>
      <c r="E7" s="47"/>
      <c r="F7" s="47"/>
      <c r="G7" s="47"/>
      <c r="H7" s="47"/>
      <c r="I7" s="47"/>
      <c r="J7" s="47"/>
      <c r="K7" s="47"/>
      <c r="L7" s="47"/>
    </row>
    <row r="8" spans="1:19" ht="15.6" x14ac:dyDescent="0.3">
      <c r="A8" s="47"/>
      <c r="B8" s="46" t="s">
        <v>1363</v>
      </c>
      <c r="C8" s="47"/>
      <c r="D8" s="47"/>
      <c r="E8" s="47"/>
      <c r="F8" s="47"/>
      <c r="H8" s="47"/>
      <c r="I8" s="47"/>
      <c r="J8" s="47"/>
      <c r="K8" s="47"/>
      <c r="L8" s="47"/>
    </row>
    <row r="9" spans="1:19" ht="15.6" x14ac:dyDescent="0.3">
      <c r="A9" s="47"/>
      <c r="B9" s="47"/>
      <c r="C9" s="47"/>
      <c r="D9" s="47"/>
      <c r="E9" s="47"/>
      <c r="F9" s="47"/>
      <c r="G9" s="47"/>
      <c r="H9" s="47"/>
      <c r="I9" s="47"/>
      <c r="J9" s="47"/>
      <c r="K9" s="47"/>
      <c r="L9" s="47"/>
    </row>
    <row r="10" spans="1:19" s="1" customFormat="1" ht="15.6" x14ac:dyDescent="0.3">
      <c r="A10" s="38" t="s">
        <v>515</v>
      </c>
      <c r="B10" s="37"/>
      <c r="C10" s="37"/>
      <c r="D10" s="37"/>
      <c r="E10" s="37"/>
      <c r="F10" s="37"/>
      <c r="G10" s="37"/>
      <c r="H10" s="37"/>
      <c r="I10" s="37"/>
      <c r="J10" s="37"/>
      <c r="K10" s="37"/>
      <c r="L10" s="37"/>
      <c r="M10" s="37"/>
      <c r="N10" s="37"/>
      <c r="O10" s="37"/>
      <c r="P10" s="37"/>
      <c r="Q10" s="37"/>
      <c r="R10" s="37"/>
      <c r="S10" s="37"/>
    </row>
    <row r="11" spans="1:19" s="48" customFormat="1" ht="15.6" x14ac:dyDescent="0.3">
      <c r="B11" s="77"/>
      <c r="C11" s="77"/>
      <c r="D11" s="77"/>
      <c r="E11" s="77"/>
      <c r="F11" s="77"/>
      <c r="G11" s="77"/>
      <c r="H11" s="77"/>
      <c r="I11" s="77"/>
      <c r="J11" s="77"/>
      <c r="K11" s="77"/>
      <c r="L11" s="77"/>
      <c r="M11" s="77"/>
      <c r="N11" s="77"/>
      <c r="O11" s="77"/>
      <c r="P11" s="77"/>
      <c r="Q11" s="77"/>
      <c r="R11" s="77"/>
      <c r="S11" s="77"/>
    </row>
    <row r="12" spans="1:19" ht="15.6" x14ac:dyDescent="0.3">
      <c r="A12" s="55" t="s">
        <v>521</v>
      </c>
      <c r="B12" s="47"/>
      <c r="C12" s="47"/>
      <c r="D12" s="47"/>
      <c r="E12" s="47"/>
      <c r="F12" s="47"/>
      <c r="G12" s="47"/>
      <c r="H12" s="47"/>
      <c r="I12" s="47"/>
      <c r="J12" s="47"/>
      <c r="K12" s="47"/>
      <c r="L12" s="46"/>
    </row>
    <row r="13" spans="1:19" ht="15.6" x14ac:dyDescent="0.3">
      <c r="A13" s="47" t="s">
        <v>1364</v>
      </c>
      <c r="B13" s="47"/>
      <c r="C13" s="47"/>
      <c r="D13" s="47"/>
      <c r="E13" s="47"/>
      <c r="F13" s="47"/>
      <c r="G13" s="47"/>
      <c r="H13" s="47"/>
      <c r="I13" s="47"/>
      <c r="J13" s="47"/>
      <c r="K13" s="47"/>
      <c r="L13" s="47"/>
    </row>
    <row r="14" spans="1:19" ht="15.6" x14ac:dyDescent="0.3">
      <c r="A14" s="75" t="s">
        <v>522</v>
      </c>
      <c r="B14" s="47"/>
      <c r="C14" s="47"/>
      <c r="D14" s="47"/>
      <c r="E14" s="47"/>
      <c r="F14" s="47"/>
      <c r="G14" s="47"/>
      <c r="H14" s="47"/>
      <c r="I14" s="47"/>
      <c r="J14" s="47"/>
      <c r="K14" s="47"/>
      <c r="L14" s="47"/>
    </row>
    <row r="15" spans="1:19" ht="15.6" x14ac:dyDescent="0.3">
      <c r="A15" s="45" t="s">
        <v>567</v>
      </c>
      <c r="B15" s="47"/>
      <c r="C15" s="47"/>
      <c r="D15" s="47"/>
      <c r="E15" s="47"/>
      <c r="F15" s="47"/>
      <c r="G15" s="47"/>
      <c r="H15" s="47"/>
      <c r="I15" s="47"/>
      <c r="J15" s="47"/>
      <c r="K15" s="47"/>
      <c r="L15" s="47"/>
    </row>
    <row r="16" spans="1:19" ht="15.6" x14ac:dyDescent="0.3">
      <c r="A16" s="75"/>
      <c r="B16" s="47"/>
      <c r="C16" s="47"/>
      <c r="D16" s="47"/>
      <c r="E16" s="47"/>
      <c r="F16" s="47"/>
      <c r="G16" s="47"/>
      <c r="H16" s="47"/>
      <c r="I16" s="47"/>
      <c r="J16" s="47"/>
      <c r="K16" s="47"/>
      <c r="L16" s="47"/>
    </row>
    <row r="17" spans="1:20" ht="15.6" x14ac:dyDescent="0.3">
      <c r="A17" s="55" t="s">
        <v>516</v>
      </c>
      <c r="B17" s="47"/>
      <c r="C17" s="47"/>
      <c r="D17" s="47"/>
      <c r="E17" s="47"/>
      <c r="F17" s="47"/>
      <c r="G17" s="47"/>
      <c r="H17" s="47"/>
      <c r="I17" s="55"/>
      <c r="J17" s="47"/>
      <c r="K17" s="47"/>
      <c r="L17" s="47"/>
    </row>
    <row r="18" spans="1:20" ht="15.6" x14ac:dyDescent="0.3">
      <c r="A18" s="47" t="s">
        <v>517</v>
      </c>
      <c r="C18" s="47"/>
      <c r="D18" s="47"/>
      <c r="E18" s="47"/>
      <c r="F18" s="47"/>
      <c r="G18" s="47"/>
      <c r="H18" s="47"/>
      <c r="I18" s="47"/>
      <c r="J18" s="47"/>
      <c r="K18" s="47"/>
      <c r="L18" s="47"/>
    </row>
    <row r="19" spans="1:20" ht="15.6" x14ac:dyDescent="0.3">
      <c r="A19" s="75" t="s">
        <v>518</v>
      </c>
      <c r="C19" s="47"/>
      <c r="D19" s="47"/>
      <c r="E19" s="47"/>
      <c r="F19" s="47"/>
      <c r="G19" s="47"/>
      <c r="H19" s="47"/>
      <c r="I19" s="47"/>
      <c r="J19" s="47"/>
      <c r="K19" s="47"/>
      <c r="L19" s="47"/>
    </row>
    <row r="20" spans="1:20" ht="15.6" x14ac:dyDescent="0.3">
      <c r="A20" s="75" t="s">
        <v>519</v>
      </c>
      <c r="C20" s="47"/>
      <c r="D20" s="47"/>
      <c r="E20" s="47"/>
      <c r="F20" s="47"/>
      <c r="G20" s="47"/>
      <c r="H20" s="47"/>
      <c r="I20" s="47"/>
      <c r="J20" s="47"/>
      <c r="K20" s="47"/>
      <c r="L20" s="47"/>
    </row>
    <row r="21" spans="1:20" ht="15.6" x14ac:dyDescent="0.3">
      <c r="A21" s="75" t="s">
        <v>520</v>
      </c>
      <c r="C21" s="47"/>
      <c r="D21" s="47"/>
      <c r="E21" s="47"/>
      <c r="F21" s="47"/>
      <c r="G21" s="47"/>
      <c r="H21" s="47"/>
      <c r="I21" s="47"/>
      <c r="J21" s="47"/>
      <c r="K21" s="47"/>
      <c r="L21" s="47"/>
    </row>
    <row r="22" spans="1:20" ht="15.6" x14ac:dyDescent="0.3">
      <c r="A22" s="75"/>
      <c r="C22" s="47"/>
      <c r="D22" s="47"/>
      <c r="E22" s="47"/>
      <c r="F22" s="47"/>
      <c r="G22" s="47"/>
      <c r="H22" s="47"/>
      <c r="I22" s="47"/>
      <c r="J22" s="47"/>
      <c r="K22" s="47"/>
      <c r="L22" s="47"/>
    </row>
    <row r="23" spans="1:20" ht="15.6" x14ac:dyDescent="0.3">
      <c r="A23" s="47"/>
      <c r="B23" s="47"/>
      <c r="C23" s="47"/>
      <c r="D23" s="47"/>
      <c r="E23" s="47"/>
      <c r="F23" s="47"/>
      <c r="G23" s="47"/>
      <c r="H23" s="47"/>
      <c r="I23" s="47"/>
      <c r="J23" s="47"/>
      <c r="K23" s="47"/>
      <c r="L23" s="47"/>
    </row>
    <row r="24" spans="1:20" s="1" customFormat="1" ht="15.6" x14ac:dyDescent="0.3">
      <c r="A24" s="38" t="s">
        <v>523</v>
      </c>
      <c r="B24" s="38"/>
      <c r="C24" s="38"/>
      <c r="D24" s="38"/>
      <c r="E24" s="38"/>
      <c r="F24" s="38"/>
      <c r="G24" s="38"/>
      <c r="H24" s="38"/>
      <c r="I24" s="38"/>
      <c r="J24" s="38"/>
      <c r="K24" s="38"/>
      <c r="L24" s="38"/>
      <c r="M24" s="38"/>
      <c r="N24" s="38"/>
      <c r="O24" s="38"/>
      <c r="P24" s="38"/>
      <c r="Q24" s="38"/>
      <c r="R24" s="38"/>
      <c r="S24" s="38"/>
    </row>
    <row r="25" spans="1:20" ht="15.6" x14ac:dyDescent="0.3">
      <c r="A25" s="34"/>
      <c r="B25" s="34" t="s">
        <v>524</v>
      </c>
      <c r="C25" s="34"/>
      <c r="D25" s="34"/>
      <c r="E25" s="34"/>
      <c r="F25" s="34"/>
      <c r="G25" s="34"/>
      <c r="H25" s="34"/>
      <c r="I25" s="34"/>
      <c r="J25" s="34"/>
      <c r="K25" s="34"/>
      <c r="L25" s="78" t="s">
        <v>525</v>
      </c>
      <c r="M25" s="78"/>
      <c r="N25" s="78"/>
      <c r="O25" s="78"/>
      <c r="P25" s="78"/>
      <c r="Q25" s="78"/>
      <c r="R25" s="78"/>
      <c r="S25" s="78"/>
      <c r="T25" s="135"/>
    </row>
    <row r="26" spans="1:20" ht="15.6" x14ac:dyDescent="0.3">
      <c r="A26" s="34"/>
      <c r="B26" s="36" t="s">
        <v>1367</v>
      </c>
      <c r="C26" s="36"/>
      <c r="D26" s="34"/>
      <c r="E26" s="34"/>
      <c r="F26" s="34"/>
      <c r="G26" s="34"/>
      <c r="H26" s="34"/>
      <c r="I26" s="34"/>
      <c r="J26" s="34"/>
      <c r="K26" s="34"/>
      <c r="L26" s="79" t="str">
        <f>Figures!A2</f>
        <v>Figure A.  PCE Eligible Communities</v>
      </c>
      <c r="M26" s="78"/>
      <c r="N26" s="78"/>
      <c r="O26" s="78"/>
      <c r="P26" s="78"/>
      <c r="Q26" s="78"/>
      <c r="R26" s="78"/>
      <c r="S26" s="78"/>
      <c r="T26" s="135"/>
    </row>
    <row r="27" spans="1:20" ht="15.6" x14ac:dyDescent="0.3">
      <c r="A27" s="34"/>
      <c r="B27" s="36" t="s">
        <v>1368</v>
      </c>
      <c r="C27" s="35"/>
      <c r="D27" s="35"/>
      <c r="E27" s="36"/>
      <c r="F27" s="34"/>
      <c r="G27" s="34"/>
      <c r="H27" s="34"/>
      <c r="I27" s="34"/>
      <c r="J27" s="34"/>
      <c r="K27" s="34"/>
      <c r="L27" s="79" t="str">
        <f>Figures!A44</f>
        <v>Figure B.  Residential Electricity Rates in Power Cost Equalization Communities</v>
      </c>
      <c r="M27" s="78"/>
      <c r="N27" s="78"/>
      <c r="O27" s="78"/>
      <c r="P27" s="78"/>
      <c r="Q27" s="78"/>
      <c r="R27" s="78"/>
      <c r="S27" s="78"/>
      <c r="T27" s="135"/>
    </row>
    <row r="28" spans="1:20" ht="15.6" x14ac:dyDescent="0.3">
      <c r="A28" s="34"/>
      <c r="B28" s="33" t="s">
        <v>1369</v>
      </c>
      <c r="C28" s="32"/>
      <c r="D28" s="34"/>
      <c r="E28" s="34"/>
      <c r="F28" s="34"/>
      <c r="G28" s="34"/>
      <c r="H28" s="34"/>
      <c r="I28" s="34"/>
      <c r="J28" s="34"/>
      <c r="K28" s="34"/>
      <c r="L28" s="79" t="str">
        <f>Figures!A72</f>
        <v>Figure C.  Installed Capacity by Prime Mover by Certified Utilities (MW), 2015</v>
      </c>
      <c r="M28" s="78"/>
      <c r="N28" s="78"/>
      <c r="O28" s="78"/>
      <c r="P28" s="78"/>
      <c r="Q28" s="78"/>
      <c r="R28" s="78"/>
      <c r="S28" s="78"/>
      <c r="T28" s="135"/>
    </row>
    <row r="29" spans="1:20" ht="15.6" x14ac:dyDescent="0.3">
      <c r="A29" s="34"/>
      <c r="B29" s="32" t="s">
        <v>1370</v>
      </c>
      <c r="C29" s="32"/>
      <c r="D29" s="34"/>
      <c r="E29" s="34"/>
      <c r="F29" s="34"/>
      <c r="G29" s="34"/>
      <c r="H29" s="34"/>
      <c r="I29" s="34"/>
      <c r="J29" s="34"/>
      <c r="K29" s="34"/>
      <c r="L29" s="79" t="str">
        <f>Figures!A96</f>
        <v>Figure D.  Installed Capacity by Prime Mover by Certified Utilities (kW), 1962-2015</v>
      </c>
      <c r="M29" s="78"/>
      <c r="N29" s="78"/>
      <c r="O29" s="78"/>
      <c r="P29" s="78"/>
      <c r="Q29" s="78"/>
      <c r="R29" s="78"/>
      <c r="S29" s="78"/>
      <c r="T29" s="135"/>
    </row>
    <row r="30" spans="1:20" ht="15.6" x14ac:dyDescent="0.3">
      <c r="A30" s="34"/>
      <c r="B30" s="32" t="s">
        <v>1371</v>
      </c>
      <c r="C30" s="32"/>
      <c r="D30" s="34"/>
      <c r="E30" s="34"/>
      <c r="F30" s="34"/>
      <c r="G30" s="34"/>
      <c r="H30" s="34"/>
      <c r="I30" s="34"/>
      <c r="J30" s="34"/>
      <c r="K30" s="34"/>
      <c r="L30" s="79" t="str">
        <f>Figures!A117</f>
        <v>Figure E.  Net Generation by Fuel Type by Certified Utilities (MWh), 2015</v>
      </c>
      <c r="M30" s="78"/>
      <c r="N30" s="78"/>
      <c r="O30" s="78"/>
      <c r="P30" s="78"/>
      <c r="Q30" s="78"/>
      <c r="R30" s="78"/>
      <c r="S30" s="78"/>
      <c r="T30" s="135"/>
    </row>
    <row r="31" spans="1:20" ht="15.6" x14ac:dyDescent="0.3">
      <c r="A31" s="34"/>
      <c r="B31" s="32" t="s">
        <v>1372</v>
      </c>
      <c r="C31" s="32"/>
      <c r="D31" s="34"/>
      <c r="E31" s="34"/>
      <c r="F31" s="34"/>
      <c r="G31" s="34"/>
      <c r="H31" s="34"/>
      <c r="I31" s="34"/>
      <c r="J31" s="34"/>
      <c r="K31" s="34"/>
      <c r="L31" s="79" t="str">
        <f>Figures!A138</f>
        <v>Figure F.  Net Generation by Fuel Type by Certified Utilities (GWh), 1971-2015</v>
      </c>
      <c r="M31" s="78"/>
      <c r="N31" s="78"/>
      <c r="O31" s="78"/>
      <c r="P31" s="78"/>
      <c r="Q31" s="78"/>
      <c r="R31" s="78"/>
      <c r="S31" s="78"/>
      <c r="T31" s="135"/>
    </row>
    <row r="32" spans="1:20" ht="15.6" x14ac:dyDescent="0.3">
      <c r="A32" s="34"/>
      <c r="B32" s="32" t="s">
        <v>1373</v>
      </c>
      <c r="C32" s="32"/>
      <c r="D32" s="34"/>
      <c r="E32" s="34"/>
      <c r="F32" s="34"/>
      <c r="G32" s="34"/>
      <c r="H32" s="34"/>
      <c r="I32" s="34"/>
      <c r="J32" s="34"/>
      <c r="K32" s="34"/>
      <c r="L32" s="79" t="str">
        <f>Figures!A160</f>
        <v>Figure G.  Distribution of Fuel Used for Power Generation by Certified Utilities (MMBtu), 2015</v>
      </c>
      <c r="M32" s="78"/>
      <c r="N32" s="78"/>
      <c r="O32" s="78"/>
      <c r="P32" s="78"/>
      <c r="Q32" s="78"/>
      <c r="R32" s="78"/>
      <c r="S32" s="78"/>
      <c r="T32" s="135"/>
    </row>
    <row r="33" spans="1:20" ht="15.6" x14ac:dyDescent="0.3">
      <c r="A33" s="34"/>
      <c r="B33" s="32" t="s">
        <v>1374</v>
      </c>
      <c r="C33" s="32"/>
      <c r="D33" s="34"/>
      <c r="E33" s="34"/>
      <c r="F33" s="34"/>
      <c r="G33" s="34"/>
      <c r="H33" s="34"/>
      <c r="I33" s="34"/>
      <c r="J33" s="34"/>
      <c r="K33" s="34"/>
      <c r="L33" s="79" t="str">
        <f>Figures!A179</f>
        <v>Figure H.  Fuel Oil Used for Electricity Generation by Certified Utilities, by Energy Regions (%), 2015</v>
      </c>
      <c r="M33" s="78"/>
      <c r="N33" s="78"/>
      <c r="O33" s="78"/>
      <c r="P33" s="78"/>
      <c r="Q33" s="78"/>
      <c r="R33" s="78"/>
      <c r="S33" s="78"/>
      <c r="T33" s="135"/>
    </row>
    <row r="34" spans="1:20" ht="15.6" x14ac:dyDescent="0.3">
      <c r="A34" s="34"/>
      <c r="B34" s="32" t="s">
        <v>1375</v>
      </c>
      <c r="C34" s="32"/>
      <c r="D34" s="34"/>
      <c r="E34" s="34"/>
      <c r="F34" s="34"/>
      <c r="G34" s="34"/>
      <c r="H34" s="34"/>
      <c r="I34" s="34"/>
      <c r="J34" s="34"/>
      <c r="K34" s="34"/>
      <c r="L34" s="79" t="str">
        <f>Figures!A204</f>
        <v>Figure I.  Distribution of Sales, Revenue and Customer by Customer Type by Certified Utilities (%), 2015</v>
      </c>
      <c r="M34" s="78"/>
      <c r="N34" s="78"/>
      <c r="O34" s="78"/>
      <c r="P34" s="78"/>
      <c r="Q34" s="78"/>
      <c r="R34" s="78"/>
      <c r="S34" s="78"/>
      <c r="T34" s="135"/>
    </row>
    <row r="35" spans="1:20" ht="15.6" x14ac:dyDescent="0.3">
      <c r="A35" s="36"/>
      <c r="B35" s="32" t="s">
        <v>1376</v>
      </c>
      <c r="C35" s="32"/>
      <c r="D35" s="36"/>
      <c r="E35" s="36"/>
      <c r="F35" s="36"/>
      <c r="G35" s="36"/>
      <c r="H35" s="36"/>
      <c r="I35" s="36"/>
      <c r="J35" s="36"/>
      <c r="K35" s="36"/>
      <c r="L35" s="79" t="str">
        <f>Figures!A227</f>
        <v>Figure J.  Wind Net Generation in Alaska, 2008-2015</v>
      </c>
      <c r="M35" s="79"/>
      <c r="N35" s="79"/>
      <c r="O35" s="79"/>
      <c r="P35" s="79"/>
      <c r="Q35" s="79"/>
      <c r="R35" s="79"/>
      <c r="S35" s="79"/>
      <c r="T35" s="135"/>
    </row>
    <row r="36" spans="1:20" ht="15.6" x14ac:dyDescent="0.3">
      <c r="A36" s="44"/>
      <c r="B36" s="358" t="s">
        <v>526</v>
      </c>
      <c r="C36" s="358"/>
      <c r="D36" s="44"/>
      <c r="E36" s="44"/>
      <c r="F36" s="44"/>
      <c r="G36" s="44"/>
      <c r="H36" s="44"/>
      <c r="I36" s="44"/>
      <c r="J36" s="44"/>
      <c r="K36" s="44"/>
      <c r="L36" s="80"/>
      <c r="M36" s="81"/>
      <c r="N36" s="81"/>
      <c r="O36" s="81"/>
      <c r="P36" s="81"/>
      <c r="Q36" s="81"/>
      <c r="R36" s="81"/>
      <c r="S36" s="81"/>
      <c r="T36" s="135"/>
    </row>
    <row r="37" spans="1:20" ht="15.6" x14ac:dyDescent="0.3">
      <c r="A37" s="41"/>
      <c r="B37" s="43"/>
      <c r="C37" s="42" t="s">
        <v>527</v>
      </c>
      <c r="D37" s="41"/>
      <c r="E37" s="41"/>
      <c r="F37" s="41"/>
      <c r="G37" s="41"/>
      <c r="H37" s="41"/>
      <c r="I37" s="41"/>
      <c r="J37" s="41"/>
      <c r="K37" s="41"/>
      <c r="L37" s="82"/>
      <c r="M37" s="82"/>
      <c r="N37" s="82"/>
      <c r="O37" s="82"/>
      <c r="P37" s="82"/>
      <c r="Q37" s="82"/>
      <c r="R37" s="82"/>
      <c r="S37" s="82"/>
      <c r="T37" s="135"/>
    </row>
    <row r="38" spans="1:20" ht="15.6" x14ac:dyDescent="0.3">
      <c r="A38" s="41"/>
      <c r="B38" s="40" t="s">
        <v>1377</v>
      </c>
      <c r="C38" s="40"/>
      <c r="D38" s="41"/>
      <c r="E38" s="41"/>
      <c r="F38" s="41"/>
      <c r="G38" s="41"/>
      <c r="H38" s="41"/>
      <c r="I38" s="41"/>
      <c r="J38" s="41"/>
      <c r="K38" s="41"/>
      <c r="L38" s="82"/>
      <c r="M38" s="82"/>
      <c r="N38" s="82"/>
      <c r="O38" s="82"/>
      <c r="P38" s="82"/>
      <c r="Q38" s="82"/>
      <c r="R38" s="82"/>
      <c r="S38" s="82"/>
      <c r="T38" s="135"/>
    </row>
    <row r="39" spans="1:20" ht="15.6" x14ac:dyDescent="0.3">
      <c r="A39" s="41"/>
      <c r="B39" s="43"/>
      <c r="C39" s="42" t="s">
        <v>528</v>
      </c>
      <c r="D39" s="41"/>
      <c r="E39" s="41"/>
      <c r="F39" s="41"/>
      <c r="G39" s="41"/>
      <c r="H39" s="41"/>
      <c r="I39" s="41"/>
      <c r="J39" s="41"/>
      <c r="K39" s="41"/>
      <c r="L39" s="82"/>
      <c r="M39" s="82"/>
      <c r="N39" s="82"/>
      <c r="O39" s="82"/>
      <c r="P39" s="82"/>
      <c r="Q39" s="82"/>
      <c r="R39" s="82"/>
      <c r="S39" s="82"/>
      <c r="T39" s="135"/>
    </row>
    <row r="40" spans="1:20" ht="15.6" x14ac:dyDescent="0.3">
      <c r="A40" s="41"/>
      <c r="B40" s="40" t="s">
        <v>1378</v>
      </c>
      <c r="C40" s="40"/>
      <c r="D40" s="41"/>
      <c r="E40" s="41"/>
      <c r="F40" s="41"/>
      <c r="G40" s="41"/>
      <c r="H40" s="41"/>
      <c r="I40" s="41"/>
      <c r="J40" s="41"/>
      <c r="K40" s="41"/>
      <c r="L40" s="82"/>
      <c r="M40" s="82"/>
      <c r="N40" s="82"/>
      <c r="O40" s="82"/>
      <c r="P40" s="82"/>
      <c r="Q40" s="82"/>
      <c r="R40" s="82"/>
      <c r="S40" s="82"/>
      <c r="T40" s="135"/>
    </row>
    <row r="41" spans="1:20" ht="15.6" x14ac:dyDescent="0.3">
      <c r="A41" s="41"/>
      <c r="B41" s="40" t="s">
        <v>1379</v>
      </c>
      <c r="C41" s="40"/>
      <c r="D41" s="41"/>
      <c r="E41" s="41"/>
      <c r="F41" s="41"/>
      <c r="G41" s="41"/>
      <c r="H41" s="41"/>
      <c r="I41" s="41"/>
      <c r="J41" s="41"/>
      <c r="K41" s="41"/>
      <c r="L41" s="82"/>
      <c r="M41" s="82"/>
      <c r="N41" s="82"/>
      <c r="O41" s="82"/>
      <c r="P41" s="82"/>
      <c r="Q41" s="82"/>
      <c r="R41" s="82"/>
      <c r="S41" s="82"/>
      <c r="T41" s="135"/>
    </row>
    <row r="42" spans="1:20" ht="15.6" x14ac:dyDescent="0.3">
      <c r="A42" s="41"/>
      <c r="B42" s="39" t="s">
        <v>1380</v>
      </c>
      <c r="C42" s="40"/>
      <c r="D42" s="41"/>
      <c r="E42" s="41"/>
      <c r="F42" s="41"/>
      <c r="G42" s="41"/>
      <c r="H42" s="41"/>
      <c r="I42" s="41"/>
      <c r="J42" s="41"/>
      <c r="K42" s="41"/>
      <c r="L42" s="82"/>
      <c r="M42" s="82"/>
      <c r="N42" s="82"/>
      <c r="O42" s="82"/>
      <c r="P42" s="82"/>
      <c r="Q42" s="82"/>
      <c r="R42" s="82"/>
      <c r="S42" s="82"/>
      <c r="T42" s="135"/>
    </row>
    <row r="43" spans="1:20" ht="15.6" x14ac:dyDescent="0.3">
      <c r="A43" s="41"/>
      <c r="B43" s="40" t="s">
        <v>1381</v>
      </c>
      <c r="C43" s="40"/>
      <c r="D43" s="41"/>
      <c r="E43" s="41"/>
      <c r="F43" s="41"/>
      <c r="G43" s="41"/>
      <c r="H43" s="41"/>
      <c r="I43" s="41"/>
      <c r="J43" s="41"/>
      <c r="K43" s="41"/>
      <c r="L43" s="82"/>
      <c r="M43" s="82"/>
      <c r="N43" s="82"/>
      <c r="O43" s="82"/>
      <c r="P43" s="82"/>
      <c r="Q43" s="82"/>
      <c r="R43" s="82"/>
      <c r="S43" s="82"/>
      <c r="T43" s="135"/>
    </row>
    <row r="44" spans="1:20" ht="15.6" x14ac:dyDescent="0.3">
      <c r="A44" s="41"/>
      <c r="B44" s="40" t="s">
        <v>1382</v>
      </c>
      <c r="C44" s="40"/>
      <c r="D44" s="41"/>
      <c r="E44" s="41"/>
      <c r="F44" s="41"/>
      <c r="G44" s="41"/>
      <c r="H44" s="41"/>
      <c r="I44" s="41"/>
      <c r="J44" s="41"/>
      <c r="K44" s="41"/>
      <c r="L44" s="82"/>
      <c r="M44" s="82"/>
      <c r="N44" s="82"/>
      <c r="O44" s="82"/>
      <c r="P44" s="82"/>
      <c r="Q44" s="82"/>
      <c r="R44" s="82"/>
      <c r="S44" s="82"/>
      <c r="T44" s="135"/>
    </row>
    <row r="45" spans="1:20" ht="15.6" x14ac:dyDescent="0.3">
      <c r="A45" s="41"/>
      <c r="B45" s="40"/>
      <c r="C45" s="42" t="s">
        <v>529</v>
      </c>
      <c r="D45" s="41"/>
      <c r="E45" s="41"/>
      <c r="F45" s="41"/>
      <c r="G45" s="41"/>
      <c r="H45" s="41"/>
      <c r="I45" s="41"/>
      <c r="J45" s="41"/>
      <c r="K45" s="41"/>
      <c r="L45" s="82"/>
      <c r="M45" s="82"/>
      <c r="N45" s="82"/>
      <c r="O45" s="82"/>
      <c r="P45" s="82"/>
      <c r="Q45" s="82"/>
      <c r="R45" s="82"/>
      <c r="S45" s="82"/>
      <c r="T45" s="135"/>
    </row>
    <row r="46" spans="1:20" ht="15.6" x14ac:dyDescent="0.3">
      <c r="A46" s="41"/>
      <c r="B46" s="40" t="s">
        <v>1383</v>
      </c>
      <c r="C46" s="40"/>
      <c r="D46" s="41"/>
      <c r="E46" s="41"/>
      <c r="F46" s="41"/>
      <c r="G46" s="41"/>
      <c r="H46" s="41"/>
      <c r="I46" s="41"/>
      <c r="J46" s="41"/>
      <c r="K46" s="41"/>
      <c r="L46" s="82"/>
      <c r="M46" s="82"/>
      <c r="N46" s="82"/>
      <c r="O46" s="82"/>
      <c r="P46" s="82"/>
      <c r="Q46" s="82"/>
      <c r="R46" s="82"/>
      <c r="S46" s="82"/>
      <c r="T46" s="135"/>
    </row>
    <row r="47" spans="1:20" ht="15.6" x14ac:dyDescent="0.3">
      <c r="A47" s="41"/>
      <c r="B47" s="40" t="s">
        <v>1384</v>
      </c>
      <c r="C47" s="40"/>
      <c r="D47" s="41"/>
      <c r="E47" s="41"/>
      <c r="F47" s="41"/>
      <c r="G47" s="41"/>
      <c r="H47" s="41"/>
      <c r="I47" s="41"/>
      <c r="J47" s="41"/>
      <c r="K47" s="41"/>
      <c r="L47" s="79"/>
      <c r="M47" s="79"/>
      <c r="N47" s="79"/>
      <c r="O47" s="79"/>
      <c r="P47" s="79"/>
      <c r="Q47" s="79"/>
      <c r="R47" s="79"/>
      <c r="S47" s="79"/>
      <c r="T47" s="135"/>
    </row>
    <row r="48" spans="1:20" ht="15.6" x14ac:dyDescent="0.3">
      <c r="A48" s="41"/>
      <c r="B48" s="40" t="s">
        <v>1385</v>
      </c>
      <c r="C48" s="40"/>
      <c r="D48" s="41"/>
      <c r="E48" s="41"/>
      <c r="F48" s="41"/>
      <c r="G48" s="41"/>
      <c r="H48" s="41"/>
      <c r="I48" s="41"/>
      <c r="J48" s="41"/>
      <c r="K48" s="41"/>
      <c r="L48" s="79"/>
      <c r="M48" s="79"/>
      <c r="N48" s="79"/>
      <c r="O48" s="79"/>
      <c r="P48" s="79"/>
      <c r="Q48" s="79"/>
      <c r="R48" s="79"/>
      <c r="S48" s="79"/>
      <c r="T48" s="135"/>
    </row>
    <row r="49" spans="1:20" ht="15.6" x14ac:dyDescent="0.3">
      <c r="A49" s="30"/>
      <c r="B49" s="27" t="s">
        <v>530</v>
      </c>
      <c r="C49" s="31"/>
      <c r="D49" s="30"/>
      <c r="E49" s="30"/>
      <c r="F49" s="30"/>
      <c r="G49" s="30"/>
      <c r="H49" s="30"/>
      <c r="I49" s="30"/>
      <c r="J49" s="30"/>
      <c r="K49" s="30"/>
      <c r="L49" s="79"/>
      <c r="M49" s="79"/>
      <c r="N49" s="79"/>
      <c r="O49" s="79"/>
      <c r="P49" s="79"/>
      <c r="Q49" s="79"/>
      <c r="R49" s="79"/>
      <c r="S49" s="79"/>
      <c r="T49" s="135"/>
    </row>
    <row r="50" spans="1:20" ht="15.6" x14ac:dyDescent="0.3">
      <c r="A50" s="30"/>
      <c r="B50" s="27"/>
      <c r="C50" s="31" t="s">
        <v>527</v>
      </c>
      <c r="D50" s="30"/>
      <c r="E50" s="30"/>
      <c r="F50" s="30"/>
      <c r="G50" s="30"/>
      <c r="H50" s="30"/>
      <c r="I50" s="30"/>
      <c r="J50" s="30"/>
      <c r="K50" s="30"/>
      <c r="L50" s="79"/>
      <c r="M50" s="79"/>
      <c r="N50" s="79"/>
      <c r="O50" s="79"/>
      <c r="P50" s="79"/>
      <c r="Q50" s="79"/>
      <c r="R50" s="79"/>
      <c r="S50" s="79"/>
      <c r="T50" s="135"/>
    </row>
    <row r="51" spans="1:20" ht="15.6" x14ac:dyDescent="0.3">
      <c r="A51" s="30"/>
      <c r="B51" s="29" t="s">
        <v>1386</v>
      </c>
      <c r="C51" s="28"/>
      <c r="D51" s="30"/>
      <c r="E51" s="30"/>
      <c r="F51" s="30"/>
      <c r="G51" s="30"/>
      <c r="H51" s="30"/>
      <c r="I51" s="30"/>
      <c r="J51" s="30"/>
      <c r="K51" s="30"/>
      <c r="L51" s="79"/>
      <c r="M51" s="79"/>
      <c r="N51" s="79"/>
      <c r="O51" s="79"/>
      <c r="P51" s="79"/>
      <c r="Q51" s="79"/>
      <c r="R51" s="79"/>
      <c r="S51" s="79"/>
      <c r="T51" s="135"/>
    </row>
    <row r="52" spans="1:20" ht="15.6" x14ac:dyDescent="0.3">
      <c r="A52" s="30"/>
      <c r="B52" s="29"/>
      <c r="C52" s="31" t="s">
        <v>386</v>
      </c>
      <c r="D52" s="30"/>
      <c r="E52" s="30"/>
      <c r="F52" s="30"/>
      <c r="G52" s="30"/>
      <c r="H52" s="30"/>
      <c r="I52" s="30"/>
      <c r="J52" s="30"/>
      <c r="K52" s="30"/>
      <c r="L52" s="79"/>
      <c r="M52" s="79"/>
      <c r="N52" s="79"/>
      <c r="O52" s="79"/>
      <c r="P52" s="79"/>
      <c r="Q52" s="79"/>
      <c r="R52" s="79"/>
      <c r="S52" s="79"/>
      <c r="T52" s="135"/>
    </row>
    <row r="53" spans="1:20" ht="15.6" x14ac:dyDescent="0.3">
      <c r="A53" s="30"/>
      <c r="B53" s="29" t="s">
        <v>1389</v>
      </c>
      <c r="C53" s="28"/>
      <c r="D53" s="30"/>
      <c r="E53" s="30"/>
      <c r="F53" s="30"/>
      <c r="G53" s="30"/>
      <c r="H53" s="30"/>
      <c r="I53" s="30"/>
      <c r="J53" s="30"/>
      <c r="K53" s="30"/>
      <c r="L53" s="79"/>
      <c r="M53" s="79"/>
      <c r="N53" s="79"/>
      <c r="O53" s="79"/>
      <c r="P53" s="79"/>
      <c r="Q53" s="79"/>
      <c r="R53" s="79"/>
      <c r="S53" s="79"/>
      <c r="T53" s="135"/>
    </row>
    <row r="54" spans="1:20" ht="15.6" x14ac:dyDescent="0.3">
      <c r="A54" s="30"/>
      <c r="B54" s="29"/>
      <c r="C54" s="31" t="s">
        <v>529</v>
      </c>
      <c r="D54" s="30"/>
      <c r="E54" s="30"/>
      <c r="F54" s="30"/>
      <c r="G54" s="30"/>
      <c r="H54" s="30"/>
      <c r="I54" s="30"/>
      <c r="J54" s="30"/>
      <c r="K54" s="30"/>
      <c r="L54" s="79"/>
      <c r="M54" s="79"/>
      <c r="N54" s="79"/>
      <c r="O54" s="79"/>
      <c r="P54" s="79"/>
      <c r="Q54" s="79"/>
      <c r="R54" s="79"/>
      <c r="S54" s="79"/>
      <c r="T54" s="135"/>
    </row>
    <row r="55" spans="1:20" ht="15.6" x14ac:dyDescent="0.3">
      <c r="A55" s="30"/>
      <c r="B55" s="29" t="s">
        <v>1387</v>
      </c>
      <c r="C55" s="28"/>
      <c r="D55" s="30"/>
      <c r="E55" s="30"/>
      <c r="F55" s="30"/>
      <c r="G55" s="30"/>
      <c r="H55" s="30"/>
      <c r="I55" s="30"/>
      <c r="J55" s="30"/>
      <c r="K55" s="30"/>
      <c r="L55" s="79"/>
      <c r="M55" s="79"/>
      <c r="N55" s="79"/>
      <c r="O55" s="79"/>
      <c r="P55" s="79"/>
      <c r="Q55" s="79"/>
      <c r="R55" s="79"/>
      <c r="S55" s="79"/>
      <c r="T55" s="135"/>
    </row>
    <row r="56" spans="1:20" ht="15.6" x14ac:dyDescent="0.3">
      <c r="A56" s="30"/>
      <c r="B56" s="29" t="s">
        <v>1388</v>
      </c>
      <c r="C56" s="28"/>
      <c r="D56" s="30"/>
      <c r="E56" s="30"/>
      <c r="F56" s="30"/>
      <c r="G56" s="30"/>
      <c r="H56" s="30"/>
      <c r="I56" s="30"/>
      <c r="J56" s="30"/>
      <c r="K56" s="30"/>
      <c r="L56" s="79"/>
      <c r="M56" s="79"/>
      <c r="N56" s="79"/>
      <c r="O56" s="79"/>
      <c r="P56" s="79"/>
      <c r="Q56" s="79"/>
      <c r="R56" s="79"/>
      <c r="S56" s="79"/>
      <c r="T56" s="135"/>
    </row>
    <row r="57" spans="1:20" ht="15.6" x14ac:dyDescent="0.3">
      <c r="A57" s="47"/>
      <c r="B57" s="55"/>
      <c r="C57" s="47"/>
      <c r="D57" s="47"/>
      <c r="E57" s="47"/>
      <c r="F57" s="47"/>
      <c r="G57" s="47"/>
      <c r="H57" s="47"/>
      <c r="I57" s="47"/>
      <c r="J57" s="47"/>
      <c r="K57" s="47"/>
      <c r="L57" s="47"/>
      <c r="M57" s="47"/>
      <c r="N57" s="47"/>
      <c r="O57" s="47"/>
      <c r="P57" s="47"/>
      <c r="Q57" s="47"/>
      <c r="R57" s="47"/>
      <c r="S57" s="47"/>
    </row>
    <row r="58" spans="1:20" ht="15.6" x14ac:dyDescent="0.3">
      <c r="A58" s="47"/>
      <c r="B58" s="55"/>
      <c r="C58" s="47"/>
      <c r="D58" s="47"/>
      <c r="E58" s="47"/>
      <c r="F58" s="47"/>
      <c r="G58" s="47"/>
      <c r="H58" s="47"/>
      <c r="I58" s="47"/>
      <c r="J58" s="47"/>
      <c r="K58" s="47"/>
      <c r="L58" s="47"/>
      <c r="M58" s="47"/>
      <c r="N58" s="47"/>
      <c r="O58" s="47"/>
      <c r="P58" s="47"/>
      <c r="Q58" s="47"/>
      <c r="R58" s="47"/>
      <c r="S58" s="47"/>
    </row>
  </sheetData>
  <mergeCells count="2">
    <mergeCell ref="A1:C1"/>
    <mergeCell ref="B36:C36"/>
  </mergeCells>
  <hyperlinks>
    <hyperlink ref="A14" r:id="rId1" xr:uid="{DFB0EDB2-D905-4940-AC94-5FC6583C9F79}"/>
    <hyperlink ref="A20" r:id="rId2" xr:uid="{A7C594B9-7BE2-44C2-AF73-F5055A19D084}"/>
    <hyperlink ref="A19" r:id="rId3" xr:uid="{EDD2AC87-436B-4468-ACF7-2A02DB19E2DC}"/>
    <hyperlink ref="A21" r:id="rId4" xr:uid="{87F7BA6C-CA19-462F-9759-5F8409C30EE8}"/>
  </hyperlinks>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1"/>
  <sheetViews>
    <sheetView workbookViewId="0"/>
  </sheetViews>
  <sheetFormatPr defaultRowHeight="14.4" x14ac:dyDescent="0.3"/>
  <cols>
    <col min="1" max="1" width="15.44140625" customWidth="1"/>
    <col min="2" max="2" width="12.88671875" bestFit="1" customWidth="1"/>
    <col min="3" max="3" width="11" bestFit="1" customWidth="1"/>
    <col min="4" max="4" width="8.6640625" bestFit="1" customWidth="1"/>
    <col min="5" max="5" width="8.88671875" bestFit="1" customWidth="1"/>
  </cols>
  <sheetData>
    <row r="1" spans="1:5" ht="15.6" x14ac:dyDescent="0.3">
      <c r="A1" s="379" t="s">
        <v>2212</v>
      </c>
      <c r="B1" s="380"/>
      <c r="C1" s="380"/>
      <c r="D1" s="380"/>
    </row>
    <row r="2" spans="1:5" x14ac:dyDescent="0.3">
      <c r="A2" s="3" t="s">
        <v>2207</v>
      </c>
    </row>
    <row r="3" spans="1:5" ht="43.2" x14ac:dyDescent="0.3">
      <c r="A3" s="10" t="s">
        <v>16</v>
      </c>
      <c r="B3" s="10" t="s">
        <v>17</v>
      </c>
      <c r="C3" s="10" t="s">
        <v>18</v>
      </c>
      <c r="D3" s="10" t="s">
        <v>19</v>
      </c>
      <c r="E3" s="10" t="s">
        <v>20</v>
      </c>
    </row>
    <row r="4" spans="1:5" x14ac:dyDescent="0.3">
      <c r="A4" s="4" t="s">
        <v>1390</v>
      </c>
      <c r="B4" s="4">
        <v>26</v>
      </c>
      <c r="C4" s="11">
        <v>0.38097569328829789</v>
      </c>
      <c r="D4" s="11">
        <v>0.21888834669802334</v>
      </c>
      <c r="E4" s="11">
        <v>0.16208734659027427</v>
      </c>
    </row>
    <row r="5" spans="1:5" x14ac:dyDescent="0.3">
      <c r="A5" s="5" t="s">
        <v>22</v>
      </c>
      <c r="B5" s="5">
        <v>114</v>
      </c>
      <c r="C5" s="12">
        <v>0.45489982327060086</v>
      </c>
      <c r="D5" s="12">
        <v>0.22364924137594497</v>
      </c>
      <c r="E5" s="12">
        <v>0.23125058189465528</v>
      </c>
    </row>
    <row r="6" spans="1:5" x14ac:dyDescent="0.3">
      <c r="A6" s="5" t="s">
        <v>23</v>
      </c>
      <c r="B6" s="5">
        <v>34</v>
      </c>
      <c r="C6" s="12">
        <v>0.69982544235839073</v>
      </c>
      <c r="D6" s="12">
        <v>0.35984054465282517</v>
      </c>
      <c r="E6" s="12">
        <v>0.33998489770556511</v>
      </c>
    </row>
    <row r="7" spans="1:5" x14ac:dyDescent="0.3">
      <c r="A7" s="5" t="s">
        <v>24</v>
      </c>
      <c r="B7" s="5">
        <v>13</v>
      </c>
      <c r="C7" s="12">
        <v>0.84191590946202699</v>
      </c>
      <c r="D7" s="12">
        <v>0.38018480811168548</v>
      </c>
      <c r="E7" s="12">
        <v>0.4617311013503414</v>
      </c>
    </row>
    <row r="8" spans="1:5" x14ac:dyDescent="0.3">
      <c r="A8" s="5" t="s">
        <v>25</v>
      </c>
      <c r="B8" s="5">
        <v>2</v>
      </c>
      <c r="C8" s="12">
        <v>0.96325320937534031</v>
      </c>
      <c r="D8" s="12">
        <v>0.4104685672257824</v>
      </c>
      <c r="E8" s="12">
        <v>0.55278464214955758</v>
      </c>
    </row>
    <row r="9" spans="1:5" x14ac:dyDescent="0.3">
      <c r="A9" s="6" t="s">
        <v>26</v>
      </c>
      <c r="B9" s="6">
        <v>6</v>
      </c>
      <c r="C9" s="13">
        <v>1.1481468985114858</v>
      </c>
      <c r="D9" s="13">
        <v>0.51911308226001596</v>
      </c>
      <c r="E9" s="13">
        <v>0.62903381625146948</v>
      </c>
    </row>
    <row r="10" spans="1:5" x14ac:dyDescent="0.3">
      <c r="A10" s="2" t="s">
        <v>15</v>
      </c>
      <c r="B10" s="2"/>
      <c r="C10" s="2"/>
      <c r="D10" s="2"/>
      <c r="E10" s="2"/>
    </row>
    <row r="11" spans="1:5" x14ac:dyDescent="0.3">
      <c r="A11" s="71" t="s">
        <v>563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5"/>
  <sheetViews>
    <sheetView workbookViewId="0"/>
  </sheetViews>
  <sheetFormatPr defaultRowHeight="14.4" x14ac:dyDescent="0.3"/>
  <cols>
    <col min="1" max="1" width="15.44140625" customWidth="1"/>
    <col min="4" max="4" width="9.109375" customWidth="1"/>
    <col min="5" max="5" width="23.5546875" customWidth="1"/>
  </cols>
  <sheetData>
    <row r="1" spans="1:5" ht="15.6" x14ac:dyDescent="0.3">
      <c r="A1" s="379" t="s">
        <v>2212</v>
      </c>
      <c r="B1" s="380"/>
      <c r="C1" s="380"/>
      <c r="D1" s="380"/>
    </row>
    <row r="2" spans="1:5" x14ac:dyDescent="0.3">
      <c r="A2" s="3" t="s">
        <v>2208</v>
      </c>
      <c r="B2" s="3"/>
      <c r="C2" s="3"/>
      <c r="D2" s="3"/>
      <c r="E2" s="3"/>
    </row>
    <row r="3" spans="1:5" ht="15" customHeight="1" x14ac:dyDescent="0.3">
      <c r="A3" s="360" t="s">
        <v>2209</v>
      </c>
      <c r="B3" s="360"/>
      <c r="C3" s="360"/>
      <c r="D3" s="360"/>
      <c r="E3" s="360"/>
    </row>
    <row r="4" spans="1:5" ht="15" customHeight="1" x14ac:dyDescent="0.3">
      <c r="A4" s="361" t="s">
        <v>27</v>
      </c>
      <c r="B4" s="361"/>
      <c r="C4" s="361"/>
      <c r="D4" s="361"/>
      <c r="E4" s="361"/>
    </row>
    <row r="5" spans="1:5" ht="45" customHeight="1" x14ac:dyDescent="0.3">
      <c r="A5" s="10" t="s">
        <v>16</v>
      </c>
      <c r="B5" s="10" t="s">
        <v>28</v>
      </c>
      <c r="C5" s="10" t="s">
        <v>29</v>
      </c>
      <c r="D5" s="10" t="s">
        <v>30</v>
      </c>
      <c r="E5" s="10" t="s">
        <v>31</v>
      </c>
    </row>
    <row r="6" spans="1:5" x14ac:dyDescent="0.3">
      <c r="A6" s="4" t="s">
        <v>21</v>
      </c>
      <c r="B6" s="191">
        <v>262.67777777777781</v>
      </c>
      <c r="C6" s="191">
        <v>454.12060556153796</v>
      </c>
      <c r="D6" s="191">
        <v>763.4497354497355</v>
      </c>
      <c r="E6" s="190">
        <v>0.60275571813989892</v>
      </c>
    </row>
    <row r="7" spans="1:5" x14ac:dyDescent="0.3">
      <c r="A7" s="5" t="s">
        <v>22</v>
      </c>
      <c r="B7" s="191">
        <v>156.80223880597015</v>
      </c>
      <c r="C7" s="191">
        <v>373.20292202168565</v>
      </c>
      <c r="D7" s="191">
        <v>538.07142857142856</v>
      </c>
      <c r="E7" s="190">
        <v>0.77099742081050526</v>
      </c>
    </row>
    <row r="8" spans="1:5" x14ac:dyDescent="0.3">
      <c r="A8" s="5" t="s">
        <v>23</v>
      </c>
      <c r="B8" s="191">
        <v>157.32851511169514</v>
      </c>
      <c r="C8" s="191">
        <v>282.56759501015375</v>
      </c>
      <c r="D8" s="191">
        <v>427.64162754303601</v>
      </c>
      <c r="E8" s="190">
        <v>0.87443230848127407</v>
      </c>
    </row>
    <row r="9" spans="1:5" x14ac:dyDescent="0.3">
      <c r="A9" s="5" t="s">
        <v>24</v>
      </c>
      <c r="B9" s="191">
        <v>116.82666666666667</v>
      </c>
      <c r="C9" s="191">
        <v>205.33369654045219</v>
      </c>
      <c r="D9" s="191">
        <v>338.12731481481484</v>
      </c>
      <c r="E9" s="190">
        <v>0.92857730372257152</v>
      </c>
    </row>
    <row r="10" spans="1:5" x14ac:dyDescent="0.3">
      <c r="A10" s="5" t="s">
        <v>25</v>
      </c>
      <c r="B10" s="191">
        <v>145.83333333333334</v>
      </c>
      <c r="C10" s="191">
        <v>209.95704467353951</v>
      </c>
      <c r="D10" s="191">
        <v>456.83333333333331</v>
      </c>
      <c r="E10" s="190">
        <v>0.94131511109292521</v>
      </c>
    </row>
    <row r="11" spans="1:5" x14ac:dyDescent="0.3">
      <c r="A11" s="6" t="s">
        <v>26</v>
      </c>
      <c r="B11" s="191">
        <v>99.685714285714283</v>
      </c>
      <c r="C11" s="191">
        <v>212.88208469055374</v>
      </c>
      <c r="D11" s="191">
        <v>258.79532163742692</v>
      </c>
      <c r="E11" s="190">
        <v>0.88020466744600245</v>
      </c>
    </row>
    <row r="12" spans="1:5" ht="15" customHeight="1" x14ac:dyDescent="0.3">
      <c r="A12" s="360" t="s">
        <v>2210</v>
      </c>
      <c r="B12" s="360"/>
      <c r="C12" s="360"/>
      <c r="D12" s="360"/>
      <c r="E12" s="360"/>
    </row>
    <row r="13" spans="1:5" ht="15" customHeight="1" x14ac:dyDescent="0.3">
      <c r="A13" s="361" t="s">
        <v>27</v>
      </c>
      <c r="B13" s="361"/>
      <c r="C13" s="361"/>
      <c r="D13" s="361"/>
      <c r="E13" s="361"/>
    </row>
    <row r="14" spans="1:5" ht="45" customHeight="1" x14ac:dyDescent="0.3">
      <c r="A14" s="10" t="s">
        <v>16</v>
      </c>
      <c r="B14" s="10" t="s">
        <v>28</v>
      </c>
      <c r="C14" s="10" t="s">
        <v>29</v>
      </c>
      <c r="D14" s="10" t="s">
        <v>30</v>
      </c>
      <c r="E14" s="10" t="s">
        <v>31</v>
      </c>
    </row>
    <row r="15" spans="1:5" x14ac:dyDescent="0.3">
      <c r="A15" s="4" t="s">
        <v>21</v>
      </c>
      <c r="B15" s="191">
        <v>260.49855072463765</v>
      </c>
      <c r="C15" s="191">
        <v>526.46455448049073</v>
      </c>
      <c r="D15" s="191">
        <v>1065.1356382978724</v>
      </c>
      <c r="E15" s="190">
        <v>0.54999042640802676</v>
      </c>
    </row>
    <row r="16" spans="1:5" x14ac:dyDescent="0.3">
      <c r="A16" s="5" t="s">
        <v>22</v>
      </c>
      <c r="B16" s="191">
        <v>101.09027777777777</v>
      </c>
      <c r="C16" s="191">
        <v>432.67135308302358</v>
      </c>
      <c r="D16" s="191">
        <v>698.03571428571433</v>
      </c>
      <c r="E16" s="190">
        <v>0.71357892176498638</v>
      </c>
    </row>
    <row r="17" spans="1:5" x14ac:dyDescent="0.3">
      <c r="A17" s="5" t="s">
        <v>23</v>
      </c>
      <c r="B17" s="191">
        <v>145.49333333333334</v>
      </c>
      <c r="C17" s="191">
        <v>326.6305885785136</v>
      </c>
      <c r="D17" s="191">
        <v>493.47727272727275</v>
      </c>
      <c r="E17" s="190">
        <v>0.82582162685511362</v>
      </c>
    </row>
    <row r="18" spans="1:5" x14ac:dyDescent="0.3">
      <c r="A18" s="5" t="s">
        <v>24</v>
      </c>
      <c r="B18" s="191">
        <v>127.1058495821727</v>
      </c>
      <c r="C18" s="191">
        <v>236.31788268955651</v>
      </c>
      <c r="D18" s="191">
        <v>378.11805555555554</v>
      </c>
      <c r="E18" s="190">
        <v>0.90472085440551331</v>
      </c>
    </row>
    <row r="19" spans="1:5" x14ac:dyDescent="0.3">
      <c r="A19" s="5" t="s">
        <v>25</v>
      </c>
      <c r="B19" s="191">
        <v>141.44164759725402</v>
      </c>
      <c r="C19" s="191">
        <v>197.10592459605027</v>
      </c>
      <c r="D19" s="191">
        <v>399.81666666666666</v>
      </c>
      <c r="E19" s="190">
        <v>0.9353936677961161</v>
      </c>
    </row>
    <row r="20" spans="1:5" x14ac:dyDescent="0.3">
      <c r="A20" s="5" t="s">
        <v>26</v>
      </c>
      <c r="B20" s="191">
        <v>93.057142857142864</v>
      </c>
      <c r="C20" s="191">
        <v>236.85778635778635</v>
      </c>
      <c r="D20" s="191">
        <v>299.57225433526014</v>
      </c>
      <c r="E20" s="190">
        <v>0.85162887113294228</v>
      </c>
    </row>
    <row r="21" spans="1:5" ht="15" customHeight="1" x14ac:dyDescent="0.3">
      <c r="A21" s="198"/>
      <c r="B21" s="198"/>
      <c r="C21" s="198"/>
      <c r="D21" s="198"/>
      <c r="E21" s="198"/>
    </row>
    <row r="22" spans="1:5" x14ac:dyDescent="0.3">
      <c r="A22" s="199"/>
      <c r="B22" s="199"/>
      <c r="C22" s="199"/>
      <c r="D22" s="199"/>
      <c r="E22" s="199"/>
    </row>
    <row r="23" spans="1:5" x14ac:dyDescent="0.3">
      <c r="A23" s="199"/>
      <c r="B23" s="199"/>
      <c r="C23" s="199"/>
      <c r="D23" s="199"/>
      <c r="E23" s="199"/>
    </row>
    <row r="24" spans="1:5" x14ac:dyDescent="0.3">
      <c r="A24" s="199"/>
      <c r="B24" s="199"/>
      <c r="C24" s="199"/>
      <c r="D24" s="199"/>
      <c r="E24" s="199"/>
    </row>
    <row r="25" spans="1:5" x14ac:dyDescent="0.3">
      <c r="A25" s="199"/>
      <c r="B25" s="199"/>
      <c r="C25" s="199"/>
      <c r="D25" s="199"/>
      <c r="E25" s="199"/>
    </row>
  </sheetData>
  <mergeCells count="4">
    <mergeCell ref="A3:E3"/>
    <mergeCell ref="A12:E12"/>
    <mergeCell ref="A4:E4"/>
    <mergeCell ref="A13:E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9"/>
  <sheetViews>
    <sheetView workbookViewId="0"/>
  </sheetViews>
  <sheetFormatPr defaultRowHeight="14.4" x14ac:dyDescent="0.3"/>
  <cols>
    <col min="1" max="1" width="28.5546875" customWidth="1"/>
    <col min="2" max="2" width="12.109375" customWidth="1"/>
    <col min="3" max="3" width="16.5546875" customWidth="1"/>
    <col min="4" max="4" width="12.88671875" bestFit="1" customWidth="1"/>
    <col min="5" max="5" width="6.5546875" bestFit="1" customWidth="1"/>
    <col min="6" max="6" width="6.5546875" customWidth="1"/>
    <col min="7" max="7" width="8.109375" customWidth="1"/>
    <col min="8" max="8" width="12" bestFit="1" customWidth="1"/>
    <col min="9" max="9" width="9.88671875" customWidth="1"/>
  </cols>
  <sheetData>
    <row r="1" spans="1:9" ht="15.6" x14ac:dyDescent="0.3">
      <c r="A1" s="379" t="s">
        <v>2212</v>
      </c>
      <c r="B1" s="380"/>
      <c r="C1" s="380"/>
      <c r="D1" s="380"/>
    </row>
    <row r="2" spans="1:9" x14ac:dyDescent="0.3">
      <c r="A2" s="3" t="s">
        <v>2173</v>
      </c>
    </row>
    <row r="3" spans="1:9" s="147" customFormat="1" ht="57.6" x14ac:dyDescent="0.3">
      <c r="A3" s="150" t="s">
        <v>0</v>
      </c>
      <c r="B3" s="150" t="s">
        <v>32</v>
      </c>
      <c r="C3" s="150" t="s">
        <v>33</v>
      </c>
      <c r="D3" s="150" t="s">
        <v>34</v>
      </c>
      <c r="E3" s="150" t="s">
        <v>35</v>
      </c>
      <c r="F3" s="150" t="s">
        <v>1055</v>
      </c>
      <c r="G3" s="150" t="s">
        <v>1391</v>
      </c>
      <c r="H3" s="150" t="s">
        <v>36</v>
      </c>
      <c r="I3" s="150" t="s">
        <v>37</v>
      </c>
    </row>
    <row r="4" spans="1:9" x14ac:dyDescent="0.3">
      <c r="A4" t="s">
        <v>4</v>
      </c>
      <c r="B4" s="15">
        <v>0</v>
      </c>
      <c r="C4" s="15">
        <v>56.067</v>
      </c>
      <c r="D4" s="15">
        <v>1.5890000000000002</v>
      </c>
      <c r="E4" s="15">
        <v>1.385</v>
      </c>
      <c r="F4" s="15">
        <v>0</v>
      </c>
      <c r="G4" s="15">
        <v>0</v>
      </c>
      <c r="H4" s="15">
        <v>59.040999999999997</v>
      </c>
      <c r="I4" s="90">
        <v>1.8637450558638964</v>
      </c>
    </row>
    <row r="5" spans="1:9" x14ac:dyDescent="0.3">
      <c r="A5" t="s">
        <v>5</v>
      </c>
      <c r="B5" s="15">
        <v>0</v>
      </c>
      <c r="C5" s="15">
        <v>33.466999999999999</v>
      </c>
      <c r="D5" s="15">
        <v>0</v>
      </c>
      <c r="E5" s="15">
        <v>3.1000000000000005</v>
      </c>
      <c r="F5" s="15">
        <v>0</v>
      </c>
      <c r="G5" s="15">
        <v>0</v>
      </c>
      <c r="H5" s="15">
        <v>36.567</v>
      </c>
      <c r="I5" s="90">
        <v>1.1543091319214631</v>
      </c>
    </row>
    <row r="6" spans="1:9" x14ac:dyDescent="0.3">
      <c r="A6" t="s">
        <v>6</v>
      </c>
      <c r="B6" s="15">
        <v>0</v>
      </c>
      <c r="C6" s="15">
        <v>40.284800000000011</v>
      </c>
      <c r="D6" s="15">
        <v>1.0270000000000001</v>
      </c>
      <c r="E6" s="15">
        <v>0.41400000000000003</v>
      </c>
      <c r="F6" s="15">
        <v>0</v>
      </c>
      <c r="G6" s="15">
        <v>0.125</v>
      </c>
      <c r="H6" s="15">
        <v>41.850800000000014</v>
      </c>
      <c r="I6" s="90">
        <v>1.3211026504284951</v>
      </c>
    </row>
    <row r="7" spans="1:9" x14ac:dyDescent="0.3">
      <c r="A7" t="s">
        <v>7</v>
      </c>
      <c r="B7" s="15">
        <v>5.3</v>
      </c>
      <c r="C7" s="15">
        <v>30.409999999999997</v>
      </c>
      <c r="D7" s="15">
        <v>25.7</v>
      </c>
      <c r="E7" s="15">
        <v>0</v>
      </c>
      <c r="F7" s="15">
        <v>0</v>
      </c>
      <c r="G7" s="15">
        <v>1</v>
      </c>
      <c r="H7" s="15">
        <v>62.41</v>
      </c>
      <c r="I7" s="90">
        <v>1.9700941538331969</v>
      </c>
    </row>
    <row r="8" spans="1:9" x14ac:dyDescent="0.3">
      <c r="A8" t="s">
        <v>8</v>
      </c>
      <c r="B8" s="15">
        <v>0</v>
      </c>
      <c r="C8" s="15">
        <v>39.076000000000008</v>
      </c>
      <c r="D8" s="15">
        <v>34.199999999999996</v>
      </c>
      <c r="E8" s="15">
        <v>9</v>
      </c>
      <c r="F8" s="15">
        <v>0</v>
      </c>
      <c r="G8" s="15">
        <v>5</v>
      </c>
      <c r="H8" s="15">
        <v>87.27600000000001</v>
      </c>
      <c r="I8" s="90">
        <v>2.7550382530034629</v>
      </c>
    </row>
    <row r="9" spans="1:9" x14ac:dyDescent="0.3">
      <c r="A9" t="s">
        <v>9</v>
      </c>
      <c r="B9" s="15">
        <v>0</v>
      </c>
      <c r="C9" s="15">
        <v>60.3</v>
      </c>
      <c r="D9" s="15">
        <v>0</v>
      </c>
      <c r="E9" s="15">
        <v>6.08</v>
      </c>
      <c r="F9" s="15">
        <v>1.2E-2</v>
      </c>
      <c r="G9" s="15">
        <v>0.88500000000000001</v>
      </c>
      <c r="H9" s="15">
        <v>67.277000000000001</v>
      </c>
      <c r="I9" s="90">
        <v>2.1237305622085563</v>
      </c>
    </row>
    <row r="10" spans="1:9" x14ac:dyDescent="0.3">
      <c r="A10" t="s">
        <v>10</v>
      </c>
      <c r="B10" s="15">
        <v>42.7</v>
      </c>
      <c r="C10" s="15">
        <v>32.5</v>
      </c>
      <c r="D10" s="15">
        <v>0</v>
      </c>
      <c r="E10" s="15">
        <v>0</v>
      </c>
      <c r="F10" s="15">
        <v>0</v>
      </c>
      <c r="G10" s="15">
        <v>0</v>
      </c>
      <c r="H10" s="15">
        <v>75.2</v>
      </c>
      <c r="I10" s="90">
        <v>2.3738356091693067</v>
      </c>
    </row>
    <row r="11" spans="1:9" x14ac:dyDescent="0.3">
      <c r="A11" t="s">
        <v>11</v>
      </c>
      <c r="B11" s="15">
        <v>0</v>
      </c>
      <c r="C11" s="15">
        <v>23.53</v>
      </c>
      <c r="D11" s="15">
        <v>0</v>
      </c>
      <c r="E11" s="15">
        <v>3.8600000000000008</v>
      </c>
      <c r="F11" s="15">
        <v>1.1415</v>
      </c>
      <c r="G11" s="15">
        <v>1.9890000000000003</v>
      </c>
      <c r="H11" s="15">
        <v>30.520500000000002</v>
      </c>
      <c r="I11" s="90">
        <v>0.96343949081983804</v>
      </c>
    </row>
    <row r="12" spans="1:9" x14ac:dyDescent="0.3">
      <c r="A12" t="s">
        <v>12</v>
      </c>
      <c r="B12" s="15">
        <v>1616.1</v>
      </c>
      <c r="C12" s="15">
        <v>233.49999999999997</v>
      </c>
      <c r="D12" s="15">
        <v>191.45999999999998</v>
      </c>
      <c r="E12" s="15">
        <v>44.5</v>
      </c>
      <c r="F12" s="15">
        <v>1.903</v>
      </c>
      <c r="G12" s="15">
        <v>89.5</v>
      </c>
      <c r="H12" s="15">
        <v>2176.9629999999997</v>
      </c>
      <c r="I12" s="90">
        <v>68.720110229309043</v>
      </c>
    </row>
    <row r="13" spans="1:9" x14ac:dyDescent="0.3">
      <c r="A13" t="s">
        <v>13</v>
      </c>
      <c r="B13" s="15">
        <v>112.60000000000001</v>
      </c>
      <c r="C13" s="15">
        <v>155.61199999999999</v>
      </c>
      <c r="D13" s="15">
        <v>234.208</v>
      </c>
      <c r="E13" s="15">
        <v>0</v>
      </c>
      <c r="F13" s="15">
        <v>0</v>
      </c>
      <c r="G13" s="15">
        <v>1</v>
      </c>
      <c r="H13" s="15">
        <v>503.41999999999996</v>
      </c>
      <c r="I13" s="90">
        <v>15.891440457021435</v>
      </c>
    </row>
    <row r="14" spans="1:9" x14ac:dyDescent="0.3">
      <c r="A14" t="s">
        <v>14</v>
      </c>
      <c r="B14" s="15">
        <v>0</v>
      </c>
      <c r="C14" s="15">
        <v>26.940000000000005</v>
      </c>
      <c r="D14" s="15">
        <v>0</v>
      </c>
      <c r="E14" s="15">
        <v>0</v>
      </c>
      <c r="F14" s="15">
        <v>0.15359999999999999</v>
      </c>
      <c r="G14" s="15">
        <v>0.25</v>
      </c>
      <c r="H14" s="15">
        <v>27.343600000000006</v>
      </c>
      <c r="I14" s="90">
        <v>0.86315440642130126</v>
      </c>
    </row>
    <row r="15" spans="1:9" x14ac:dyDescent="0.3">
      <c r="A15" s="2" t="s">
        <v>15</v>
      </c>
      <c r="B15" s="17">
        <v>1776.6999999999998</v>
      </c>
      <c r="C15" s="17">
        <v>731.68679999999983</v>
      </c>
      <c r="D15" s="17">
        <v>488.18400000000003</v>
      </c>
      <c r="E15" s="17">
        <v>68.338999999999999</v>
      </c>
      <c r="F15" s="17">
        <v>3.2100999999999997</v>
      </c>
      <c r="G15" s="17">
        <v>99.748999999999995</v>
      </c>
      <c r="H15" s="17">
        <v>3167.8688999999999</v>
      </c>
      <c r="I15" s="17">
        <v>100</v>
      </c>
    </row>
    <row r="16" spans="1:9" x14ac:dyDescent="0.3">
      <c r="A16" s="71" t="s">
        <v>555</v>
      </c>
      <c r="B16" s="16"/>
      <c r="C16" s="16"/>
      <c r="D16" s="16"/>
      <c r="E16" s="16"/>
      <c r="F16" s="16"/>
      <c r="G16" s="16"/>
    </row>
    <row r="18" spans="2:9" x14ac:dyDescent="0.3">
      <c r="B18" s="74"/>
      <c r="C18" s="74"/>
      <c r="D18" s="74"/>
      <c r="E18" s="74"/>
      <c r="F18" s="74"/>
      <c r="G18" s="74"/>
      <c r="H18" s="74"/>
      <c r="I18" s="15"/>
    </row>
    <row r="29" spans="2:9" x14ac:dyDescent="0.3">
      <c r="C29"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J27"/>
  <sheetViews>
    <sheetView workbookViewId="0"/>
  </sheetViews>
  <sheetFormatPr defaultRowHeight="14.4" x14ac:dyDescent="0.3"/>
  <cols>
    <col min="1" max="1" width="28.5546875" customWidth="1"/>
    <col min="2" max="2" width="12.109375" bestFit="1" customWidth="1"/>
    <col min="3" max="3" width="10.5546875" bestFit="1" customWidth="1"/>
    <col min="4" max="4" width="11.5546875" bestFit="1" customWidth="1"/>
    <col min="5" max="8" width="9.33203125" bestFit="1" customWidth="1"/>
    <col min="9" max="9" width="13.33203125" bestFit="1" customWidth="1"/>
    <col min="10" max="10" width="13.109375" customWidth="1"/>
  </cols>
  <sheetData>
    <row r="1" spans="1:10" ht="15.6" x14ac:dyDescent="0.3">
      <c r="A1" s="379" t="s">
        <v>2212</v>
      </c>
      <c r="B1" s="380"/>
      <c r="C1" s="380"/>
      <c r="D1" s="380"/>
    </row>
    <row r="2" spans="1:10" x14ac:dyDescent="0.3">
      <c r="A2" s="3" t="s">
        <v>2199</v>
      </c>
    </row>
    <row r="3" spans="1:10" ht="43.2" x14ac:dyDescent="0.3">
      <c r="A3" s="2" t="s">
        <v>0</v>
      </c>
      <c r="B3" s="2" t="s">
        <v>38</v>
      </c>
      <c r="C3" s="2" t="s">
        <v>39</v>
      </c>
      <c r="D3" s="2" t="s">
        <v>40</v>
      </c>
      <c r="E3" s="2" t="s">
        <v>41</v>
      </c>
      <c r="F3" s="2" t="s">
        <v>35</v>
      </c>
      <c r="G3" s="10" t="s">
        <v>1055</v>
      </c>
      <c r="H3" s="2" t="s">
        <v>1391</v>
      </c>
      <c r="I3" s="2" t="s">
        <v>36</v>
      </c>
      <c r="J3" s="150" t="s">
        <v>37</v>
      </c>
    </row>
    <row r="4" spans="1:10" x14ac:dyDescent="0.3">
      <c r="A4" s="4" t="s">
        <v>4</v>
      </c>
      <c r="B4" s="14">
        <v>68297.44178400001</v>
      </c>
      <c r="C4" s="14">
        <v>0</v>
      </c>
      <c r="D4" s="14">
        <v>0</v>
      </c>
      <c r="E4" s="14">
        <v>0</v>
      </c>
      <c r="F4" s="14">
        <v>0</v>
      </c>
      <c r="G4" s="14">
        <v>0</v>
      </c>
      <c r="H4" s="14">
        <v>0</v>
      </c>
      <c r="I4" s="14">
        <v>68297.44178400001</v>
      </c>
      <c r="J4" s="266">
        <v>2.236114831535985E-2</v>
      </c>
    </row>
    <row r="5" spans="1:10" x14ac:dyDescent="0.3">
      <c r="A5" s="5" t="s">
        <v>5</v>
      </c>
      <c r="B5" s="14">
        <v>33472.423225999999</v>
      </c>
      <c r="C5" s="14">
        <v>0</v>
      </c>
      <c r="D5" s="14">
        <v>0</v>
      </c>
      <c r="E5" s="14">
        <v>0</v>
      </c>
      <c r="F5" s="14">
        <v>0</v>
      </c>
      <c r="G5" s="14">
        <v>0</v>
      </c>
      <c r="H5" s="14">
        <v>0</v>
      </c>
      <c r="I5" s="14">
        <v>33472.423225999999</v>
      </c>
      <c r="J5" s="266">
        <v>1.0959148698398657E-2</v>
      </c>
    </row>
    <row r="6" spans="1:10" x14ac:dyDescent="0.3">
      <c r="A6" s="15" t="s">
        <v>6</v>
      </c>
      <c r="B6" s="14">
        <v>38165.114526000005</v>
      </c>
      <c r="C6" s="14">
        <v>0</v>
      </c>
      <c r="D6" s="14">
        <v>0</v>
      </c>
      <c r="E6" s="14">
        <v>0</v>
      </c>
      <c r="F6" s="14">
        <v>0</v>
      </c>
      <c r="G6" s="14">
        <v>0</v>
      </c>
      <c r="H6" s="14">
        <v>0</v>
      </c>
      <c r="I6" s="14">
        <v>38165.114526000005</v>
      </c>
      <c r="J6" s="266">
        <v>1.2495574711094228E-2</v>
      </c>
    </row>
    <row r="7" spans="1:10" x14ac:dyDescent="0.3">
      <c r="A7" s="5" t="s">
        <v>7</v>
      </c>
      <c r="B7" s="14">
        <v>34783.429896000001</v>
      </c>
      <c r="C7" s="14">
        <v>0</v>
      </c>
      <c r="D7" s="14">
        <v>0</v>
      </c>
      <c r="E7" s="14">
        <v>0</v>
      </c>
      <c r="F7" s="14">
        <v>0</v>
      </c>
      <c r="G7" s="14">
        <v>0</v>
      </c>
      <c r="H7" s="14">
        <v>0</v>
      </c>
      <c r="I7" s="14">
        <v>34783.429896000001</v>
      </c>
      <c r="J7" s="266">
        <v>1.1388383144441464E-2</v>
      </c>
    </row>
    <row r="8" spans="1:10" x14ac:dyDescent="0.3">
      <c r="A8" s="5" t="s">
        <v>8</v>
      </c>
      <c r="B8" s="14">
        <v>1644.3362319999999</v>
      </c>
      <c r="C8" s="14">
        <v>0</v>
      </c>
      <c r="D8" s="14">
        <v>0</v>
      </c>
      <c r="E8" s="14">
        <v>0</v>
      </c>
      <c r="F8" s="14">
        <v>0</v>
      </c>
      <c r="G8" s="14">
        <v>0</v>
      </c>
      <c r="H8" s="14">
        <v>0</v>
      </c>
      <c r="I8" s="14">
        <v>1644.3362319999999</v>
      </c>
      <c r="J8" s="266">
        <v>5.3836930642819285E-4</v>
      </c>
    </row>
    <row r="9" spans="1:10" x14ac:dyDescent="0.3">
      <c r="A9" s="5" t="s">
        <v>9</v>
      </c>
      <c r="B9" s="14">
        <v>70410.995247999992</v>
      </c>
      <c r="C9" s="14">
        <v>0</v>
      </c>
      <c r="D9" s="14">
        <v>0</v>
      </c>
      <c r="E9" s="14">
        <v>0</v>
      </c>
      <c r="F9" s="14">
        <v>0</v>
      </c>
      <c r="G9" s="14">
        <v>0</v>
      </c>
      <c r="H9" s="14">
        <v>0</v>
      </c>
      <c r="I9" s="14">
        <v>70410.995247999992</v>
      </c>
      <c r="J9" s="266">
        <v>2.3053143231222397E-2</v>
      </c>
    </row>
    <row r="10" spans="1:10" x14ac:dyDescent="0.3">
      <c r="A10" s="5" t="s">
        <v>10</v>
      </c>
      <c r="B10" s="14">
        <v>22651.623500000002</v>
      </c>
      <c r="C10" s="14">
        <v>112562.95622000001</v>
      </c>
      <c r="D10" s="14">
        <v>0</v>
      </c>
      <c r="E10" s="14">
        <v>0</v>
      </c>
      <c r="F10" s="14">
        <v>0</v>
      </c>
      <c r="G10" s="14">
        <v>0</v>
      </c>
      <c r="H10" s="14">
        <v>0</v>
      </c>
      <c r="I10" s="14">
        <v>135214.57972000001</v>
      </c>
      <c r="J10" s="266">
        <v>4.4270373714441147E-2</v>
      </c>
    </row>
    <row r="11" spans="1:10" x14ac:dyDescent="0.3">
      <c r="A11" s="5" t="s">
        <v>11</v>
      </c>
      <c r="B11" s="14">
        <v>23434.230512000002</v>
      </c>
      <c r="C11" s="14">
        <v>0</v>
      </c>
      <c r="D11" s="14">
        <v>0</v>
      </c>
      <c r="E11" s="14">
        <v>0</v>
      </c>
      <c r="F11" s="14">
        <v>0</v>
      </c>
      <c r="G11" s="14">
        <v>0</v>
      </c>
      <c r="H11" s="14">
        <v>0</v>
      </c>
      <c r="I11" s="14">
        <v>23434.230512000002</v>
      </c>
      <c r="J11" s="266">
        <v>7.6725612328560769E-3</v>
      </c>
    </row>
    <row r="12" spans="1:10" x14ac:dyDescent="0.3">
      <c r="A12" s="5" t="s">
        <v>12</v>
      </c>
      <c r="B12" s="14">
        <v>259042.56640666665</v>
      </c>
      <c r="C12" s="14">
        <v>1549198.7063900002</v>
      </c>
      <c r="D12" s="14">
        <v>797228.91200333321</v>
      </c>
      <c r="E12" s="14">
        <v>0</v>
      </c>
      <c r="F12" s="14">
        <v>0</v>
      </c>
      <c r="G12" s="14">
        <v>0</v>
      </c>
      <c r="H12" s="14">
        <v>0</v>
      </c>
      <c r="I12" s="191">
        <v>2605470.1847999999</v>
      </c>
      <c r="J12" s="266">
        <v>0.85305252600558856</v>
      </c>
    </row>
    <row r="13" spans="1:10" x14ac:dyDescent="0.3">
      <c r="A13" t="s">
        <v>13</v>
      </c>
      <c r="B13" s="14">
        <v>16196.943201999999</v>
      </c>
      <c r="C13" s="14">
        <v>0</v>
      </c>
      <c r="D13" s="14">
        <v>0</v>
      </c>
      <c r="E13" s="14">
        <v>0</v>
      </c>
      <c r="F13" s="14">
        <v>0</v>
      </c>
      <c r="G13" s="14">
        <v>0</v>
      </c>
      <c r="H13" s="14">
        <v>0</v>
      </c>
      <c r="I13" s="14">
        <v>16196.943201999999</v>
      </c>
      <c r="J13" s="266">
        <v>5.3030134033545838E-3</v>
      </c>
    </row>
    <row r="14" spans="1:10" x14ac:dyDescent="0.3">
      <c r="A14" s="6" t="s">
        <v>14</v>
      </c>
      <c r="B14" s="14">
        <v>27200.772345999994</v>
      </c>
      <c r="C14" s="14">
        <v>0</v>
      </c>
      <c r="D14" s="14">
        <v>0</v>
      </c>
      <c r="E14" s="14">
        <v>0</v>
      </c>
      <c r="F14" s="14">
        <v>0</v>
      </c>
      <c r="G14" s="14">
        <v>0</v>
      </c>
      <c r="H14" s="14">
        <v>0</v>
      </c>
      <c r="I14" s="14">
        <v>27200.772345999994</v>
      </c>
      <c r="J14" s="266">
        <v>8.905758236814906E-3</v>
      </c>
    </row>
    <row r="15" spans="1:10" x14ac:dyDescent="0.3">
      <c r="A15" s="18" t="s">
        <v>15</v>
      </c>
      <c r="B15" s="19">
        <v>595299.87687866658</v>
      </c>
      <c r="C15" s="19">
        <v>1661761.6626100002</v>
      </c>
      <c r="D15" s="19">
        <v>797228.91200333321</v>
      </c>
      <c r="E15" s="19">
        <v>0</v>
      </c>
      <c r="F15" s="19">
        <v>0</v>
      </c>
      <c r="G15" s="19">
        <v>0</v>
      </c>
      <c r="H15" s="19">
        <v>0</v>
      </c>
      <c r="I15" s="19">
        <v>3054290.4514919999</v>
      </c>
      <c r="J15" s="284">
        <v>1</v>
      </c>
    </row>
    <row r="16" spans="1:10" x14ac:dyDescent="0.3">
      <c r="A16" s="2" t="s">
        <v>42</v>
      </c>
      <c r="B16" s="285">
        <v>0.1949061120195254</v>
      </c>
      <c r="C16" s="285">
        <v>0.54407453678750206</v>
      </c>
      <c r="D16" s="285">
        <v>0.26101935119297259</v>
      </c>
      <c r="E16" s="285">
        <v>0</v>
      </c>
      <c r="F16" s="285">
        <v>0</v>
      </c>
      <c r="G16" s="285">
        <v>0</v>
      </c>
      <c r="H16" s="285">
        <v>0</v>
      </c>
      <c r="I16" s="285">
        <v>1</v>
      </c>
    </row>
    <row r="17" spans="2:5" x14ac:dyDescent="0.3">
      <c r="B17" s="15"/>
    </row>
    <row r="18" spans="2:5" x14ac:dyDescent="0.3">
      <c r="C18" s="87"/>
    </row>
    <row r="19" spans="2:5" x14ac:dyDescent="0.3">
      <c r="C19" s="87"/>
    </row>
    <row r="20" spans="2:5" x14ac:dyDescent="0.3">
      <c r="C20" s="87"/>
    </row>
    <row r="21" spans="2:5" x14ac:dyDescent="0.3">
      <c r="C21" s="87"/>
    </row>
    <row r="22" spans="2:5" x14ac:dyDescent="0.3">
      <c r="C22" s="87"/>
    </row>
    <row r="23" spans="2:5" x14ac:dyDescent="0.3">
      <c r="C23" s="87"/>
    </row>
    <row r="24" spans="2:5" x14ac:dyDescent="0.3">
      <c r="C24" s="87"/>
    </row>
    <row r="25" spans="2:5" x14ac:dyDescent="0.3">
      <c r="C25" s="87"/>
    </row>
    <row r="26" spans="2:5" x14ac:dyDescent="0.3">
      <c r="C26" s="87"/>
      <c r="E26" s="15"/>
    </row>
    <row r="27" spans="2:5" x14ac:dyDescent="0.3">
      <c r="C27" s="8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K16"/>
  <sheetViews>
    <sheetView workbookViewId="0"/>
  </sheetViews>
  <sheetFormatPr defaultRowHeight="14.4" x14ac:dyDescent="0.3"/>
  <cols>
    <col min="1" max="1" width="28.5546875" customWidth="1"/>
    <col min="2" max="2" width="9.44140625" customWidth="1"/>
    <col min="4" max="4" width="7.5546875" bestFit="1" customWidth="1"/>
    <col min="6" max="6" width="7.5546875" bestFit="1" customWidth="1"/>
    <col min="7" max="9" width="7.21875" customWidth="1"/>
    <col min="10" max="10" width="12" bestFit="1" customWidth="1"/>
    <col min="11" max="11" width="12" customWidth="1"/>
  </cols>
  <sheetData>
    <row r="1" spans="1:11" ht="15.6" x14ac:dyDescent="0.3">
      <c r="A1" s="379" t="s">
        <v>2212</v>
      </c>
      <c r="B1" s="380"/>
      <c r="C1" s="380"/>
      <c r="D1" s="380"/>
    </row>
    <row r="2" spans="1:11" x14ac:dyDescent="0.3">
      <c r="A2" s="3" t="s">
        <v>2200</v>
      </c>
    </row>
    <row r="3" spans="1:11" ht="43.2" x14ac:dyDescent="0.3">
      <c r="A3" s="2" t="s">
        <v>0</v>
      </c>
      <c r="B3" s="2" t="s">
        <v>38</v>
      </c>
      <c r="C3" s="2" t="s">
        <v>39</v>
      </c>
      <c r="D3" s="2" t="s">
        <v>40</v>
      </c>
      <c r="E3" s="2" t="s">
        <v>41</v>
      </c>
      <c r="F3" s="2" t="s">
        <v>35</v>
      </c>
      <c r="G3" s="10" t="s">
        <v>1055</v>
      </c>
      <c r="H3" s="2" t="s">
        <v>1391</v>
      </c>
      <c r="I3" s="2" t="s">
        <v>51</v>
      </c>
      <c r="J3" s="2" t="s">
        <v>36</v>
      </c>
      <c r="K3" s="150" t="s">
        <v>37</v>
      </c>
    </row>
    <row r="4" spans="1:11" x14ac:dyDescent="0.3">
      <c r="A4" s="4" t="s">
        <v>4</v>
      </c>
      <c r="B4" s="14">
        <v>94916.494841279695</v>
      </c>
      <c r="C4" s="14">
        <v>0</v>
      </c>
      <c r="D4" s="14">
        <v>0</v>
      </c>
      <c r="E4" s="14">
        <v>3133.462</v>
      </c>
      <c r="F4" s="14">
        <v>1449.452</v>
      </c>
      <c r="G4" s="14">
        <v>0</v>
      </c>
      <c r="H4" s="14">
        <v>0</v>
      </c>
      <c r="I4" s="14">
        <v>4760.6780000000008</v>
      </c>
      <c r="J4" s="14">
        <v>104260.0868412797</v>
      </c>
      <c r="K4" s="266">
        <v>1.6416936465700128E-2</v>
      </c>
    </row>
    <row r="5" spans="1:11" x14ac:dyDescent="0.3">
      <c r="A5" s="5" t="s">
        <v>5</v>
      </c>
      <c r="B5" s="14">
        <v>49393.926999999996</v>
      </c>
      <c r="C5" s="14">
        <v>0</v>
      </c>
      <c r="D5" s="14">
        <v>0</v>
      </c>
      <c r="E5" s="14">
        <v>0</v>
      </c>
      <c r="F5" s="14">
        <v>3923.8359999999993</v>
      </c>
      <c r="G5" s="14">
        <v>0</v>
      </c>
      <c r="H5" s="14">
        <v>0</v>
      </c>
      <c r="I5" s="14">
        <v>0</v>
      </c>
      <c r="J5" s="14">
        <v>53317.762999999992</v>
      </c>
      <c r="K5" s="266">
        <v>8.3954881890400818E-3</v>
      </c>
    </row>
    <row r="6" spans="1:11" x14ac:dyDescent="0.3">
      <c r="A6" s="15" t="s">
        <v>6</v>
      </c>
      <c r="B6" s="14">
        <v>53410.576835941349</v>
      </c>
      <c r="C6" s="14">
        <v>0</v>
      </c>
      <c r="D6" s="14">
        <v>0</v>
      </c>
      <c r="E6" s="14">
        <v>4308.9900000000007</v>
      </c>
      <c r="F6" s="14">
        <v>7.1679999999999993</v>
      </c>
      <c r="G6" s="14">
        <v>0.30600000000000005</v>
      </c>
      <c r="H6" s="14">
        <v>0</v>
      </c>
      <c r="I6" s="14">
        <v>0</v>
      </c>
      <c r="J6" s="14">
        <v>57727.040835941341</v>
      </c>
      <c r="K6" s="266">
        <v>9.089779132826336E-3</v>
      </c>
    </row>
    <row r="7" spans="1:11" x14ac:dyDescent="0.3">
      <c r="A7" s="5" t="s">
        <v>7</v>
      </c>
      <c r="B7" s="14">
        <v>42426.068911865463</v>
      </c>
      <c r="C7" s="14">
        <v>0</v>
      </c>
      <c r="D7" s="14">
        <v>0</v>
      </c>
      <c r="E7" s="14">
        <v>76844</v>
      </c>
      <c r="F7" s="14">
        <v>0</v>
      </c>
      <c r="G7" s="14">
        <v>0</v>
      </c>
      <c r="H7" s="14">
        <v>0</v>
      </c>
      <c r="I7" s="14">
        <v>0</v>
      </c>
      <c r="J7" s="14">
        <v>119270.06891186547</v>
      </c>
      <c r="K7" s="266">
        <v>1.8780428857369039E-2</v>
      </c>
    </row>
    <row r="8" spans="1:11" x14ac:dyDescent="0.3">
      <c r="A8" s="5" t="s">
        <v>8</v>
      </c>
      <c r="B8" s="14">
        <v>1672.367068027309</v>
      </c>
      <c r="C8" s="14">
        <v>0</v>
      </c>
      <c r="D8" s="14">
        <v>0</v>
      </c>
      <c r="E8" s="14">
        <v>129779.118</v>
      </c>
      <c r="F8" s="14">
        <v>29106.999999999996</v>
      </c>
      <c r="G8" s="14">
        <v>0</v>
      </c>
      <c r="H8" s="14">
        <v>0</v>
      </c>
      <c r="I8" s="14">
        <v>0</v>
      </c>
      <c r="J8" s="14">
        <v>160558.48506802731</v>
      </c>
      <c r="K8" s="266">
        <v>2.5281759571173151E-2</v>
      </c>
    </row>
    <row r="9" spans="1:11" x14ac:dyDescent="0.3">
      <c r="A9" s="5" t="s">
        <v>9</v>
      </c>
      <c r="B9" s="14">
        <v>93742.252185997626</v>
      </c>
      <c r="C9" s="14">
        <v>0</v>
      </c>
      <c r="D9" s="14">
        <v>0</v>
      </c>
      <c r="E9" s="14">
        <v>0</v>
      </c>
      <c r="F9" s="14">
        <v>4371.08</v>
      </c>
      <c r="G9" s="14">
        <v>0</v>
      </c>
      <c r="H9" s="14">
        <v>0</v>
      </c>
      <c r="I9" s="14">
        <v>0</v>
      </c>
      <c r="J9" s="14">
        <v>98113.332185997628</v>
      </c>
      <c r="K9" s="266">
        <v>1.5449060035675338E-2</v>
      </c>
    </row>
    <row r="10" spans="1:11" x14ac:dyDescent="0.3">
      <c r="A10" s="5" t="s">
        <v>10</v>
      </c>
      <c r="B10" s="14">
        <v>30138.543305718405</v>
      </c>
      <c r="C10" s="14">
        <v>137082.15599999999</v>
      </c>
      <c r="D10" s="14">
        <v>0</v>
      </c>
      <c r="E10" s="14">
        <v>0</v>
      </c>
      <c r="F10" s="14">
        <v>0</v>
      </c>
      <c r="G10" s="14">
        <v>0</v>
      </c>
      <c r="H10" s="14">
        <v>0</v>
      </c>
      <c r="I10" s="14">
        <v>0</v>
      </c>
      <c r="J10" s="14">
        <v>167220.69930571839</v>
      </c>
      <c r="K10" s="266">
        <v>2.6330800974980549E-2</v>
      </c>
    </row>
    <row r="11" spans="1:11" x14ac:dyDescent="0.3">
      <c r="A11" s="5" t="s">
        <v>11</v>
      </c>
      <c r="B11" s="14">
        <v>32947.548820701901</v>
      </c>
      <c r="C11" s="14">
        <v>0</v>
      </c>
      <c r="D11" s="14">
        <v>0</v>
      </c>
      <c r="E11" s="14">
        <v>0</v>
      </c>
      <c r="F11" s="14">
        <v>3498.415</v>
      </c>
      <c r="G11" s="14">
        <v>0</v>
      </c>
      <c r="H11" s="14">
        <v>0</v>
      </c>
      <c r="I11" s="14">
        <v>0</v>
      </c>
      <c r="J11" s="14">
        <v>36445.963820701902</v>
      </c>
      <c r="K11" s="266">
        <v>5.7388315183981922E-3</v>
      </c>
    </row>
    <row r="12" spans="1:11" x14ac:dyDescent="0.3">
      <c r="A12" s="5" t="s">
        <v>12</v>
      </c>
      <c r="B12" s="14">
        <v>359597.35700000002</v>
      </c>
      <c r="C12" s="14">
        <v>2985702.318</v>
      </c>
      <c r="D12" s="14">
        <v>667549.30499999993</v>
      </c>
      <c r="E12" s="14">
        <v>580373</v>
      </c>
      <c r="F12" s="14">
        <v>127346</v>
      </c>
      <c r="G12" s="14">
        <v>0</v>
      </c>
      <c r="H12" s="14">
        <v>0</v>
      </c>
      <c r="I12" s="14">
        <v>0</v>
      </c>
      <c r="J12" s="14">
        <v>4720567.9799999995</v>
      </c>
      <c r="K12" s="266">
        <v>0.74330711739820732</v>
      </c>
    </row>
    <row r="13" spans="1:11" x14ac:dyDescent="0.3">
      <c r="A13" t="s">
        <v>13</v>
      </c>
      <c r="B13" s="14">
        <v>19808.835639999994</v>
      </c>
      <c r="C13" s="14">
        <v>0</v>
      </c>
      <c r="D13" s="14">
        <v>0</v>
      </c>
      <c r="E13" s="14">
        <v>778430.647</v>
      </c>
      <c r="F13" s="14">
        <v>0</v>
      </c>
      <c r="G13" s="14">
        <v>0</v>
      </c>
      <c r="H13" s="14">
        <v>0</v>
      </c>
      <c r="I13" s="14">
        <v>0</v>
      </c>
      <c r="J13" s="14">
        <v>798239.48263999994</v>
      </c>
      <c r="K13" s="266">
        <v>0.12569188524525279</v>
      </c>
    </row>
    <row r="14" spans="1:11" x14ac:dyDescent="0.3">
      <c r="A14" s="6" t="s">
        <v>14</v>
      </c>
      <c r="B14" s="14">
        <v>35026.008009421501</v>
      </c>
      <c r="C14" s="14">
        <v>0</v>
      </c>
      <c r="D14" s="14">
        <v>0</v>
      </c>
      <c r="E14" s="14">
        <v>0</v>
      </c>
      <c r="F14" s="14">
        <v>0</v>
      </c>
      <c r="G14" s="14">
        <v>16.951999999999998</v>
      </c>
      <c r="H14" s="14">
        <v>0</v>
      </c>
      <c r="I14" s="14">
        <v>0</v>
      </c>
      <c r="J14" s="14">
        <v>35042.960009421498</v>
      </c>
      <c r="K14" s="266">
        <v>5.5179126113768526E-3</v>
      </c>
    </row>
    <row r="15" spans="1:11" x14ac:dyDescent="0.3">
      <c r="A15" s="18" t="s">
        <v>15</v>
      </c>
      <c r="B15" s="19">
        <v>813079.97961895319</v>
      </c>
      <c r="C15" s="19">
        <v>3122784.4739999999</v>
      </c>
      <c r="D15" s="19">
        <v>667549.30499999993</v>
      </c>
      <c r="E15" s="19">
        <v>1572869.2170000002</v>
      </c>
      <c r="F15" s="19">
        <v>169702.951</v>
      </c>
      <c r="G15" s="19">
        <v>17.257999999999999</v>
      </c>
      <c r="H15" s="19">
        <v>0</v>
      </c>
      <c r="I15" s="19">
        <v>4760.6780000000008</v>
      </c>
      <c r="J15" s="19">
        <v>6350763.8626189539</v>
      </c>
      <c r="K15" s="266">
        <v>1</v>
      </c>
    </row>
    <row r="16" spans="1:11" x14ac:dyDescent="0.3">
      <c r="A16" s="2" t="s">
        <v>42</v>
      </c>
      <c r="B16" s="268">
        <v>0.128028690281621</v>
      </c>
      <c r="C16" s="268">
        <v>0.49171793213426351</v>
      </c>
      <c r="D16" s="268">
        <v>0.10511323038307918</v>
      </c>
      <c r="E16" s="268">
        <v>0.24766614710051177</v>
      </c>
      <c r="F16" s="268">
        <v>2.6721659735907295E-2</v>
      </c>
      <c r="G16" s="268">
        <v>2.7174683822810372E-6</v>
      </c>
      <c r="H16" s="268">
        <v>0</v>
      </c>
      <c r="I16" s="268">
        <v>7.4962289623484331E-4</v>
      </c>
      <c r="J16" s="268">
        <v>1</v>
      </c>
      <c r="K16" s="26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0"/>
  <sheetViews>
    <sheetView workbookViewId="0"/>
  </sheetViews>
  <sheetFormatPr defaultRowHeight="14.4" x14ac:dyDescent="0.3"/>
  <cols>
    <col min="1" max="1" width="28.5546875" customWidth="1"/>
    <col min="2" max="2" width="12.88671875" customWidth="1"/>
    <col min="3" max="3" width="10.109375" bestFit="1" customWidth="1"/>
    <col min="4" max="4" width="11.6640625" bestFit="1" customWidth="1"/>
  </cols>
  <sheetData>
    <row r="1" spans="1:4" ht="15.6" x14ac:dyDescent="0.3">
      <c r="A1" s="379" t="s">
        <v>2212</v>
      </c>
      <c r="B1" s="380"/>
      <c r="C1" s="380"/>
      <c r="D1" s="380"/>
    </row>
    <row r="2" spans="1:4" x14ac:dyDescent="0.3">
      <c r="A2" s="3" t="s">
        <v>2211</v>
      </c>
    </row>
    <row r="3" spans="1:4" x14ac:dyDescent="0.3">
      <c r="A3" s="2"/>
      <c r="B3" s="2" t="s">
        <v>38</v>
      </c>
      <c r="C3" s="2" t="s">
        <v>39</v>
      </c>
      <c r="D3" s="2" t="s">
        <v>40</v>
      </c>
    </row>
    <row r="4" spans="1:4" x14ac:dyDescent="0.3">
      <c r="A4" s="2" t="s">
        <v>0</v>
      </c>
      <c r="B4" s="2" t="s">
        <v>43</v>
      </c>
      <c r="C4" s="2" t="s">
        <v>44</v>
      </c>
      <c r="D4" s="2" t="s">
        <v>45</v>
      </c>
    </row>
    <row r="5" spans="1:4" x14ac:dyDescent="0.3">
      <c r="A5" t="s">
        <v>4</v>
      </c>
      <c r="B5" s="14">
        <v>7075465</v>
      </c>
      <c r="C5" s="14">
        <v>0</v>
      </c>
      <c r="D5" s="14">
        <v>0</v>
      </c>
    </row>
    <row r="6" spans="1:4" x14ac:dyDescent="0.3">
      <c r="A6" t="s">
        <v>5</v>
      </c>
      <c r="B6" s="14">
        <v>3271562</v>
      </c>
      <c r="C6" s="14">
        <v>0</v>
      </c>
      <c r="D6" s="14">
        <v>0</v>
      </c>
    </row>
    <row r="7" spans="1:4" x14ac:dyDescent="0.3">
      <c r="A7" t="s">
        <v>6</v>
      </c>
      <c r="B7" s="14">
        <v>3730219</v>
      </c>
      <c r="C7" s="14">
        <v>0</v>
      </c>
      <c r="D7" s="14">
        <v>0</v>
      </c>
    </row>
    <row r="8" spans="1:4" x14ac:dyDescent="0.3">
      <c r="A8" t="s">
        <v>7</v>
      </c>
      <c r="B8" s="14">
        <v>3839624</v>
      </c>
      <c r="C8" s="14">
        <v>0</v>
      </c>
      <c r="D8" s="14">
        <v>0</v>
      </c>
    </row>
    <row r="9" spans="1:4" x14ac:dyDescent="0.3">
      <c r="A9" t="s">
        <v>8</v>
      </c>
      <c r="B9" s="14">
        <v>160713</v>
      </c>
      <c r="C9" s="14">
        <v>0</v>
      </c>
      <c r="D9" s="14">
        <v>0</v>
      </c>
    </row>
    <row r="10" spans="1:4" x14ac:dyDescent="0.3">
      <c r="A10" t="s">
        <v>9</v>
      </c>
      <c r="B10" s="14">
        <v>6881903</v>
      </c>
      <c r="C10" s="14">
        <v>0</v>
      </c>
      <c r="D10" s="14">
        <v>0</v>
      </c>
    </row>
    <row r="11" spans="1:4" x14ac:dyDescent="0.3">
      <c r="A11" t="s">
        <v>10</v>
      </c>
      <c r="B11" s="14">
        <v>2213945</v>
      </c>
      <c r="C11" s="14">
        <v>2173731</v>
      </c>
      <c r="D11" s="14">
        <v>0</v>
      </c>
    </row>
    <row r="12" spans="1:4" x14ac:dyDescent="0.3">
      <c r="A12" t="s">
        <v>11</v>
      </c>
      <c r="B12" s="14">
        <v>2290442</v>
      </c>
      <c r="C12" s="14">
        <v>0</v>
      </c>
      <c r="D12" s="14">
        <v>0</v>
      </c>
    </row>
    <row r="13" spans="1:4" x14ac:dyDescent="0.3">
      <c r="A13" t="s">
        <v>12</v>
      </c>
      <c r="B13" s="14">
        <v>27842808</v>
      </c>
      <c r="C13" s="14">
        <v>29810568</v>
      </c>
      <c r="D13" s="14">
        <v>555683</v>
      </c>
    </row>
    <row r="14" spans="1:4" x14ac:dyDescent="0.3">
      <c r="A14" t="s">
        <v>13</v>
      </c>
      <c r="B14" s="14">
        <v>1583070</v>
      </c>
      <c r="C14" s="14">
        <v>0</v>
      </c>
      <c r="D14" s="14">
        <v>0</v>
      </c>
    </row>
    <row r="15" spans="1:4" x14ac:dyDescent="0.3">
      <c r="A15" t="s">
        <v>14</v>
      </c>
      <c r="B15" s="14">
        <v>2658574</v>
      </c>
      <c r="C15" s="14">
        <v>0</v>
      </c>
      <c r="D15" s="14">
        <v>0</v>
      </c>
    </row>
    <row r="16" spans="1:4" x14ac:dyDescent="0.3">
      <c r="A16" s="2" t="s">
        <v>46</v>
      </c>
      <c r="B16" s="17">
        <v>61548325</v>
      </c>
      <c r="C16" s="17">
        <v>31984299</v>
      </c>
      <c r="D16" s="17">
        <v>555683</v>
      </c>
    </row>
    <row r="17" spans="1:4" x14ac:dyDescent="0.3">
      <c r="A17" s="88" t="s">
        <v>47</v>
      </c>
      <c r="B17" s="89">
        <v>0.13900000000000001</v>
      </c>
      <c r="C17" s="89">
        <v>1.0249999999999999</v>
      </c>
      <c r="D17" s="89">
        <v>19.536000000000001</v>
      </c>
    </row>
    <row r="18" spans="1:4" x14ac:dyDescent="0.3">
      <c r="A18" s="2" t="s">
        <v>48</v>
      </c>
      <c r="B18" s="17">
        <v>8555217.1750000007</v>
      </c>
      <c r="C18" s="17">
        <v>32783906.474999998</v>
      </c>
      <c r="D18" s="17">
        <v>10855823.088000001</v>
      </c>
    </row>
    <row r="19" spans="1:4" ht="28.8" x14ac:dyDescent="0.3">
      <c r="A19" s="10" t="s">
        <v>2165</v>
      </c>
      <c r="B19" s="275">
        <v>0.16390891666092003</v>
      </c>
      <c r="C19" s="275">
        <v>0.62810498954167937</v>
      </c>
      <c r="D19" s="275">
        <v>0.20798609379740071</v>
      </c>
    </row>
    <row r="20" spans="1:4" x14ac:dyDescent="0.3">
      <c r="B20" s="15"/>
      <c r="C20" s="15"/>
      <c r="D20" s="1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 Me</vt:lpstr>
      <vt:lpstr>Figures</vt:lpstr>
      <vt:lpstr>Table 1.a</vt:lpstr>
      <vt:lpstr>Table 1.b</vt:lpstr>
      <vt:lpstr>Table 1.c</vt:lpstr>
      <vt:lpstr>Table 1.d (2021)</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Financial table notes</vt:lpstr>
      <vt:lpstr>Table 2.5c</vt:lpstr>
      <vt:lpstr>Installed Capacity (2021)</vt:lpstr>
      <vt:lpstr>Net Generation by Fuel Type</vt:lpstr>
      <vt:lpstr>Sales-Revenue-Customers</vt:lpstr>
      <vt:lpstr>Sales-Revenue-Rate_perCustomer</vt:lpstr>
      <vt:lpstr>LOOKUP Sales reporting 05242023</vt:lpstr>
      <vt:lpstr>LOOKUP PLANTS 05032023</vt:lpstr>
      <vt:lpstr>LOOKUP OPERATOR 05032023</vt:lpstr>
      <vt:lpstr>LOOKUP INTERTIES 08032020</vt:lpstr>
      <vt:lpstr>Read Me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Admin</cp:lastModifiedBy>
  <dcterms:created xsi:type="dcterms:W3CDTF">2015-04-20T20:35:02Z</dcterms:created>
  <dcterms:modified xsi:type="dcterms:W3CDTF">2023-08-25T18:04:12Z</dcterms:modified>
</cp:coreProperties>
</file>