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Admin\Desktop\D\ACEP\Energy Statistics local workspace\Energy Statistics Early Release\"/>
    </mc:Choice>
  </mc:AlternateContent>
  <xr:revisionPtr revIDLastSave="0" documentId="8_{0D1327FF-C1C3-41BE-91F1-14CC843D7BCA}" xr6:coauthVersionLast="47" xr6:coauthVersionMax="47" xr10:uidLastSave="{00000000-0000-0000-0000-000000000000}"/>
  <bookViews>
    <workbookView xWindow="-108" yWindow="492" windowWidth="23256" windowHeight="12576" tabRatio="905"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Figures!$S$4:$W$184</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2.1a'!$A$3:$Q$271</definedName>
    <definedName name="_xlnm._FilterDatabase" localSheetId="13" hidden="1">'Table 2.2a'!$A$3:$T$213</definedName>
    <definedName name="_xlnm._FilterDatabase" localSheetId="14" hidden="1">'Table 2.3a'!$A$3:$R$294</definedName>
    <definedName name="_xlnm._FilterDatabase" localSheetId="15" hidden="1">'Table 2.3b'!$A$3:$U$271</definedName>
    <definedName name="_xlnm._FilterDatabase" localSheetId="16" hidden="1">'Table 2.3c'!$A$5:$T$413</definedName>
    <definedName name="_xlnm._FilterDatabase" localSheetId="17" hidden="1">'Table 2.4a'!$A$5:$U$414</definedName>
    <definedName name="_xlnm._FilterDatabase" localSheetId="18" hidden="1">'Table 2.5a'!$A$3:$AA$197</definedName>
    <definedName name="_xlnm._FilterDatabase" localSheetId="19" hidden="1">'Table 2.5b'!$A$3:$T$197</definedName>
    <definedName name="_xlnm._FilterDatabase" localSheetId="21" hidden="1">'Table 2.5c'!$A$3:$P$197</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5" i="29" l="1"/>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18" i="29"/>
  <c r="E17" i="29"/>
  <c r="E12" i="29"/>
  <c r="E11" i="29"/>
  <c r="E10" i="29"/>
  <c r="E9" i="29"/>
  <c r="E8" i="29"/>
  <c r="E7" i="29"/>
  <c r="E6" i="29"/>
  <c r="E5" i="29"/>
  <c r="U82" i="27"/>
  <c r="T82" i="27"/>
  <c r="U81" i="27"/>
  <c r="T81" i="27"/>
  <c r="U80" i="27"/>
  <c r="T80" i="27"/>
  <c r="U79" i="27"/>
  <c r="T79" i="27"/>
  <c r="L60" i="27"/>
  <c r="J60" i="27"/>
  <c r="H60" i="27"/>
  <c r="F60" i="27"/>
  <c r="D60" i="27"/>
  <c r="C60" i="27"/>
  <c r="H60" i="26" l="1"/>
  <c r="J60" i="26" l="1"/>
  <c r="P78" i="25" l="1"/>
  <c r="A72" i="25"/>
  <c r="T153" i="25"/>
  <c r="T18" i="25"/>
  <c r="T12" i="25"/>
  <c r="T16" i="25"/>
  <c r="T5" i="25"/>
  <c r="T6" i="25"/>
  <c r="T183" i="25"/>
  <c r="T11" i="25"/>
  <c r="T7" i="25"/>
  <c r="T10" i="25"/>
  <c r="T9" i="25"/>
  <c r="T8" i="25"/>
  <c r="T13" i="25"/>
  <c r="T40" i="25"/>
  <c r="T14" i="25"/>
  <c r="T15" i="25"/>
  <c r="T17" i="25"/>
  <c r="T19" i="25"/>
  <c r="T137" i="25"/>
  <c r="T25" i="25"/>
  <c r="T20" i="25"/>
  <c r="T33" i="25"/>
  <c r="T31" i="25"/>
  <c r="T21" i="25"/>
  <c r="T22" i="25"/>
  <c r="T23" i="25"/>
  <c r="T24" i="25"/>
  <c r="T38" i="25"/>
  <c r="T58" i="25"/>
  <c r="T27" i="25"/>
  <c r="T29" i="25"/>
  <c r="T26" i="25"/>
  <c r="T32" i="25"/>
  <c r="T48" i="25"/>
  <c r="T34" i="25"/>
  <c r="T35" i="25"/>
  <c r="T184" i="25"/>
  <c r="T37" i="25"/>
  <c r="T30" i="25"/>
  <c r="T43" i="25"/>
  <c r="T44" i="25"/>
  <c r="T39" i="25"/>
  <c r="T41" i="25"/>
  <c r="T42" i="25"/>
  <c r="T51" i="25"/>
  <c r="T45" i="25"/>
  <c r="T49" i="25"/>
  <c r="T28" i="25"/>
  <c r="T85" i="25"/>
  <c r="T50" i="25"/>
  <c r="T81" i="25"/>
  <c r="T73" i="25"/>
  <c r="T167" i="25"/>
  <c r="T72" i="25"/>
  <c r="T92" i="25"/>
  <c r="T52" i="25"/>
  <c r="T55" i="25"/>
  <c r="T60" i="25"/>
  <c r="T36" i="25"/>
  <c r="T66" i="25"/>
  <c r="T63" i="25"/>
  <c r="T46" i="25"/>
  <c r="T61" i="25"/>
  <c r="T62" i="25"/>
  <c r="T64" i="25"/>
  <c r="T87" i="25"/>
  <c r="T68" i="25"/>
  <c r="T54" i="25"/>
  <c r="T94" i="25"/>
  <c r="T93" i="25"/>
  <c r="T95" i="25"/>
  <c r="T127" i="25"/>
  <c r="T128" i="25"/>
  <c r="T129" i="25"/>
  <c r="T130" i="25"/>
  <c r="T126" i="25"/>
  <c r="T47" i="25"/>
  <c r="T145" i="25"/>
  <c r="T70" i="25"/>
  <c r="T97" i="25"/>
  <c r="T74" i="25"/>
  <c r="T56" i="25"/>
  <c r="T59" i="25"/>
  <c r="T79" i="25"/>
  <c r="T118" i="25"/>
  <c r="T83" i="25"/>
  <c r="T104" i="25"/>
  <c r="T133" i="25"/>
  <c r="T77" i="25"/>
  <c r="T71" i="25"/>
  <c r="T53" i="25"/>
  <c r="T75" i="25"/>
  <c r="T80" i="25"/>
  <c r="T90" i="25"/>
  <c r="T121" i="25"/>
  <c r="T106" i="25"/>
  <c r="T69" i="25"/>
  <c r="T110" i="25"/>
  <c r="T65" i="25"/>
  <c r="T82" i="25"/>
  <c r="T67" i="25"/>
  <c r="T78" i="25"/>
  <c r="T76" i="25"/>
  <c r="T138" i="25"/>
  <c r="T103" i="25"/>
  <c r="T84" i="25"/>
  <c r="T107" i="25"/>
  <c r="T108" i="25"/>
  <c r="T109" i="25"/>
  <c r="T98" i="25"/>
  <c r="T91" i="25"/>
  <c r="T136" i="25"/>
  <c r="T111" i="25"/>
  <c r="T116" i="25"/>
  <c r="T117" i="25"/>
  <c r="T131" i="25"/>
  <c r="T112" i="25"/>
  <c r="T113" i="25"/>
  <c r="T144" i="25"/>
  <c r="T96" i="25"/>
  <c r="T99" i="25"/>
  <c r="T88" i="25"/>
  <c r="T89" i="25"/>
  <c r="T86" i="25"/>
  <c r="T120" i="25"/>
  <c r="T105" i="25"/>
  <c r="T119" i="25"/>
  <c r="T132" i="25"/>
  <c r="T142" i="25"/>
  <c r="T101" i="25"/>
  <c r="T102" i="25"/>
  <c r="T135" i="25"/>
  <c r="T141" i="25"/>
  <c r="T57" i="25"/>
  <c r="T122" i="25"/>
  <c r="T124" i="25"/>
  <c r="T125" i="25"/>
  <c r="T147" i="25"/>
  <c r="T100" i="25"/>
  <c r="T123" i="25"/>
  <c r="T139" i="25"/>
  <c r="T146" i="25"/>
  <c r="T134" i="25"/>
  <c r="T114" i="25"/>
  <c r="T115" i="25"/>
  <c r="T154" i="25"/>
  <c r="T162" i="25"/>
  <c r="T164" i="25"/>
  <c r="T163" i="25"/>
  <c r="T149" i="25"/>
  <c r="T160" i="25"/>
  <c r="T150" i="25"/>
  <c r="T151" i="25"/>
  <c r="T152" i="25"/>
  <c r="T157" i="25"/>
  <c r="T148" i="25"/>
  <c r="T161" i="25"/>
  <c r="T155" i="25"/>
  <c r="T159" i="25"/>
  <c r="T156" i="25"/>
  <c r="T165" i="25"/>
  <c r="T168" i="25"/>
  <c r="T169" i="25"/>
  <c r="T175" i="25"/>
  <c r="T158" i="25"/>
  <c r="T171" i="25"/>
  <c r="T173" i="25"/>
  <c r="T174" i="25"/>
  <c r="T143" i="25"/>
  <c r="T172" i="25"/>
  <c r="T170" i="25"/>
  <c r="T140" i="25"/>
  <c r="T181" i="25"/>
  <c r="T177" i="25"/>
  <c r="T176" i="25"/>
  <c r="T178" i="25"/>
  <c r="T179" i="25"/>
  <c r="T180" i="25"/>
  <c r="T182" i="25"/>
  <c r="W153" i="25"/>
  <c r="W18" i="25"/>
  <c r="W12" i="25"/>
  <c r="W16" i="25"/>
  <c r="W5" i="25"/>
  <c r="W6" i="25"/>
  <c r="W183" i="25"/>
  <c r="W11" i="25"/>
  <c r="W7" i="25"/>
  <c r="W10" i="25"/>
  <c r="W9" i="25"/>
  <c r="W8" i="25"/>
  <c r="W13" i="25"/>
  <c r="W40" i="25"/>
  <c r="W14" i="25"/>
  <c r="W15" i="25"/>
  <c r="W17" i="25"/>
  <c r="W19" i="25"/>
  <c r="W137" i="25"/>
  <c r="W25" i="25"/>
  <c r="W20" i="25"/>
  <c r="W33" i="25"/>
  <c r="W31" i="25"/>
  <c r="W21" i="25"/>
  <c r="W22" i="25"/>
  <c r="W23" i="25"/>
  <c r="W24" i="25"/>
  <c r="W38" i="25"/>
  <c r="W58" i="25"/>
  <c r="W27" i="25"/>
  <c r="W29" i="25"/>
  <c r="W26" i="25"/>
  <c r="W32" i="25"/>
  <c r="W48" i="25"/>
  <c r="W34" i="25"/>
  <c r="W35" i="25"/>
  <c r="W184" i="25"/>
  <c r="W37" i="25"/>
  <c r="W30" i="25"/>
  <c r="W43" i="25"/>
  <c r="W44" i="25"/>
  <c r="W39" i="25"/>
  <c r="W41" i="25"/>
  <c r="W42" i="25"/>
  <c r="W51" i="25"/>
  <c r="W45" i="25"/>
  <c r="W49" i="25"/>
  <c r="W28" i="25"/>
  <c r="W85" i="25"/>
  <c r="W50" i="25"/>
  <c r="W81" i="25"/>
  <c r="W73" i="25"/>
  <c r="W167" i="25"/>
  <c r="W72" i="25"/>
  <c r="W92" i="25"/>
  <c r="W52" i="25"/>
  <c r="W55" i="25"/>
  <c r="W60" i="25"/>
  <c r="W36" i="25"/>
  <c r="W66" i="25"/>
  <c r="W63" i="25"/>
  <c r="W46" i="25"/>
  <c r="W61" i="25"/>
  <c r="W62" i="25"/>
  <c r="W64" i="25"/>
  <c r="W87" i="25"/>
  <c r="W68" i="25"/>
  <c r="W54" i="25"/>
  <c r="W94" i="25"/>
  <c r="W93" i="25"/>
  <c r="W95" i="25"/>
  <c r="W127" i="25"/>
  <c r="W128" i="25"/>
  <c r="W129" i="25"/>
  <c r="W130" i="25"/>
  <c r="W126" i="25"/>
  <c r="W47" i="25"/>
  <c r="W145" i="25"/>
  <c r="W70" i="25"/>
  <c r="W97" i="25"/>
  <c r="W74" i="25"/>
  <c r="W56" i="25"/>
  <c r="W59" i="25"/>
  <c r="W79" i="25"/>
  <c r="W118" i="25"/>
  <c r="W83" i="25"/>
  <c r="W104" i="25"/>
  <c r="W133" i="25"/>
  <c r="W77" i="25"/>
  <c r="W71" i="25"/>
  <c r="W53" i="25"/>
  <c r="W75" i="25"/>
  <c r="W80" i="25"/>
  <c r="W90" i="25"/>
  <c r="W121" i="25"/>
  <c r="W106" i="25"/>
  <c r="W69" i="25"/>
  <c r="W110" i="25"/>
  <c r="W65" i="25"/>
  <c r="W82" i="25"/>
  <c r="W67" i="25"/>
  <c r="W78" i="25"/>
  <c r="W76" i="25"/>
  <c r="W138" i="25"/>
  <c r="W103" i="25"/>
  <c r="W84" i="25"/>
  <c r="W107" i="25"/>
  <c r="W108" i="25"/>
  <c r="W109" i="25"/>
  <c r="W98" i="25"/>
  <c r="W91" i="25"/>
  <c r="W136" i="25"/>
  <c r="W111" i="25"/>
  <c r="W116" i="25"/>
  <c r="W117" i="25"/>
  <c r="W131" i="25"/>
  <c r="W112" i="25"/>
  <c r="W113" i="25"/>
  <c r="W144" i="25"/>
  <c r="W96" i="25"/>
  <c r="W99" i="25"/>
  <c r="W88" i="25"/>
  <c r="W89" i="25"/>
  <c r="W86" i="25"/>
  <c r="W120" i="25"/>
  <c r="W105" i="25"/>
  <c r="W119" i="25"/>
  <c r="W132" i="25"/>
  <c r="W142" i="25"/>
  <c r="W101" i="25"/>
  <c r="W102" i="25"/>
  <c r="W135" i="25"/>
  <c r="W141" i="25"/>
  <c r="W57" i="25"/>
  <c r="W122" i="25"/>
  <c r="W124" i="25"/>
  <c r="W125" i="25"/>
  <c r="W147" i="25"/>
  <c r="W100" i="25"/>
  <c r="W123" i="25"/>
  <c r="W139" i="25"/>
  <c r="W146" i="25"/>
  <c r="W134" i="25"/>
  <c r="W114" i="25"/>
  <c r="W115" i="25"/>
  <c r="W154" i="25"/>
  <c r="W162" i="25"/>
  <c r="W164" i="25"/>
  <c r="W163" i="25"/>
  <c r="W149" i="25"/>
  <c r="W160" i="25"/>
  <c r="W150" i="25"/>
  <c r="W151" i="25"/>
  <c r="W152" i="25"/>
  <c r="W157" i="25"/>
  <c r="W148" i="25"/>
  <c r="W161" i="25"/>
  <c r="W155" i="25"/>
  <c r="W159" i="25"/>
  <c r="W156" i="25"/>
  <c r="W165" i="25"/>
  <c r="W168" i="25"/>
  <c r="W169" i="25"/>
  <c r="W175" i="25"/>
  <c r="W158" i="25"/>
  <c r="W171" i="25"/>
  <c r="W173" i="25"/>
  <c r="W174" i="25"/>
  <c r="W143" i="25"/>
  <c r="W172" i="25"/>
  <c r="W170" i="25"/>
  <c r="W140" i="25"/>
  <c r="W181" i="25"/>
  <c r="W177" i="25"/>
  <c r="W176" i="25"/>
  <c r="W178" i="25"/>
  <c r="W179" i="25"/>
  <c r="W180" i="25"/>
  <c r="W182" i="25"/>
  <c r="W166" i="25"/>
  <c r="V153" i="25"/>
  <c r="V18" i="25"/>
  <c r="V12" i="25"/>
  <c r="V16" i="25"/>
  <c r="V5" i="25"/>
  <c r="V6" i="25"/>
  <c r="V183" i="25"/>
  <c r="V11" i="25"/>
  <c r="V7" i="25"/>
  <c r="V10" i="25"/>
  <c r="V9" i="25"/>
  <c r="V8" i="25"/>
  <c r="V13" i="25"/>
  <c r="V40" i="25"/>
  <c r="V14" i="25"/>
  <c r="V15" i="25"/>
  <c r="V17" i="25"/>
  <c r="V19" i="25"/>
  <c r="V137" i="25"/>
  <c r="V25" i="25"/>
  <c r="V20" i="25"/>
  <c r="V33" i="25"/>
  <c r="V31" i="25"/>
  <c r="V21" i="25"/>
  <c r="V22" i="25"/>
  <c r="V23" i="25"/>
  <c r="V24" i="25"/>
  <c r="V38" i="25"/>
  <c r="V58" i="25"/>
  <c r="V27" i="25"/>
  <c r="V29" i="25"/>
  <c r="V26" i="25"/>
  <c r="V32" i="25"/>
  <c r="V48" i="25"/>
  <c r="V34" i="25"/>
  <c r="V35" i="25"/>
  <c r="V184" i="25"/>
  <c r="V37" i="25"/>
  <c r="V30" i="25"/>
  <c r="V43" i="25"/>
  <c r="V44" i="25"/>
  <c r="V39" i="25"/>
  <c r="V41" i="25"/>
  <c r="V42" i="25"/>
  <c r="V51" i="25"/>
  <c r="V45" i="25"/>
  <c r="V49" i="25"/>
  <c r="V28" i="25"/>
  <c r="V85" i="25"/>
  <c r="V50" i="25"/>
  <c r="V81" i="25"/>
  <c r="V73" i="25"/>
  <c r="V167" i="25"/>
  <c r="V72" i="25"/>
  <c r="V92" i="25"/>
  <c r="V52" i="25"/>
  <c r="V55" i="25"/>
  <c r="V60" i="25"/>
  <c r="V36" i="25"/>
  <c r="V66" i="25"/>
  <c r="V63" i="25"/>
  <c r="V46" i="25"/>
  <c r="V61" i="25"/>
  <c r="V62" i="25"/>
  <c r="V64" i="25"/>
  <c r="V87" i="25"/>
  <c r="V68" i="25"/>
  <c r="V54" i="25"/>
  <c r="V94" i="25"/>
  <c r="V93" i="25"/>
  <c r="V95" i="25"/>
  <c r="V127" i="25"/>
  <c r="V128" i="25"/>
  <c r="V129" i="25"/>
  <c r="V130" i="25"/>
  <c r="V126" i="25"/>
  <c r="V47" i="25"/>
  <c r="V145" i="25"/>
  <c r="V70" i="25"/>
  <c r="V97" i="25"/>
  <c r="V74" i="25"/>
  <c r="V56" i="25"/>
  <c r="V59" i="25"/>
  <c r="V79" i="25"/>
  <c r="V118" i="25"/>
  <c r="V83" i="25"/>
  <c r="V104" i="25"/>
  <c r="V133" i="25"/>
  <c r="V77" i="25"/>
  <c r="V71" i="25"/>
  <c r="V53" i="25"/>
  <c r="V75" i="25"/>
  <c r="V80" i="25"/>
  <c r="V90" i="25"/>
  <c r="V121" i="25"/>
  <c r="V106" i="25"/>
  <c r="V69" i="25"/>
  <c r="V110" i="25"/>
  <c r="V65" i="25"/>
  <c r="V82" i="25"/>
  <c r="V67" i="25"/>
  <c r="V78" i="25"/>
  <c r="V76" i="25"/>
  <c r="V138" i="25"/>
  <c r="V103" i="25"/>
  <c r="V84" i="25"/>
  <c r="V107" i="25"/>
  <c r="V108" i="25"/>
  <c r="V109" i="25"/>
  <c r="V98" i="25"/>
  <c r="V91" i="25"/>
  <c r="V136" i="25"/>
  <c r="V111" i="25"/>
  <c r="V116" i="25"/>
  <c r="V117" i="25"/>
  <c r="V131" i="25"/>
  <c r="V112" i="25"/>
  <c r="V113" i="25"/>
  <c r="V144" i="25"/>
  <c r="V96" i="25"/>
  <c r="V99" i="25"/>
  <c r="V88" i="25"/>
  <c r="V89" i="25"/>
  <c r="V86" i="25"/>
  <c r="V120" i="25"/>
  <c r="V105" i="25"/>
  <c r="V119" i="25"/>
  <c r="V132" i="25"/>
  <c r="V142" i="25"/>
  <c r="V101" i="25"/>
  <c r="V102" i="25"/>
  <c r="V135" i="25"/>
  <c r="V141" i="25"/>
  <c r="V57" i="25"/>
  <c r="V122" i="25"/>
  <c r="V124" i="25"/>
  <c r="V125" i="25"/>
  <c r="V147" i="25"/>
  <c r="V100" i="25"/>
  <c r="V123" i="25"/>
  <c r="V139" i="25"/>
  <c r="V146" i="25"/>
  <c r="V134" i="25"/>
  <c r="V114" i="25"/>
  <c r="V115" i="25"/>
  <c r="V154" i="25"/>
  <c r="V162" i="25"/>
  <c r="V164" i="25"/>
  <c r="V163" i="25"/>
  <c r="V149" i="25"/>
  <c r="V160" i="25"/>
  <c r="V150" i="25"/>
  <c r="V151" i="25"/>
  <c r="V152" i="25"/>
  <c r="V157" i="25"/>
  <c r="V148" i="25"/>
  <c r="V161" i="25"/>
  <c r="V155" i="25"/>
  <c r="V159" i="25"/>
  <c r="V156" i="25"/>
  <c r="V165" i="25"/>
  <c r="V168" i="25"/>
  <c r="V169" i="25"/>
  <c r="V175" i="25"/>
  <c r="V158" i="25"/>
  <c r="V171" i="25"/>
  <c r="V173" i="25"/>
  <c r="V174" i="25"/>
  <c r="V143" i="25"/>
  <c r="V172" i="25"/>
  <c r="V170" i="25"/>
  <c r="V140" i="25"/>
  <c r="V181" i="25"/>
  <c r="V177" i="25"/>
  <c r="V176" i="25"/>
  <c r="V178" i="25"/>
  <c r="V179" i="25"/>
  <c r="V180" i="25"/>
  <c r="V182" i="25"/>
  <c r="V166" i="25"/>
  <c r="U14" i="25"/>
  <c r="U15" i="25"/>
  <c r="U17" i="25"/>
  <c r="U19" i="25"/>
  <c r="U137" i="25"/>
  <c r="U25" i="25"/>
  <c r="U20" i="25"/>
  <c r="U33" i="25"/>
  <c r="U31" i="25"/>
  <c r="U21" i="25"/>
  <c r="U22" i="25"/>
  <c r="U23" i="25"/>
  <c r="U24" i="25"/>
  <c r="U38" i="25"/>
  <c r="U58" i="25"/>
  <c r="U27" i="25"/>
  <c r="U29" i="25"/>
  <c r="U26" i="25"/>
  <c r="U32" i="25"/>
  <c r="U48" i="25"/>
  <c r="U34" i="25"/>
  <c r="U35" i="25"/>
  <c r="U184" i="25"/>
  <c r="U37" i="25"/>
  <c r="U30" i="25"/>
  <c r="U43" i="25"/>
  <c r="U44" i="25"/>
  <c r="U39" i="25"/>
  <c r="U41" i="25"/>
  <c r="U42" i="25"/>
  <c r="U51" i="25"/>
  <c r="U45" i="25"/>
  <c r="U49" i="25"/>
  <c r="U28" i="25"/>
  <c r="U85" i="25"/>
  <c r="U50" i="25"/>
  <c r="U81" i="25"/>
  <c r="U73" i="25"/>
  <c r="U167" i="25"/>
  <c r="U72" i="25"/>
  <c r="U92" i="25"/>
  <c r="U52" i="25"/>
  <c r="U55" i="25"/>
  <c r="U60" i="25"/>
  <c r="U36" i="25"/>
  <c r="U66" i="25"/>
  <c r="U63" i="25"/>
  <c r="U46" i="25"/>
  <c r="U61" i="25"/>
  <c r="U62" i="25"/>
  <c r="U64" i="25"/>
  <c r="U87" i="25"/>
  <c r="U68" i="25"/>
  <c r="U54" i="25"/>
  <c r="U94" i="25"/>
  <c r="U93" i="25"/>
  <c r="U95" i="25"/>
  <c r="U127" i="25"/>
  <c r="U128" i="25"/>
  <c r="U129" i="25"/>
  <c r="U130" i="25"/>
  <c r="U126" i="25"/>
  <c r="U47" i="25"/>
  <c r="U145" i="25"/>
  <c r="U70" i="25"/>
  <c r="U97" i="25"/>
  <c r="U74" i="25"/>
  <c r="U56" i="25"/>
  <c r="U59" i="25"/>
  <c r="U79" i="25"/>
  <c r="U118" i="25"/>
  <c r="U83" i="25"/>
  <c r="U104" i="25"/>
  <c r="U133" i="25"/>
  <c r="U77" i="25"/>
  <c r="U71" i="25"/>
  <c r="U53" i="25"/>
  <c r="U75" i="25"/>
  <c r="U80" i="25"/>
  <c r="U90" i="25"/>
  <c r="U121" i="25"/>
  <c r="U106" i="25"/>
  <c r="U69" i="25"/>
  <c r="U110" i="25"/>
  <c r="U65" i="25"/>
  <c r="U82" i="25"/>
  <c r="U67" i="25"/>
  <c r="U78" i="25"/>
  <c r="U76" i="25"/>
  <c r="U138" i="25"/>
  <c r="U103" i="25"/>
  <c r="U84" i="25"/>
  <c r="U107" i="25"/>
  <c r="U108" i="25"/>
  <c r="U109" i="25"/>
  <c r="U98" i="25"/>
  <c r="U91" i="25"/>
  <c r="U136" i="25"/>
  <c r="U111" i="25"/>
  <c r="U116" i="25"/>
  <c r="U117" i="25"/>
  <c r="U131" i="25"/>
  <c r="U112" i="25"/>
  <c r="U113" i="25"/>
  <c r="U144" i="25"/>
  <c r="U96" i="25"/>
  <c r="U99" i="25"/>
  <c r="U88" i="25"/>
  <c r="U89" i="25"/>
  <c r="U86" i="25"/>
  <c r="U120" i="25"/>
  <c r="U105" i="25"/>
  <c r="U119" i="25"/>
  <c r="U132" i="25"/>
  <c r="U142" i="25"/>
  <c r="U101" i="25"/>
  <c r="U102" i="25"/>
  <c r="U135" i="25"/>
  <c r="U141" i="25"/>
  <c r="U57" i="25"/>
  <c r="U122" i="25"/>
  <c r="U124" i="25"/>
  <c r="U125" i="25"/>
  <c r="U147" i="25"/>
  <c r="U100" i="25"/>
  <c r="U123" i="25"/>
  <c r="U139" i="25"/>
  <c r="U146" i="25"/>
  <c r="U134" i="25"/>
  <c r="U114" i="25"/>
  <c r="U115" i="25"/>
  <c r="U154" i="25"/>
  <c r="U162" i="25"/>
  <c r="U164" i="25"/>
  <c r="U163" i="25"/>
  <c r="U149" i="25"/>
  <c r="U160" i="25"/>
  <c r="U150" i="25"/>
  <c r="U151" i="25"/>
  <c r="U152" i="25"/>
  <c r="U157" i="25"/>
  <c r="U148" i="25"/>
  <c r="U161" i="25"/>
  <c r="U155" i="25"/>
  <c r="U159" i="25"/>
  <c r="U156" i="25"/>
  <c r="U165" i="25"/>
  <c r="U168" i="25"/>
  <c r="U169" i="25"/>
  <c r="U175" i="25"/>
  <c r="U158" i="25"/>
  <c r="U171" i="25"/>
  <c r="U173" i="25"/>
  <c r="U174" i="25"/>
  <c r="U143" i="25"/>
  <c r="U172" i="25"/>
  <c r="U170" i="25"/>
  <c r="U140" i="25"/>
  <c r="U181" i="25"/>
  <c r="U177" i="25"/>
  <c r="U176" i="25"/>
  <c r="U178" i="25"/>
  <c r="U179" i="25"/>
  <c r="U180" i="25"/>
  <c r="U182" i="25"/>
  <c r="U153" i="25"/>
  <c r="U18" i="25"/>
  <c r="U12" i="25"/>
  <c r="U16" i="25"/>
  <c r="U5" i="25"/>
  <c r="U6" i="25"/>
  <c r="U183" i="25"/>
  <c r="U11" i="25"/>
  <c r="U7" i="25"/>
  <c r="U10" i="25"/>
  <c r="U9" i="25"/>
  <c r="U8" i="25"/>
  <c r="U13" i="25"/>
  <c r="U40" i="25"/>
  <c r="U166" i="25"/>
  <c r="T166"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7" i="25"/>
  <c r="L35" i="36" s="1"/>
  <c r="A204" i="25"/>
  <c r="L34" i="36" s="1"/>
  <c r="A179" i="25"/>
  <c r="L33" i="36" s="1"/>
  <c r="A160" i="25"/>
  <c r="L32" i="36" s="1"/>
  <c r="A138" i="25"/>
  <c r="L31" i="36" s="1"/>
  <c r="A117" i="25"/>
  <c r="L30" i="36" s="1"/>
  <c r="A96"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sharedStrings.xml><?xml version="1.0" encoding="utf-8"?>
<sst xmlns="http://schemas.openxmlformats.org/spreadsheetml/2006/main" count="28746" uniqueCount="2207">
  <si>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</si>
  <si>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</si>
  <si>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</si>
  <si>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</si>
  <si>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</si>
  <si>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</si>
  <si>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</si>
  <si>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</si>
  <si>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</si>
  <si>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</si>
  <si>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</si>
  <si>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</si>
  <si>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</si>
  <si>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</si>
  <si>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</si>
  <si>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</si>
  <si>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</si>
  <si>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</si>
  <si>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</si>
  <si>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</si>
  <si>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</si>
  <si>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</si>
  <si>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</si>
  <si>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</si>
  <si>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</si>
  <si>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</si>
  <si>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</si>
  <si>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</si>
  <si>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</si>
  <si>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</si>
  <si>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</si>
  <si>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</si>
  <si>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</si>
  <si>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</si>
  <si>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</si>
  <si>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</si>
  <si>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</si>
  <si>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</si>
  <si>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</si>
  <si>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</si>
  <si>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</si>
  <si>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</si>
  <si>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</si>
  <si>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</si>
  <si>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</si>
  <si>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</si>
  <si>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</si>
  <si>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</si>
  <si>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</si>
  <si>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</si>
  <si>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</si>
  <si>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</si>
  <si>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</si>
  <si>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</si>
  <si>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</si>
  <si>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</si>
  <si>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</si>
  <si>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</si>
  <si>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</si>
  <si>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</si>
  <si>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</si>
  <si>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</si>
  <si>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</si>
  <si>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</si>
  <si>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</si>
  <si>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</si>
  <si>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</si>
  <si>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</si>
  <si>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</si>
  <si>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</si>
  <si>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</si>
  <si>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</si>
  <si>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</si>
  <si>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</si>
  <si>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</si>
  <si>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</si>
  <si>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</si>
  <si>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</si>
  <si>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</si>
  <si>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</si>
  <si>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</si>
  <si>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</si>
  <si>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</si>
  <si>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</si>
  <si>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</si>
  <si>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</si>
  <si>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</si>
  <si>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</si>
  <si>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</si>
  <si>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</si>
  <si>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</si>
  <si>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</si>
  <si>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</si>
  <si>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</si>
  <si>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</si>
  <si>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</si>
  <si>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</si>
  <si>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</si>
  <si>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</si>
  <si>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</si>
  <si>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</si>
  <si>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</si>
  <si>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</si>
  <si>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</si>
  <si>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</si>
  <si>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</si>
  <si>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</si>
  <si>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</si>
  <si>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</si>
  <si>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</si>
  <si>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</si>
  <si>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</si>
  <si>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</si>
  <si>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</si>
  <si>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</si>
  <si>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</si>
  <si>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</si>
  <si>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</si>
  <si>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</si>
  <si>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</si>
  <si>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</si>
  <si>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</si>
  <si>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</si>
  <si>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</si>
  <si>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</si>
  <si>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</si>
  <si>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</si>
  <si>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</si>
  <si>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</si>
  <si>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</si>
  <si>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</si>
  <si>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</si>
  <si>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</si>
  <si>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</si>
  <si>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</si>
  <si>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</si>
  <si>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</si>
  <si>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</si>
  <si>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</si>
  <si>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</si>
  <si>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</si>
  <si>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</si>
  <si>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</si>
  <si>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</si>
  <si>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</si>
  <si>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</si>
  <si>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</si>
  <si>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</si>
  <si>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</si>
  <si>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</si>
  <si>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</si>
  <si>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</si>
  <si>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</si>
  <si>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</si>
  <si>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</si>
  <si>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</si>
  <si>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</si>
  <si>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</si>
  <si>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</si>
  <si>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</si>
  <si>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</si>
  <si>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</si>
  <si>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</si>
  <si>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</si>
  <si>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</si>
  <si>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</si>
  <si>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</si>
  <si>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</si>
  <si>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</si>
  <si>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</si>
  <si>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</si>
  <si>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</si>
  <si>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</si>
  <si>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</si>
  <si>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</si>
  <si>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</si>
  <si>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</si>
  <si>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</si>
  <si>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</si>
  <si>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</si>
  <si>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</si>
  <si>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</si>
  <si>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</si>
  <si>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</si>
  <si>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</si>
  <si>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</si>
  <si>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</si>
  <si>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</si>
  <si>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</si>
  <si>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</si>
  <si>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</si>
  <si>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</si>
  <si>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</si>
  <si>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</si>
  <si>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</si>
  <si>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</si>
  <si>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</si>
  <si>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</si>
  <si>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</si>
  <si>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</si>
  <si>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</si>
  <si>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</si>
  <si>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</si>
  <si>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</si>
  <si>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</si>
  <si>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</si>
  <si>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</si>
  <si>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</si>
  <si>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</si>
  <si>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</si>
  <si>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</si>
  <si>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</si>
  <si>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</si>
  <si>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</si>
  <si>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</si>
  <si>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</si>
  <si>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</si>
  <si>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</si>
  <si>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</si>
  <si>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</si>
  <si>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</si>
  <si>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</si>
  <si>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</si>
  <si>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</si>
  <si>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</si>
  <si>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</si>
  <si>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</si>
  <si>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</si>
  <si>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</si>
  <si>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</si>
  <si>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</si>
  <si>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</si>
  <si>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</si>
  <si>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</si>
  <si>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</si>
  <si>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</si>
  <si>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</si>
  <si>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</si>
  <si>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</si>
  <si>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</si>
  <si>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</si>
  <si>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</si>
  <si>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</si>
  <si>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</si>
  <si>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</si>
  <si>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</si>
  <si>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</si>
  <si>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</si>
  <si>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</si>
  <si>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</si>
  <si>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</si>
  <si>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</si>
  <si>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</si>
  <si>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</si>
  <si>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</si>
  <si>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</si>
  <si>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</si>
  <si>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</si>
  <si>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</si>
  <si>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</si>
  <si>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</si>
  <si>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</si>
  <si>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</si>
  <si>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</si>
  <si>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</si>
  <si>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</si>
  <si>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</si>
  <si>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</si>
  <si>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</si>
  <si>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</si>
  <si>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</si>
  <si>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</si>
  <si>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</si>
  <si>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</si>
  <si>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</si>
  <si>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</si>
  <si>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</si>
  <si>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</si>
  <si>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</si>
  <si>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</si>
  <si>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</si>
  <si>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</si>
  <si>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</si>
  <si>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</si>
  <si>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</si>
  <si>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</si>
  <si>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</si>
  <si>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</si>
  <si>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</si>
  <si>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</si>
  <si>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</si>
  <si>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</si>
  <si>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</si>
  <si>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</si>
  <si>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</si>
  <si>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</si>
  <si>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</si>
  <si>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</si>
  <si>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</si>
  <si>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</si>
  <si>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</si>
  <si>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</si>
  <si>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</si>
  <si>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</si>
  <si>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</si>
  <si>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</si>
  <si>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</si>
  <si>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</si>
  <si>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</si>
  <si>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</si>
  <si>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</si>
  <si>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</si>
  <si>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</si>
  <si>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</si>
  <si>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</si>
  <si>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</si>
  <si>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</si>
  <si>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</si>
  <si>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</si>
  <si>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</si>
  <si>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</si>
  <si>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</si>
  <si>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</si>
  <si>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</si>
  <si>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</si>
  <si>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</si>
  <si>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</si>
  <si>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</si>
  <si>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</si>
  <si>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</si>
  <si>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</si>
  <si>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</si>
  <si>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</si>
  <si>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</si>
  <si>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</si>
  <si>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</si>
  <si>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</si>
  <si>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</si>
  <si>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</si>
  <si>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</si>
  <si>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</si>
  <si>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</si>
  <si>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</si>
  <si>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</si>
  <si>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</si>
  <si>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</si>
  <si>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</si>
  <si>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</si>
  <si>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</si>
  <si>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</si>
  <si>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</si>
  <si>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</si>
  <si>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</si>
  <si>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</si>
  <si>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</si>
  <si>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</si>
  <si>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</si>
  <si>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</si>
  <si>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</si>
  <si>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</si>
  <si>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</si>
  <si>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</si>
  <si>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</si>
  <si>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</si>
  <si>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</si>
  <si>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</si>
  <si>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</si>
  <si>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</si>
  <si>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</si>
  <si>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</si>
  <si>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</si>
  <si>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</si>
  <si>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</si>
  <si>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</si>
  <si>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</si>
  <si>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</si>
  <si>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</si>
  <si>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</si>
  <si>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</si>
  <si>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</si>
  <si>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</si>
  <si>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</si>
  <si>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</si>
  <si>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</si>
  <si>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</si>
  <si>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</si>
  <si>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</si>
  <si>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</si>
  <si>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</si>
  <si>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</si>
  <si>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</si>
  <si>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</si>
  <si>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</si>
  <si>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</si>
  <si>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</si>
  <si>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</si>
  <si>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</si>
  <si>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</si>
  <si>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</si>
  <si>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</si>
  <si>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</si>
  <si>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</si>
  <si>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</si>
  <si>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</si>
  <si>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</si>
  <si>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</si>
  <si>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</si>
  <si>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</si>
  <si>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</si>
  <si>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</si>
  <si>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</si>
  <si>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</si>
  <si>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</si>
  <si>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Total Net Generation</t>
  </si>
  <si>
    <t>Thorne Bay</t>
  </si>
  <si>
    <t>Oil (gallons)</t>
  </si>
  <si>
    <t>Gas (mcf)</t>
  </si>
  <si>
    <t>Coal (short tons)</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</si>
  <si>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</si>
  <si>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</si>
  <si>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</si>
  <si>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</si>
  <si>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</si>
  <si>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</si>
  <si>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</si>
  <si>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</si>
  <si>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</si>
  <si>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</si>
  <si>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</si>
  <si>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</si>
  <si>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</si>
  <si>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</si>
  <si>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</si>
  <si>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</si>
  <si>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</si>
  <si>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</si>
  <si>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</si>
  <si>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</si>
  <si>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</si>
  <si>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</si>
  <si>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</si>
  <si>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</si>
  <si>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</si>
  <si>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</si>
  <si>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</si>
  <si>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</si>
  <si>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</si>
  <si>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</si>
  <si>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</si>
  <si>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</si>
  <si>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</si>
  <si>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</si>
  <si>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</si>
  <si>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</si>
  <si>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</si>
  <si>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</si>
  <si>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</si>
  <si>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</si>
  <si>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</si>
  <si>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</si>
  <si>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</si>
  <si>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</si>
  <si>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</si>
  <si>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</si>
  <si>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</si>
  <si>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</si>
  <si>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</si>
  <si>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</si>
  <si>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</si>
  <si>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</si>
  <si>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</si>
  <si>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</si>
  <si>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</si>
  <si>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</si>
  <si>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</si>
  <si>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</si>
  <si>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</si>
  <si>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</si>
  <si>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</si>
  <si>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</si>
  <si>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</si>
  <si>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</si>
  <si>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</si>
  <si>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</si>
  <si>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</si>
  <si>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</si>
  <si>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</si>
  <si>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</si>
  <si>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</si>
  <si>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</si>
  <si>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</si>
  <si>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</si>
  <si>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</si>
  <si>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</si>
  <si>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</si>
  <si>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</si>
  <si>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</si>
  <si>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</si>
  <si>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</si>
  <si>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</si>
  <si>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</si>
  <si>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</si>
  <si>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</si>
  <si>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</si>
  <si>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</si>
  <si>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</si>
  <si>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</si>
  <si>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</si>
  <si>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</si>
  <si>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</si>
  <si>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</si>
  <si>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</si>
  <si>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</si>
  <si>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</si>
  <si>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</si>
  <si>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</si>
  <si>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</si>
  <si>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</si>
  <si>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</si>
  <si>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</si>
  <si>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</si>
  <si>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</si>
  <si>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</si>
  <si>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</si>
  <si>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</si>
  <si>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</si>
  <si>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</si>
  <si>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</si>
  <si>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</si>
  <si>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</si>
  <si>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</si>
  <si>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</si>
  <si>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</si>
  <si>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</si>
  <si>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</si>
  <si>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</si>
  <si>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</si>
  <si>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</si>
  <si>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</si>
  <si>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</si>
  <si>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</si>
  <si>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</si>
  <si>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</si>
  <si>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</si>
  <si>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</si>
  <si>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</si>
  <si>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</si>
  <si>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</si>
  <si>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</si>
  <si>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</si>
  <si>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</si>
  <si>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</si>
  <si>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</si>
  <si>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</si>
  <si>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</si>
  <si>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</si>
  <si>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</si>
  <si>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</si>
  <si>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</si>
  <si>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</si>
  <si>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</si>
  <si>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</si>
  <si>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</si>
  <si>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</si>
  <si>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</si>
  <si>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</si>
  <si>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</si>
  <si>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</si>
  <si>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</si>
  <si>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</si>
  <si>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</si>
  <si>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</si>
  <si>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</si>
  <si>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</si>
  <si>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</si>
  <si>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</si>
  <si>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</si>
  <si>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</si>
  <si>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</si>
  <si>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</si>
  <si>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</si>
  <si>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</si>
  <si>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</si>
  <si>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</si>
  <si>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</si>
  <si>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</si>
  <si>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</si>
  <si>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</si>
  <si>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</si>
  <si>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</si>
  <si>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</si>
  <si>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</si>
  <si>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</si>
  <si>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</si>
  <si>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</si>
  <si>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</si>
  <si>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</si>
  <si>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</si>
  <si>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</si>
  <si>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</si>
  <si>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</si>
  <si>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</si>
  <si>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</si>
  <si>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</si>
  <si>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</si>
  <si>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</si>
  <si>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</si>
  <si>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</si>
  <si>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</si>
  <si>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</si>
  <si>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</si>
  <si>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</si>
  <si>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</si>
  <si>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</si>
  <si>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</si>
  <si>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</si>
  <si>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</si>
  <si>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</si>
  <si>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</si>
  <si>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</si>
  <si>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</si>
  <si>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</si>
  <si>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</si>
  <si>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</si>
  <si>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</si>
  <si>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</si>
  <si>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</si>
  <si>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</si>
  <si>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</si>
  <si>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</si>
  <si>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</si>
  <si>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</si>
  <si>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</si>
  <si>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</si>
  <si>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</si>
  <si>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</si>
  <si>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</si>
  <si>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</si>
  <si>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</si>
  <si>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</si>
  <si>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</si>
  <si>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</si>
  <si>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</si>
  <si>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</si>
  <si>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</si>
  <si>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</si>
  <si>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</si>
  <si>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</si>
  <si>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</si>
  <si>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</si>
  <si>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</si>
  <si>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</si>
  <si>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</si>
  <si>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</si>
  <si>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</si>
  <si>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</si>
  <si>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</si>
  <si>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</si>
  <si>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</si>
  <si>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</si>
  <si>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</si>
  <si>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</si>
  <si>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</si>
  <si>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</si>
  <si>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</si>
  <si>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</si>
  <si>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</si>
  <si>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</si>
  <si>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</si>
  <si>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</si>
  <si>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</si>
  <si>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</si>
  <si>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</si>
  <si>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</si>
  <si>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</si>
  <si>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</si>
  <si>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</si>
  <si>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</si>
  <si>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</si>
  <si>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</si>
  <si>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</si>
  <si>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</si>
  <si>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</si>
  <si>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</si>
  <si>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</si>
  <si>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</si>
  <si>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</si>
  <si>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</si>
  <si>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</si>
  <si>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</si>
  <si>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</si>
  <si>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</si>
  <si>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</si>
  <si>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</si>
  <si>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</si>
  <si>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</si>
  <si>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</si>
  <si>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</si>
  <si>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</si>
  <si>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</si>
  <si>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</si>
  <si>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</si>
  <si>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</si>
  <si>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</si>
  <si>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</si>
  <si>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</si>
  <si>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</si>
  <si>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</si>
  <si>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</si>
  <si>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</si>
  <si>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</si>
  <si>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</si>
  <si>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</si>
  <si>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</si>
  <si>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</si>
  <si>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</si>
  <si>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</si>
  <si>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</si>
  <si>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</si>
  <si>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</si>
  <si>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</si>
  <si>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</si>
  <si>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</si>
  <si>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</si>
  <si>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</si>
  <si>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</si>
  <si>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</si>
  <si>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</si>
  <si>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</si>
  <si>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</si>
  <si>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</si>
  <si>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</si>
  <si>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</si>
  <si>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</si>
  <si>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</si>
  <si>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</si>
  <si>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</si>
  <si>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</si>
  <si>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</si>
  <si>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</si>
  <si>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</si>
  <si>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</si>
  <si>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</si>
  <si>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</si>
  <si>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</si>
  <si>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</si>
  <si>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</si>
  <si>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</si>
  <si>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</si>
  <si>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</si>
  <si>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</si>
  <si>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</si>
  <si>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</si>
  <si>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</si>
  <si>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</si>
  <si>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</si>
  <si>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</si>
  <si>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</si>
  <si>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</si>
  <si>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</si>
  <si>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</si>
  <si>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</si>
  <si>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</si>
  <si>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</si>
  <si>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</si>
  <si>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</si>
  <si>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</si>
  <si>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</si>
  <si>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</si>
  <si>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</si>
  <si>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</si>
  <si>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</si>
  <si>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</si>
  <si>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</si>
  <si>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</si>
  <si>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</si>
  <si>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</si>
  <si>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</si>
  <si>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</si>
  <si>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</si>
  <si>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</si>
  <si>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</si>
  <si>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</si>
  <si>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</si>
  <si>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</si>
  <si>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</si>
  <si>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</si>
  <si>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</si>
  <si>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</si>
  <si>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</si>
  <si>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</si>
  <si>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</si>
  <si>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</si>
  <si>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</si>
  <si>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</si>
  <si>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</si>
  <si>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</si>
  <si>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</si>
  <si>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</si>
  <si>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</si>
  <si>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</si>
  <si>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</si>
  <si>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</si>
  <si>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</si>
  <si>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</si>
  <si>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</si>
  <si>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</si>
  <si>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</si>
  <si>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</si>
  <si>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</si>
  <si>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</si>
  <si>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</si>
  <si>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</si>
  <si>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</si>
  <si>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</si>
  <si>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</si>
  <si>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</si>
  <si>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</si>
  <si>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</si>
  <si>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</si>
  <si>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</si>
  <si>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</si>
  <si>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</si>
  <si>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</si>
  <si>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</si>
  <si>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</si>
  <si>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</si>
  <si>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</si>
  <si>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</si>
  <si>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</si>
  <si>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</si>
  <si>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</si>
  <si>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</si>
  <si>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</si>
  <si>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</si>
  <si>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</si>
  <si>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</si>
  <si>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</si>
  <si>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</si>
  <si>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</si>
  <si>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</si>
  <si>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</si>
  <si>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</si>
  <si>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</si>
  <si>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</si>
  <si>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</si>
  <si>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</si>
  <si>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</si>
  <si>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</si>
  <si>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</si>
  <si>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</si>
  <si>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</si>
  <si>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</si>
  <si>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</si>
  <si>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</si>
  <si>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</si>
  <si>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</si>
  <si>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</si>
  <si>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</si>
  <si>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</si>
  <si>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</si>
  <si>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</si>
  <si>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</si>
  <si>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</si>
  <si>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</si>
  <si>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</si>
  <si>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</si>
  <si>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</si>
  <si>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</si>
  <si>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</si>
  <si>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</si>
  <si>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</si>
  <si>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</si>
  <si>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</si>
  <si>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</si>
  <si>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</si>
  <si>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</si>
  <si>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</si>
  <si>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</si>
  <si>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</si>
  <si>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</si>
  <si>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</si>
  <si>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</si>
  <si>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</si>
  <si>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</si>
  <si>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</si>
  <si>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</si>
  <si>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</si>
  <si>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</si>
  <si>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</si>
  <si>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</si>
  <si>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</si>
  <si>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</si>
  <si>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</si>
  <si>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</si>
  <si>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</si>
  <si>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</si>
  <si>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</si>
  <si>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</si>
  <si>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</si>
  <si>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</si>
  <si>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</si>
  <si>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</si>
  <si>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</si>
  <si>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</si>
  <si>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</si>
  <si>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</si>
  <si>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</si>
  <si>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</si>
  <si>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</si>
  <si>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</si>
  <si>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</si>
  <si>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</si>
  <si>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</si>
  <si>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</si>
  <si>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</si>
  <si>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</si>
  <si>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</si>
  <si>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</si>
  <si>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</si>
  <si>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</si>
  <si>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</si>
  <si>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</si>
  <si>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</si>
  <si>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</si>
  <si>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</si>
  <si>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</si>
  <si>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</si>
  <si>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</si>
  <si>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</si>
  <si>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</si>
  <si>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</si>
  <si>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</si>
  <si>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</si>
  <si>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</si>
  <si>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</si>
  <si>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</si>
  <si>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</si>
  <si>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</si>
  <si>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</si>
  <si>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</si>
  <si>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</si>
  <si>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</si>
  <si>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</si>
  <si>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</si>
  <si>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</si>
  <si>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</si>
  <si>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</si>
  <si>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</si>
  <si>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</si>
  <si>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</si>
  <si>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</si>
  <si>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</si>
  <si>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</si>
  <si>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</si>
  <si>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</si>
  <si>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</si>
  <si>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</si>
  <si>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</si>
  <si>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</si>
  <si>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</si>
  <si>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</si>
  <si>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</si>
  <si>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</si>
  <si>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</si>
  <si>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</si>
  <si>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</si>
  <si>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</si>
  <si>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</si>
  <si>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</si>
  <si>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</si>
  <si>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</si>
  <si>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</si>
  <si>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</si>
  <si>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</si>
  <si>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</si>
  <si>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</si>
  <si>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</si>
  <si>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</si>
  <si>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</si>
  <si>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</si>
  <si>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</si>
  <si>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</si>
  <si>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</si>
  <si>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</si>
  <si>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</si>
  <si>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</si>
  <si>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</si>
  <si>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</si>
  <si>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</si>
  <si>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</si>
  <si>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</si>
  <si>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</si>
  <si>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</si>
  <si>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</si>
  <si>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</si>
  <si>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</si>
  <si>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</si>
  <si>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</si>
  <si>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</si>
  <si>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</si>
  <si>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</si>
  <si>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</si>
  <si>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</si>
  <si>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</si>
  <si>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</si>
  <si>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</si>
  <si>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</si>
  <si>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</si>
  <si>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</si>
  <si>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</si>
  <si>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</si>
  <si>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</si>
  <si>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</si>
  <si>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</si>
  <si>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</si>
  <si>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</si>
  <si>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</si>
  <si>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</si>
  <si>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</si>
  <si>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</si>
  <si>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</si>
  <si>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</si>
  <si>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</si>
  <si>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</si>
  <si>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</si>
  <si>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</si>
  <si>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</si>
  <si>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</si>
  <si>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</si>
  <si>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</si>
  <si>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</si>
  <si>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</si>
  <si>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</si>
  <si>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</si>
  <si>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</si>
  <si>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</si>
  <si>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</si>
  <si>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</si>
  <si>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</si>
  <si>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</si>
  <si>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</si>
  <si>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</si>
  <si>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</si>
  <si>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</si>
  <si>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</si>
  <si>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</si>
  <si>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</si>
  <si>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</si>
  <si>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</si>
  <si>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</si>
  <si>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</si>
  <si>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</si>
  <si>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</si>
  <si>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Plant 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</si>
  <si>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</si>
  <si>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</si>
  <si>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</si>
  <si>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</si>
  <si>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</si>
  <si>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</si>
  <si>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</si>
  <si>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</si>
  <si>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</si>
  <si>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</si>
  <si>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</si>
  <si>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megawatthours</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</si>
  <si>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</si>
  <si>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</si>
  <si>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</si>
  <si>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</si>
  <si>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</si>
  <si>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</si>
  <si>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</si>
  <si>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</si>
  <si>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</si>
  <si>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</si>
  <si>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</si>
  <si>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</si>
  <si>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</si>
  <si>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</si>
  <si>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</si>
  <si>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</si>
  <si>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</si>
  <si>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</si>
  <si>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</si>
  <si>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</si>
  <si>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</si>
  <si>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</si>
  <si>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</si>
  <si>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</si>
  <si>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</si>
  <si>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</si>
  <si>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</si>
  <si>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</si>
  <si>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</si>
  <si>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</si>
  <si>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</si>
  <si>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</si>
  <si>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</si>
  <si>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</si>
  <si>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</si>
  <si>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</si>
  <si>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</si>
  <si>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</si>
  <si>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</si>
  <si>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</si>
  <si>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</si>
  <si>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</si>
  <si>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</si>
  <si>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</si>
  <si>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</si>
  <si>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</si>
  <si>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</si>
  <si>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</si>
  <si>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</si>
  <si>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</si>
  <si>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</si>
  <si>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</si>
  <si>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</si>
  <si>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</si>
  <si>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</si>
  <si>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</si>
  <si>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</si>
  <si>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</si>
  <si>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</si>
  <si>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</si>
  <si>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</si>
  <si>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</si>
  <si>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</si>
  <si>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</si>
  <si>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</si>
  <si>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</si>
  <si>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</si>
  <si>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</si>
  <si>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</si>
  <si>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</si>
  <si>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</si>
  <si>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</si>
  <si>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</si>
  <si>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</si>
  <si>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</si>
  <si>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</si>
  <si>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</si>
  <si>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</si>
  <si>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</si>
  <si>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</si>
  <si>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</si>
  <si>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</si>
  <si>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</si>
  <si>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</si>
  <si>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</si>
  <si>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</si>
  <si>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</si>
  <si>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</si>
  <si>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</si>
  <si>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</si>
  <si>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</si>
  <si>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</si>
  <si>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</si>
  <si>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</si>
  <si>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</si>
  <si>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</si>
  <si>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</si>
  <si>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</si>
  <si>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</si>
  <si>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</si>
  <si>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</si>
  <si>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</si>
  <si>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</si>
  <si>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</si>
  <si>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</si>
  <si>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</si>
  <si>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</si>
  <si>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</si>
  <si>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</si>
  <si>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</si>
  <si>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</si>
  <si>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</si>
  <si>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</si>
  <si>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</si>
  <si>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</si>
  <si>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</si>
  <si>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</si>
  <si>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</si>
  <si>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</si>
  <si>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</si>
  <si>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</si>
  <si>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</si>
  <si>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</si>
  <si>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</si>
  <si>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</si>
  <si>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</si>
  <si>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</si>
  <si>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</si>
  <si>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</si>
  <si>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</si>
  <si>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</si>
  <si>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</si>
  <si>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</si>
  <si>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</si>
  <si>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</si>
  <si>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</si>
  <si>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</si>
  <si>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</si>
  <si>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</si>
  <si>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</si>
  <si>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</si>
  <si>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</si>
  <si>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</si>
  <si>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</si>
  <si>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</si>
  <si>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</si>
  <si>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</si>
  <si>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</si>
  <si>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</si>
  <si>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</si>
  <si>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</si>
  <si>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</si>
  <si>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</si>
  <si>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</si>
  <si>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</si>
  <si>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</si>
  <si>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</si>
  <si>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</si>
  <si>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</si>
  <si>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</si>
  <si>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</si>
  <si>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</si>
  <si>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</si>
  <si>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</si>
  <si>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</si>
  <si>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</si>
  <si>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</si>
  <si>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</si>
  <si>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</si>
  <si>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</si>
  <si>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</si>
  <si>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</si>
  <si>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</si>
  <si>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</si>
  <si>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</si>
  <si>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</si>
  <si>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</si>
  <si>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</si>
  <si>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</si>
  <si>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</si>
  <si>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</si>
  <si>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</si>
  <si>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</si>
  <si>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</si>
  <si>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</si>
  <si>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</si>
  <si>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</si>
  <si>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</si>
  <si>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</si>
  <si>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</si>
  <si>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</si>
  <si>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</si>
  <si>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</si>
  <si>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</si>
  <si>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</si>
  <si>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</si>
  <si>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</si>
  <si>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</si>
  <si>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</si>
  <si>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</si>
  <si>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</si>
  <si>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</si>
  <si>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</si>
  <si>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</si>
  <si>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</si>
  <si>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</si>
  <si>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</si>
  <si>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</si>
  <si>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</si>
  <si>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</si>
  <si>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</si>
  <si>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</si>
  <si>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</si>
  <si>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</si>
  <si>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</si>
  <si>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</si>
  <si>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</si>
  <si>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</si>
  <si>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</si>
  <si>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</si>
  <si>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</si>
  <si>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</si>
  <si>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</si>
  <si>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</si>
  <si>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</si>
  <si>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</si>
  <si>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</si>
  <si>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</si>
  <si>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</si>
  <si>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</si>
  <si>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</si>
  <si>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</si>
  <si>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</si>
  <si>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</si>
  <si>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</si>
  <si>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</si>
  <si>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</si>
  <si>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</si>
  <si>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</si>
  <si>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</si>
  <si>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</si>
  <si>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</si>
  <si>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</si>
  <si>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</si>
  <si>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</si>
  <si>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</si>
  <si>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</si>
  <si>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</si>
  <si>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</si>
  <si>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</si>
  <si>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</si>
  <si>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</si>
  <si>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</si>
  <si>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</si>
  <si>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</si>
  <si>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</si>
  <si>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</si>
  <si>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</si>
  <si>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</si>
  <si>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</si>
  <si>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</si>
  <si>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</si>
  <si>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</si>
  <si>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</si>
  <si>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</si>
  <si>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</si>
  <si>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</si>
  <si>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</si>
  <si>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</si>
  <si>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</si>
  <si>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</si>
  <si>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</si>
  <si>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</si>
  <si>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</si>
  <si>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</si>
  <si>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</si>
  <si>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</si>
  <si>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</si>
  <si>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</si>
  <si>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Neil McMahon, DOWL</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</si>
  <si>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</si>
  <si>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</si>
  <si>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</si>
  <si>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</si>
  <si>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</si>
  <si>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</si>
  <si>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</si>
  <si>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</si>
  <si>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</si>
  <si>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</si>
  <si>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</si>
  <si>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</si>
  <si>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</si>
  <si>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</si>
  <si>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</si>
  <si>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</si>
  <si>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</si>
  <si>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</si>
  <si>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</si>
  <si>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</si>
  <si>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</si>
  <si>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</si>
  <si>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</si>
  <si>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</si>
  <si>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</si>
  <si>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</si>
  <si>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</si>
  <si>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</si>
  <si>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</si>
  <si>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</si>
  <si>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</si>
  <si>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</si>
  <si>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</si>
  <si>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</si>
  <si>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</si>
  <si>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</si>
  <si>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</si>
  <si>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</si>
  <si>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</si>
  <si>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</si>
  <si>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</si>
  <si>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</si>
  <si>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</si>
  <si>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</si>
  <si>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</si>
  <si>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</si>
  <si>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</si>
  <si>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</si>
  <si>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</si>
  <si>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</si>
  <si>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</si>
  <si>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</si>
  <si>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</si>
  <si>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</si>
  <si>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</si>
  <si>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</si>
  <si>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</si>
  <si>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</si>
  <si>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</si>
  <si>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</si>
  <si>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</si>
  <si>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</si>
  <si>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</si>
  <si>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</si>
  <si>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</si>
  <si>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</si>
  <si>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</si>
  <si>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</si>
  <si>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</si>
  <si>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</si>
  <si>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</si>
  <si>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</si>
  <si>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</si>
  <si>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</si>
  <si>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</si>
  <si>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</si>
  <si>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</si>
  <si>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</si>
  <si>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</si>
  <si>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</si>
  <si>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</si>
  <si>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</si>
  <si>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</si>
  <si>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</si>
  <si>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</si>
  <si>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</si>
  <si>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</si>
  <si>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</si>
  <si>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</si>
  <si>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</si>
  <si>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</si>
  <si>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</si>
  <si>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</si>
  <si>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</si>
  <si>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</si>
  <si>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</si>
  <si>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</si>
  <si>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</si>
  <si>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WDS</t>
  </si>
  <si>
    <t>BIT</t>
  </si>
  <si>
    <t>RFO</t>
  </si>
  <si>
    <t>OT</t>
  </si>
  <si>
    <t>OG</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</si>
  <si>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</si>
  <si>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</si>
  <si>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</si>
  <si>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</si>
  <si>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</si>
  <si>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</si>
  <si>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</si>
  <si>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</si>
  <si>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</si>
  <si>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</si>
  <si>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</si>
  <si>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</si>
  <si>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</si>
  <si>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</si>
  <si>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</si>
  <si>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</si>
  <si>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</si>
  <si>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</si>
  <si>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</si>
  <si>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</si>
  <si>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</si>
  <si>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</si>
  <si>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</si>
  <si>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</si>
  <si>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</si>
  <si>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</si>
  <si>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</si>
  <si>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</si>
  <si>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</si>
  <si>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</si>
  <si>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</si>
  <si>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</si>
  <si>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</si>
  <si>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</si>
  <si>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</si>
  <si>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</si>
  <si>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</si>
  <si>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</si>
  <si>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</si>
  <si>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</si>
  <si>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</si>
  <si>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</si>
  <si>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</si>
  <si>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</si>
  <si>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</si>
  <si>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</si>
  <si>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</si>
  <si>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</si>
  <si>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</si>
  <si>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</si>
  <si>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</si>
  <si>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</si>
  <si>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</si>
  <si>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</si>
  <si>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</si>
  <si>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</si>
  <si>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</si>
  <si>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</si>
  <si>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</si>
  <si>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</si>
  <si>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</si>
  <si>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</si>
  <si>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</si>
  <si>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</si>
  <si>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</si>
  <si>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</si>
  <si>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</si>
  <si>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</si>
  <si>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</si>
  <si>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</si>
  <si>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</si>
  <si>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</si>
  <si>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</si>
  <si>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</si>
  <si>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</si>
  <si>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</si>
  <si>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</si>
  <si>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</si>
  <si>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</si>
  <si>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</si>
  <si>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</si>
  <si>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</si>
  <si>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</si>
  <si>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</si>
  <si>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</si>
  <si>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</si>
  <si>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</si>
  <si>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</si>
  <si>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</si>
  <si>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</si>
  <si>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</si>
  <si>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</si>
  <si>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</si>
  <si>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</si>
  <si>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</si>
  <si>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</si>
  <si>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</si>
  <si>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</si>
  <si>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</si>
  <si>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</si>
  <si>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</si>
  <si>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</si>
  <si>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</si>
  <si>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</si>
  <si>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</si>
  <si>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</si>
  <si>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</si>
  <si>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</si>
  <si>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</si>
  <si>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</si>
  <si>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</si>
  <si>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</si>
  <si>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</si>
  <si>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</si>
  <si>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</si>
  <si>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</si>
  <si>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</si>
  <si>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</si>
  <si>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</si>
  <si>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</si>
  <si>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</si>
  <si>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</si>
  <si>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</si>
  <si>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</si>
  <si>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</si>
  <si>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</si>
  <si>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</si>
  <si>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</si>
  <si>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</si>
  <si>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</si>
  <si>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</si>
  <si>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</si>
  <si>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</si>
  <si>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</si>
  <si>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</si>
  <si>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</si>
  <si>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</si>
  <si>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</si>
  <si>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</si>
  <si>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</si>
  <si>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</si>
  <si>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</si>
  <si>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</si>
  <si>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</si>
  <si>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</si>
  <si>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</si>
  <si>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</si>
  <si>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</si>
  <si>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</si>
  <si>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</si>
  <si>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</si>
  <si>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</si>
  <si>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</si>
  <si>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</si>
  <si>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</si>
  <si>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</si>
  <si>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</si>
  <si>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</si>
  <si>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</si>
  <si>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</si>
  <si>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</si>
  <si>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</si>
  <si>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</si>
  <si>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</si>
  <si>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</si>
  <si>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</si>
  <si>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</si>
  <si>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</si>
  <si>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</si>
  <si>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</si>
  <si>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</si>
  <si>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</si>
  <si>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</si>
  <si>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</si>
  <si>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</si>
  <si>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</si>
  <si>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</si>
  <si>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</si>
  <si>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</si>
  <si>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</si>
  <si>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</si>
  <si>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</si>
  <si>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</si>
  <si>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</si>
  <si>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</si>
  <si>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</si>
  <si>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</si>
  <si>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</si>
  <si>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</si>
  <si>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</si>
  <si>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</si>
  <si>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</si>
  <si>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</si>
  <si>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</si>
  <si>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</si>
  <si>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</si>
  <si>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</si>
  <si>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</si>
  <si>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</si>
  <si>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</si>
  <si>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</si>
  <si>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</si>
  <si>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</si>
  <si>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</si>
  <si>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</si>
  <si>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</si>
  <si>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</si>
  <si>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</si>
  <si>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</si>
  <si>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</si>
  <si>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</si>
  <si>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</si>
  <si>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</si>
  <si>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</si>
  <si>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</si>
  <si>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</si>
  <si>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</si>
  <si>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</si>
  <si>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</si>
  <si>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</si>
  <si>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</si>
  <si>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</si>
  <si>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</si>
  <si>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</si>
  <si>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</si>
  <si>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</si>
  <si>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</si>
  <si>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</si>
  <si>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</si>
  <si>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</si>
  <si>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</si>
  <si>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</si>
  <si>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</si>
  <si>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</si>
  <si>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</si>
  <si>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</si>
  <si>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</si>
  <si>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</si>
  <si>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</si>
  <si>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</si>
  <si>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</si>
  <si>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</si>
  <si>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</si>
  <si>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</si>
  <si>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</si>
  <si>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</si>
  <si>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</si>
  <si>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</si>
  <si>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</si>
  <si>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</si>
  <si>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</si>
  <si>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</si>
  <si>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</si>
  <si>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</si>
  <si>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</si>
  <si>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</si>
  <si>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</si>
  <si>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</si>
  <si>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</si>
  <si>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</si>
  <si>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</si>
  <si>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</si>
  <si>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</si>
  <si>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</si>
  <si>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</si>
  <si>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</si>
  <si>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</si>
  <si>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</si>
  <si>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</si>
  <si>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</si>
  <si>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</si>
  <si>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</si>
  <si>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</si>
  <si>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</si>
  <si>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</si>
  <si>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</si>
  <si>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</si>
  <si>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</si>
  <si>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</si>
  <si>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</si>
  <si>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</si>
  <si>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</si>
  <si>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</si>
  <si>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</si>
  <si>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</si>
  <si>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</si>
  <si>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</si>
  <si>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</si>
  <si>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</si>
  <si>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</si>
  <si>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</si>
  <si>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</si>
  <si>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</si>
  <si>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</si>
  <si>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</si>
  <si>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</si>
  <si>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</si>
  <si>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</si>
  <si>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</si>
  <si>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</si>
  <si>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</si>
  <si>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</si>
  <si>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</si>
  <si>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</si>
  <si>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</si>
  <si>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</si>
  <si>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</si>
  <si>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</si>
  <si>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</si>
  <si>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</si>
  <si>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</si>
  <si>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</si>
  <si>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</si>
  <si>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</si>
  <si>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</si>
  <si>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</si>
  <si>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</si>
  <si>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</si>
  <si>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</si>
  <si>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</si>
  <si>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</si>
  <si>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</si>
  <si>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</si>
  <si>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</si>
  <si>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</si>
  <si>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</si>
  <si>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</si>
  <si>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</si>
  <si>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</si>
  <si>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</si>
  <si>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</si>
  <si>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</si>
  <si>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</si>
  <si>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</si>
  <si>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</si>
  <si>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</si>
  <si>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</si>
  <si>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</si>
  <si>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</si>
  <si>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</si>
  <si>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</si>
  <si>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</si>
  <si>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</si>
  <si>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</si>
  <si>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</si>
  <si>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</si>
  <si>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</si>
  <si>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</si>
  <si>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</si>
  <si>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</si>
  <si>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</si>
  <si>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</si>
  <si>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</si>
  <si>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</si>
  <si>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</si>
  <si>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</si>
  <si>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</si>
  <si>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</si>
  <si>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</si>
  <si>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</si>
  <si>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</si>
  <si>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</si>
  <si>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</si>
  <si>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</si>
  <si>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</si>
  <si>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</si>
  <si>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</si>
  <si>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</si>
  <si>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</si>
  <si>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</si>
  <si>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</si>
  <si>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</si>
  <si>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</si>
  <si>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</si>
  <si>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</si>
  <si>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</si>
  <si>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</si>
  <si>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</si>
  <si>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</si>
  <si>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</si>
  <si>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</si>
  <si>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</si>
  <si>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</si>
  <si>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</si>
  <si>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</si>
  <si>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</si>
  <si>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</si>
  <si>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</si>
  <si>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</si>
  <si>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</si>
  <si>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</si>
  <si>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</si>
  <si>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</si>
  <si>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</si>
  <si>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</si>
  <si>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</si>
  <si>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</si>
  <si>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</si>
  <si>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</si>
  <si>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</si>
  <si>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</si>
  <si>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</si>
  <si>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</si>
  <si>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</si>
  <si>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</si>
  <si>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</si>
  <si>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</si>
  <si>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</si>
  <si>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</si>
  <si>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</si>
  <si>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</si>
  <si>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</si>
  <si>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</si>
  <si>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</si>
  <si>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</si>
  <si>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</si>
  <si>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</si>
  <si>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</si>
  <si>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</si>
  <si>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</si>
  <si>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</si>
  <si>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</si>
  <si>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</si>
  <si>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</si>
  <si>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</si>
  <si>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</si>
  <si>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</si>
  <si>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</si>
  <si>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</si>
  <si>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</si>
  <si>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</si>
  <si>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</si>
  <si>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</si>
  <si>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</si>
  <si>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</si>
  <si>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</si>
  <si>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</si>
  <si>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</si>
  <si>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</si>
  <si>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</si>
  <si>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</si>
  <si>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</si>
  <si>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</si>
  <si>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</si>
  <si>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</si>
  <si>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</si>
  <si>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</si>
  <si>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</si>
  <si>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</si>
  <si>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</si>
  <si>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</si>
  <si>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</si>
  <si>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</si>
  <si>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</si>
  <si>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</si>
  <si>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</si>
  <si>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</si>
  <si>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</si>
  <si>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</si>
  <si>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</si>
  <si>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</si>
  <si>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</si>
  <si>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</si>
  <si>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</si>
  <si>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</si>
  <si>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</si>
  <si>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</si>
  <si>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</si>
  <si>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</si>
  <si>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</si>
  <si>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</si>
  <si>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</si>
  <si>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</si>
  <si>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</si>
  <si>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</si>
  <si>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</si>
  <si>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</si>
  <si>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</si>
  <si>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</si>
  <si>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</si>
  <si>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</si>
  <si>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</si>
  <si>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</si>
  <si>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</si>
  <si>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</si>
  <si>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</si>
  <si>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</si>
  <si>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</si>
  <si>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</si>
  <si>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</si>
  <si>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</si>
  <si>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</si>
  <si>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</si>
  <si>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</si>
  <si>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</si>
  <si>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</si>
  <si>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</si>
  <si>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</si>
  <si>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</si>
  <si>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</si>
  <si>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</si>
  <si>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</si>
  <si>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</si>
  <si>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</si>
  <si>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</si>
  <si>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</si>
  <si>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</si>
  <si>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</si>
  <si>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</si>
  <si>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</si>
  <si>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</si>
  <si>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</si>
  <si>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</si>
  <si>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</si>
  <si>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</si>
  <si>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</si>
  <si>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</si>
  <si>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</si>
  <si>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</si>
  <si>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</si>
  <si>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</si>
  <si>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</si>
  <si>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</si>
  <si>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</si>
  <si>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</si>
  <si>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</si>
  <si>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</si>
  <si>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</si>
  <si>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</si>
  <si>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</si>
  <si>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</si>
  <si>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</si>
  <si>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</si>
  <si>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</si>
  <si>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</si>
  <si>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</si>
  <si>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</si>
  <si>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</si>
  <si>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</si>
  <si>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</si>
  <si>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</si>
  <si>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</si>
  <si>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</si>
  <si>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</si>
  <si>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</si>
  <si>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</si>
  <si>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</si>
  <si>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</si>
  <si>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</si>
  <si>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</si>
  <si>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</si>
  <si>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</si>
  <si>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</si>
  <si>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</si>
  <si>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</si>
  <si>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</si>
  <si>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</si>
  <si>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</si>
  <si>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</si>
  <si>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</si>
  <si>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</si>
  <si>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</si>
  <si>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</si>
  <si>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</si>
  <si>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</si>
  <si>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</si>
  <si>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</si>
  <si>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</si>
  <si>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</si>
  <si>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</si>
  <si>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</si>
  <si>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</si>
  <si>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</si>
  <si>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</si>
  <si>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</si>
  <si>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</si>
  <si>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</si>
  <si>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</si>
  <si>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</si>
  <si>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</si>
  <si>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</si>
  <si>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</si>
  <si>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</si>
  <si>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</si>
  <si>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</si>
  <si>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</si>
  <si>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</si>
  <si>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</si>
  <si>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</si>
  <si>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</si>
  <si>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</si>
  <si>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</si>
  <si>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</si>
  <si>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</si>
  <si>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</si>
  <si>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</si>
  <si>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</si>
  <si>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</si>
  <si>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</si>
  <si>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</si>
  <si>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</si>
  <si>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</si>
  <si>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</si>
  <si>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</si>
  <si>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</si>
  <si>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</si>
  <si>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</si>
  <si>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</si>
  <si>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</si>
  <si>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</si>
  <si>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</si>
  <si>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</si>
  <si>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</si>
  <si>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</si>
  <si>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</si>
  <si>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</si>
  <si>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</si>
  <si>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</si>
  <si>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</si>
  <si>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</si>
  <si>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</si>
  <si>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</si>
  <si>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</si>
  <si>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</si>
  <si>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</si>
  <si>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</si>
  <si>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</si>
  <si>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</si>
  <si>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</si>
  <si>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</si>
  <si>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</si>
  <si>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</si>
  <si>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</si>
  <si>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</si>
  <si>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</si>
  <si>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</si>
  <si>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</si>
  <si>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</si>
  <si>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</si>
  <si>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</si>
  <si>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</si>
  <si>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</si>
  <si>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</si>
  <si>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</si>
  <si>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</si>
  <si>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</si>
  <si>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</si>
  <si>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</si>
  <si>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</si>
  <si>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</si>
  <si>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</si>
  <si>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</si>
  <si>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</si>
  <si>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</si>
  <si>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</si>
  <si>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</si>
  <si>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</si>
  <si>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</si>
  <si>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</si>
  <si>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</si>
  <si>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</si>
  <si>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</si>
  <si>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</si>
  <si>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</si>
  <si>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</si>
  <si>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</si>
  <si>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</si>
  <si>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</si>
  <si>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</si>
  <si>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</si>
  <si>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</si>
  <si>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</si>
  <si>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</si>
  <si>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</si>
  <si>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</si>
  <si>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</si>
  <si>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</si>
  <si>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</si>
  <si>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</si>
  <si>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</si>
  <si>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</si>
  <si>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</si>
  <si>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</si>
  <si>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</si>
  <si>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</si>
  <si>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</si>
  <si>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</si>
  <si>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</si>
  <si>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</si>
  <si>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</si>
  <si>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</si>
  <si>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</si>
  <si>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</si>
  <si>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</si>
  <si>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</si>
  <si>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</si>
  <si>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</si>
  <si>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</si>
  <si>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</si>
  <si>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</si>
  <si>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</si>
  <si>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</si>
  <si>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</si>
  <si>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</si>
  <si>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</si>
  <si>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</si>
  <si>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</si>
  <si>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</si>
  <si>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</si>
  <si>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</si>
  <si>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</si>
  <si>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Installed Capacity by Prime Mover by Plant (MW), 2021</t>
  </si>
  <si>
    <t>City of Unalaska</t>
  </si>
  <si>
    <t>DOE</t>
  </si>
  <si>
    <t>NWAB</t>
  </si>
  <si>
    <t>EIA-860</t>
  </si>
  <si>
    <t>IES website</t>
  </si>
  <si>
    <t>Installed Capacity by Operators/Utilities (MW) by AEA Energy Regions, 2021</t>
  </si>
  <si>
    <t>Average Annual Energy Use and Rates by Customer Type by Operators/Utilities in Alaska (kWh/Customer, $/Customer, $/kWh), 1963-2021</t>
  </si>
  <si>
    <t>Sales, Revenue, and Customers by Customer Type by Operators/Utilities in Alaska (MWh, $000, Accounts), 1963-2021</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</si>
  <si>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</si>
  <si>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</si>
  <si>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</si>
  <si>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</si>
  <si>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</si>
  <si>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</si>
  <si>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</si>
  <si>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</si>
  <si>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</si>
  <si>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Anchorage Public Electric Utility Light and Power</t>
  </si>
  <si>
    <t>(blank)</t>
  </si>
  <si>
    <r>
      <t>Commercial</t>
    </r>
    <r>
      <rPr>
        <b/>
        <vertAlign val="superscript"/>
        <sz val="11"/>
        <color theme="0"/>
        <rFont val="Calibri"/>
        <family val="2"/>
        <scheme val="minor"/>
      </rPr>
      <t>b</t>
    </r>
  </si>
  <si>
    <r>
      <t>Other</t>
    </r>
    <r>
      <rPr>
        <b/>
        <vertAlign val="superscript"/>
        <sz val="11"/>
        <color theme="0"/>
        <rFont val="Calibri"/>
        <family val="2"/>
        <scheme val="minor"/>
      </rPr>
      <t>b</t>
    </r>
  </si>
  <si>
    <t>Golden Valley Electric Assn Inc</t>
  </si>
  <si>
    <t>Sitka City &amp; Borough of</t>
  </si>
  <si>
    <t>PCE/EIA861</t>
  </si>
  <si>
    <t>Communities Participating in Power Cost Equalization Program by AEA Energy Regions, 2016</t>
  </si>
  <si>
    <t>Communities and rates ($/kWh), 2016</t>
  </si>
  <si>
    <t>Average Consumption per Residential Customer per Month in PCE communities, 2016</t>
  </si>
  <si>
    <t>Summer 2016 (April - September)</t>
  </si>
  <si>
    <t>Winter 2016 (October - March)</t>
  </si>
  <si>
    <t>Greenhouse Gas Emissions by Fuel Type by Operators/Utilities (Tons) by AEA Energy Regions, 2016</t>
  </si>
  <si>
    <t>Net Generation by Fuel Type by Operators/Utilities (MWh) by AEA Energy Regions, 2016</t>
  </si>
  <si>
    <t>Fuel Use for Power Generation by Operators/Utilities by AEA Energy Regions, 2016</t>
  </si>
  <si>
    <t>Operators/Utilities Net Generation and Total Disposition (MWh), 2016</t>
  </si>
  <si>
    <t>Net Generation by Prime Mover by Operators/Utilities (MWh), 2016</t>
  </si>
  <si>
    <t>Operators/Utilities Net Generation by Fuel Type (MWh), 2016</t>
  </si>
  <si>
    <t>Operators/Utilities Net Generation, Fuel Use, Fuel Cost, and Efficiency, 2016</t>
  </si>
  <si>
    <t>Net Generation, Fuel Type, Emissions, Efficiency by Operators/Utilities, 2016</t>
  </si>
  <si>
    <t>Electricity Sales by Operators/Utilities (MWh) by AEA Energy Regions, 2016</t>
  </si>
  <si>
    <t>Revenue by  Operators/Utilities ($000) by AEA Energy Regions, 2016</t>
  </si>
  <si>
    <t>Customers by Operators/Utilities (Accounts) by AEA Energy Regions, 2016</t>
  </si>
  <si>
    <t>Table 2.5a Revenue, Sales and Customers by Customer Type by Operators/Utilities ($000, MWh, Accounts), 2016</t>
  </si>
  <si>
    <t>Table 2.5b  Average Annual Energy Use and Rates by Customer Type by Operators/Utilities, (kWh/Customer, $/Customer, $/kWh), 2016</t>
  </si>
  <si>
    <t>Table 2.5c  Average Residential Rates and PCE Payments ($/kWh), 2016</t>
  </si>
  <si>
    <t>Early Release, Subject to Revision</t>
  </si>
  <si>
    <t>25Aug2023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</si>
</sst>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s>
  <fills count="66">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rgb="FFFF0000"/>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76">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0" fontId="0" fillId="0" borderId="0" xfId="0" applyAlignment="1">
      <alignment wrapText="1"/>
    </xf>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1" fillId="2" borderId="0" xfId="0" applyFont="1" applyFill="1" applyAlignment="1">
      <alignment horizontal="center"/>
    </xf>
    <xf numFmtId="2"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0" xfId="0" applyFont="1" applyAlignment="1">
      <alignment wrapText="1"/>
    </xf>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1" fillId="2" borderId="0" xfId="2" applyFont="1" applyFill="1" applyAlignment="1">
      <alignment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0" fontId="1" fillId="2" borderId="0" xfId="0" applyFont="1" applyFill="1" applyAlignment="1">
      <alignment horizontal="left" wrapText="1"/>
    </xf>
    <xf numFmtId="3" fontId="0" fillId="0" borderId="0" xfId="0" applyNumberFormat="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165" fontId="1" fillId="2" borderId="0" xfId="1" applyNumberFormat="1" applyFont="1" applyFill="1" applyAlignment="1">
      <alignment wrapText="1"/>
    </xf>
    <xf numFmtId="1" fontId="1" fillId="2" borderId="0" xfId="1" applyNumberFormat="1" applyFont="1" applyFill="1" applyAlignment="1">
      <alignment wrapText="1"/>
    </xf>
    <xf numFmtId="171" fontId="1" fillId="2" borderId="0" xfId="0" applyNumberFormat="1" applyFont="1" applyFill="1" applyAlignment="1">
      <alignment wrapText="1"/>
    </xf>
    <xf numFmtId="3" fontId="1" fillId="2" borderId="0" xfId="0" applyNumberFormat="1" applyFont="1" applyFill="1" applyAlignment="1">
      <alignment wrapText="1"/>
    </xf>
    <xf numFmtId="4" fontId="1" fillId="2" borderId="0" xfId="0" applyNumberFormat="1" applyFont="1" applyFill="1" applyAlignment="1">
      <alignment wrapText="1"/>
    </xf>
    <xf numFmtId="44" fontId="0" fillId="0" borderId="0" xfId="2" applyFont="1" applyFill="1" applyAlignment="1">
      <alignment horizontal="center"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1" fillId="2" borderId="0" xfId="1" applyNumberFormat="1" applyFont="1" applyFill="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9" fontId="1" fillId="2" borderId="0" xfId="3" applyFont="1" applyFill="1" applyAlignment="1">
      <alignment vertical="center"/>
    </xf>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0" fontId="1" fillId="2" borderId="33" xfId="605" applyFont="1" applyFill="1" applyBorder="1" applyAlignment="1">
      <alignment horizontal="center" vertical="center" wrapText="1"/>
    </xf>
    <xf numFmtId="3" fontId="4" fillId="0" borderId="43" xfId="605" applyNumberFormat="1" applyFont="1" applyBorder="1" applyAlignment="1">
      <alignment horizontal="center"/>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174" fontId="0" fillId="0" borderId="0" xfId="1" applyNumberFormat="1" applyFont="1" applyFill="1"/>
    <xf numFmtId="174" fontId="0" fillId="0" borderId="0" xfId="1" applyNumberFormat="1" applyFont="1" applyFill="1" applyAlignment="1">
      <alignment wrapText="1"/>
    </xf>
    <xf numFmtId="174" fontId="0" fillId="0" borderId="0" xfId="1" applyNumberFormat="1" applyFont="1" applyAlignment="1">
      <alignment wrapText="1"/>
    </xf>
    <xf numFmtId="165" fontId="2" fillId="0" borderId="0" xfId="1" applyNumberFormat="1" applyFont="1" applyFill="1"/>
    <xf numFmtId="165" fontId="2" fillId="0" borderId="0" xfId="1" applyNumberFormat="1" applyFont="1" applyFill="1" applyAlignment="1">
      <alignment wrapText="1"/>
    </xf>
    <xf numFmtId="165" fontId="0" fillId="0" borderId="0" xfId="1" applyNumberFormat="1" applyFont="1" applyFill="1" applyAlignment="1"/>
    <xf numFmtId="165" fontId="0" fillId="0" borderId="0" xfId="1" applyNumberFormat="1" applyFont="1" applyAlignment="1"/>
    <xf numFmtId="165" fontId="1" fillId="62" borderId="15" xfId="1" applyNumberFormat="1" applyFont="1" applyFill="1" applyBorder="1" applyAlignment="1">
      <alignment wrapText="1"/>
    </xf>
    <xf numFmtId="165" fontId="1" fillId="62" borderId="0" xfId="1" applyNumberFormat="1" applyFont="1" applyFill="1" applyAlignment="1">
      <alignment wrapText="1"/>
    </xf>
    <xf numFmtId="174" fontId="1" fillId="2" borderId="0" xfId="1" applyNumberFormat="1" applyFont="1" applyFill="1" applyAlignment="1">
      <alignment wrapText="1"/>
    </xf>
    <xf numFmtId="3" fontId="0" fillId="0" borderId="0" xfId="0" applyNumberFormat="1" applyAlignment="1">
      <alignment horizontal="left"/>
    </xf>
    <xf numFmtId="174" fontId="0" fillId="0" borderId="0" xfId="1" applyNumberFormat="1" applyFont="1" applyFill="1" applyAlignment="1">
      <alignment horizontal="center" wrapText="1"/>
    </xf>
    <xf numFmtId="165" fontId="0" fillId="0" borderId="0" xfId="1" applyNumberFormat="1" applyFont="1" applyFill="1" applyAlignment="1">
      <alignment horizontal="center"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22" fillId="65" borderId="0" xfId="0" applyFont="1" applyFill="1"/>
    <xf numFmtId="0" fontId="30" fillId="65" borderId="0" xfId="0" applyFont="1" applyFill="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0.79564999999999941</c:v>
                </c:pt>
                <c:pt idx="1">
                  <c:v>0.66480000000000017</c:v>
                </c:pt>
                <c:pt idx="2">
                  <c:v>0.65189999999999992</c:v>
                </c:pt>
                <c:pt idx="3">
                  <c:v>0.65257499999999991</c:v>
                </c:pt>
                <c:pt idx="4">
                  <c:v>0.6518999999999997</c:v>
                </c:pt>
                <c:pt idx="5">
                  <c:v>0.6518999999999997</c:v>
                </c:pt>
                <c:pt idx="6">
                  <c:v>0.65189999999999992</c:v>
                </c:pt>
                <c:pt idx="7">
                  <c:v>0.56025000000000003</c:v>
                </c:pt>
                <c:pt idx="8">
                  <c:v>0.48962500000000031</c:v>
                </c:pt>
                <c:pt idx="9">
                  <c:v>0.69545833333333329</c:v>
                </c:pt>
                <c:pt idx="10">
                  <c:v>0.61767499999999997</c:v>
                </c:pt>
                <c:pt idx="11">
                  <c:v>0.36769166666666697</c:v>
                </c:pt>
                <c:pt idx="12">
                  <c:v>0.37385000000000024</c:v>
                </c:pt>
                <c:pt idx="13">
                  <c:v>0.27639999999999987</c:v>
                </c:pt>
                <c:pt idx="14">
                  <c:v>0.41366363636363623</c:v>
                </c:pt>
                <c:pt idx="15">
                  <c:v>0.46095833333333325</c:v>
                </c:pt>
                <c:pt idx="16">
                  <c:v>0.38599166666666695</c:v>
                </c:pt>
                <c:pt idx="17">
                  <c:v>0.56620000000000026</c:v>
                </c:pt>
                <c:pt idx="18">
                  <c:v>0.44234166666666697</c:v>
                </c:pt>
                <c:pt idx="19">
                  <c:v>0.37646666666666695</c:v>
                </c:pt>
                <c:pt idx="20">
                  <c:v>0.29621666666666657</c:v>
                </c:pt>
                <c:pt idx="21">
                  <c:v>0.37172500000000019</c:v>
                </c:pt>
                <c:pt idx="22">
                  <c:v>0.41745833333333315</c:v>
                </c:pt>
                <c:pt idx="23">
                  <c:v>0.47344999999999976</c:v>
                </c:pt>
                <c:pt idx="24">
                  <c:v>0.62270000000000014</c:v>
                </c:pt>
                <c:pt idx="25">
                  <c:v>0.44045833333333329</c:v>
                </c:pt>
                <c:pt idx="26">
                  <c:v>0.58975833333333316</c:v>
                </c:pt>
                <c:pt idx="27">
                  <c:v>0.47120833333333317</c:v>
                </c:pt>
                <c:pt idx="28">
                  <c:v>0.47927500000000012</c:v>
                </c:pt>
                <c:pt idx="29">
                  <c:v>0.40524166666666639</c:v>
                </c:pt>
                <c:pt idx="30">
                  <c:v>0.43731666666666652</c:v>
                </c:pt>
                <c:pt idx="31">
                  <c:v>0.26900000000000002</c:v>
                </c:pt>
                <c:pt idx="32">
                  <c:v>0.42055000000000015</c:v>
                </c:pt>
                <c:pt idx="33">
                  <c:v>0.46429999999999977</c:v>
                </c:pt>
                <c:pt idx="34">
                  <c:v>0.31871666666666681</c:v>
                </c:pt>
                <c:pt idx="35">
                  <c:v>0.57482500000000003</c:v>
                </c:pt>
                <c:pt idx="36">
                  <c:v>0.58755000000000002</c:v>
                </c:pt>
                <c:pt idx="37">
                  <c:v>0.39812500000000006</c:v>
                </c:pt>
                <c:pt idx="38">
                  <c:v>0.48508333333333331</c:v>
                </c:pt>
                <c:pt idx="39">
                  <c:v>0.48508333333333331</c:v>
                </c:pt>
                <c:pt idx="40">
                  <c:v>0.5356833333333334</c:v>
                </c:pt>
                <c:pt idx="41">
                  <c:v>0.31787500000000019</c:v>
                </c:pt>
                <c:pt idx="42">
                  <c:v>0.38941666666666674</c:v>
                </c:pt>
                <c:pt idx="43">
                  <c:v>0.39303333333333329</c:v>
                </c:pt>
                <c:pt idx="44">
                  <c:v>0.46515000000000006</c:v>
                </c:pt>
                <c:pt idx="45">
                  <c:v>0.22598888888888896</c:v>
                </c:pt>
                <c:pt idx="46">
                  <c:v>0.48333999999999994</c:v>
                </c:pt>
                <c:pt idx="47">
                  <c:v>0.29316666666666646</c:v>
                </c:pt>
                <c:pt idx="48">
                  <c:v>0.45705833333333346</c:v>
                </c:pt>
                <c:pt idx="49">
                  <c:v>0.38350000000000001</c:v>
                </c:pt>
                <c:pt idx="50">
                  <c:v>0.28089999999999998</c:v>
                </c:pt>
                <c:pt idx="51">
                  <c:v>0.2377083333333333</c:v>
                </c:pt>
                <c:pt idx="52">
                  <c:v>0.22700833333333331</c:v>
                </c:pt>
                <c:pt idx="53">
                  <c:v>0.37160833333333332</c:v>
                </c:pt>
                <c:pt idx="54">
                  <c:v>0.28981666666666667</c:v>
                </c:pt>
                <c:pt idx="55">
                  <c:v>0.23165833333333335</c:v>
                </c:pt>
                <c:pt idx="56">
                  <c:v>0.39240000000000014</c:v>
                </c:pt>
                <c:pt idx="57">
                  <c:v>0.28140000000000004</c:v>
                </c:pt>
                <c:pt idx="58">
                  <c:v>0.22960000000000003</c:v>
                </c:pt>
                <c:pt idx="59">
                  <c:v>0.41970000000000007</c:v>
                </c:pt>
                <c:pt idx="60">
                  <c:v>0.41528333333333356</c:v>
                </c:pt>
                <c:pt idx="61">
                  <c:v>0.41951666666666654</c:v>
                </c:pt>
                <c:pt idx="62">
                  <c:v>0.24095000000000005</c:v>
                </c:pt>
                <c:pt idx="63">
                  <c:v>0.30066666666666669</c:v>
                </c:pt>
                <c:pt idx="64">
                  <c:v>0.38924166666666649</c:v>
                </c:pt>
                <c:pt idx="65">
                  <c:v>0.29043333333333327</c:v>
                </c:pt>
                <c:pt idx="66">
                  <c:v>0.3812833333333332</c:v>
                </c:pt>
                <c:pt idx="67">
                  <c:v>0.2912749999999999</c:v>
                </c:pt>
                <c:pt idx="68">
                  <c:v>0.31971666666666665</c:v>
                </c:pt>
                <c:pt idx="69">
                  <c:v>0.33594999999999986</c:v>
                </c:pt>
                <c:pt idx="70">
                  <c:v>0.37786666666666646</c:v>
                </c:pt>
                <c:pt idx="71">
                  <c:v>0.37423333333333342</c:v>
                </c:pt>
                <c:pt idx="72">
                  <c:v>0.24793333333333317</c:v>
                </c:pt>
                <c:pt idx="73">
                  <c:v>0.36870000000000003</c:v>
                </c:pt>
                <c:pt idx="74">
                  <c:v>0.31617500000000004</c:v>
                </c:pt>
                <c:pt idx="75">
                  <c:v>0.35741666666666672</c:v>
                </c:pt>
                <c:pt idx="76">
                  <c:v>0.31134166666666657</c:v>
                </c:pt>
                <c:pt idx="77">
                  <c:v>0.35393333333333343</c:v>
                </c:pt>
                <c:pt idx="78">
                  <c:v>0.3515083333333332</c:v>
                </c:pt>
                <c:pt idx="79">
                  <c:v>0.35038333333333338</c:v>
                </c:pt>
                <c:pt idx="80">
                  <c:v>0.24417499999999992</c:v>
                </c:pt>
                <c:pt idx="81">
                  <c:v>0.34848750000000006</c:v>
                </c:pt>
                <c:pt idx="82">
                  <c:v>0.31564999999999999</c:v>
                </c:pt>
                <c:pt idx="83">
                  <c:v>0.34521666666666662</c:v>
                </c:pt>
                <c:pt idx="84">
                  <c:v>0.34521666666666662</c:v>
                </c:pt>
                <c:pt idx="85">
                  <c:v>0.34269166666666673</c:v>
                </c:pt>
                <c:pt idx="86">
                  <c:v>0.32501666666666662</c:v>
                </c:pt>
                <c:pt idx="87">
                  <c:v>0.25255</c:v>
                </c:pt>
                <c:pt idx="88">
                  <c:v>0.2479249999999999</c:v>
                </c:pt>
                <c:pt idx="89">
                  <c:v>0.24792500000000001</c:v>
                </c:pt>
                <c:pt idx="90">
                  <c:v>0.24792500000000001</c:v>
                </c:pt>
                <c:pt idx="91">
                  <c:v>0.3318500000000002</c:v>
                </c:pt>
                <c:pt idx="92">
                  <c:v>0.24349999999999977</c:v>
                </c:pt>
                <c:pt idx="93">
                  <c:v>0.32950833333333329</c:v>
                </c:pt>
                <c:pt idx="94">
                  <c:v>0.32775833333333337</c:v>
                </c:pt>
                <c:pt idx="95">
                  <c:v>0.32565833333333338</c:v>
                </c:pt>
                <c:pt idx="96">
                  <c:v>0.31733333333333336</c:v>
                </c:pt>
                <c:pt idx="97">
                  <c:v>0.31595833333333345</c:v>
                </c:pt>
                <c:pt idx="98">
                  <c:v>0.31495833333333334</c:v>
                </c:pt>
                <c:pt idx="99">
                  <c:v>0.32046666666666668</c:v>
                </c:pt>
                <c:pt idx="100">
                  <c:v>0.31249166666666672</c:v>
                </c:pt>
                <c:pt idx="101">
                  <c:v>0.31181666666666674</c:v>
                </c:pt>
                <c:pt idx="102">
                  <c:v>0.29443333333333299</c:v>
                </c:pt>
                <c:pt idx="103">
                  <c:v>0.29443333333333299</c:v>
                </c:pt>
                <c:pt idx="104">
                  <c:v>0.29443333333333299</c:v>
                </c:pt>
                <c:pt idx="105">
                  <c:v>0.30801666666666672</c:v>
                </c:pt>
                <c:pt idx="106">
                  <c:v>0.24527499999999997</c:v>
                </c:pt>
                <c:pt idx="107">
                  <c:v>0.29250000000000009</c:v>
                </c:pt>
                <c:pt idx="108">
                  <c:v>0.29250000000000009</c:v>
                </c:pt>
                <c:pt idx="109">
                  <c:v>0.30003333333333326</c:v>
                </c:pt>
                <c:pt idx="110">
                  <c:v>0.30003333333333326</c:v>
                </c:pt>
                <c:pt idx="111">
                  <c:v>0.29955000000000009</c:v>
                </c:pt>
                <c:pt idx="112">
                  <c:v>0.29955000000000009</c:v>
                </c:pt>
                <c:pt idx="113">
                  <c:v>0.29835833333333339</c:v>
                </c:pt>
                <c:pt idx="114">
                  <c:v>0.28813333333333324</c:v>
                </c:pt>
                <c:pt idx="115">
                  <c:v>0.28693333333333315</c:v>
                </c:pt>
                <c:pt idx="116">
                  <c:v>0.27968333333333328</c:v>
                </c:pt>
                <c:pt idx="117">
                  <c:v>0.26624999999999976</c:v>
                </c:pt>
                <c:pt idx="118">
                  <c:v>0.28457500000000002</c:v>
                </c:pt>
                <c:pt idx="119">
                  <c:v>0.26479999999999992</c:v>
                </c:pt>
                <c:pt idx="120">
                  <c:v>0.27063333333333317</c:v>
                </c:pt>
                <c:pt idx="121">
                  <c:v>0.26010833333333333</c:v>
                </c:pt>
                <c:pt idx="122">
                  <c:v>0.26010833333333333</c:v>
                </c:pt>
                <c:pt idx="123">
                  <c:v>0.26010833333333333</c:v>
                </c:pt>
                <c:pt idx="124">
                  <c:v>0.26010833333333333</c:v>
                </c:pt>
                <c:pt idx="125">
                  <c:v>0.26010833333333333</c:v>
                </c:pt>
                <c:pt idx="126">
                  <c:v>0.27523333333333333</c:v>
                </c:pt>
                <c:pt idx="127">
                  <c:v>0.27455833333333329</c:v>
                </c:pt>
                <c:pt idx="128">
                  <c:v>0.22509166666666686</c:v>
                </c:pt>
                <c:pt idx="129">
                  <c:v>0.31031666666666674</c:v>
                </c:pt>
                <c:pt idx="130">
                  <c:v>0.2532916666666668</c:v>
                </c:pt>
                <c:pt idx="131">
                  <c:v>0.26782500000000009</c:v>
                </c:pt>
                <c:pt idx="132">
                  <c:v>0.31730000000000003</c:v>
                </c:pt>
                <c:pt idx="133">
                  <c:v>0.26054166666666656</c:v>
                </c:pt>
                <c:pt idx="134">
                  <c:v>0.16577500000000001</c:v>
                </c:pt>
                <c:pt idx="135">
                  <c:v>0.23081818181818173</c:v>
                </c:pt>
                <c:pt idx="136">
                  <c:v>0.25836666666666652</c:v>
                </c:pt>
                <c:pt idx="137">
                  <c:v>0.23695833333333341</c:v>
                </c:pt>
                <c:pt idx="138">
                  <c:v>0.233125</c:v>
                </c:pt>
                <c:pt idx="139">
                  <c:v>0.21510000000000001</c:v>
                </c:pt>
                <c:pt idx="140">
                  <c:v>0.16085833333333327</c:v>
                </c:pt>
                <c:pt idx="141">
                  <c:v>0.22889166666666669</c:v>
                </c:pt>
                <c:pt idx="142">
                  <c:v>0.1308833333333333</c:v>
                </c:pt>
                <c:pt idx="143">
                  <c:v>0.23627500000000001</c:v>
                </c:pt>
                <c:pt idx="144">
                  <c:v>0.18806666666666666</c:v>
                </c:pt>
                <c:pt idx="145">
                  <c:v>0.22750833333333326</c:v>
                </c:pt>
                <c:pt idx="146">
                  <c:v>0.25513333333333332</c:v>
                </c:pt>
                <c:pt idx="147">
                  <c:v>0.24671666666666667</c:v>
                </c:pt>
                <c:pt idx="148">
                  <c:v>6.6000000000000503E-3</c:v>
                </c:pt>
                <c:pt idx="149">
                  <c:v>0.19394999999999993</c:v>
                </c:pt>
                <c:pt idx="150">
                  <c:v>0.20699166666666674</c:v>
                </c:pt>
                <c:pt idx="151">
                  <c:v>0.21009999999999993</c:v>
                </c:pt>
                <c:pt idx="152">
                  <c:v>0.16293333333333332</c:v>
                </c:pt>
                <c:pt idx="153">
                  <c:v>0.13787500000000003</c:v>
                </c:pt>
                <c:pt idx="154">
                  <c:v>0.12448333333333336</c:v>
                </c:pt>
                <c:pt idx="155">
                  <c:v>0.11280000000000007</c:v>
                </c:pt>
                <c:pt idx="156">
                  <c:v>8.0200000000000049E-2</c:v>
                </c:pt>
                <c:pt idx="157">
                  <c:v>0.10355000000000006</c:v>
                </c:pt>
                <c:pt idx="158">
                  <c:v>0.10354999999999998</c:v>
                </c:pt>
                <c:pt idx="159">
                  <c:v>0.10354999999999998</c:v>
                </c:pt>
                <c:pt idx="160">
                  <c:v>0.1381333333333333</c:v>
                </c:pt>
                <c:pt idx="161">
                  <c:v>1.3683333333333214E-2</c:v>
                </c:pt>
                <c:pt idx="162">
                  <c:v>8.9691666666666642E-2</c:v>
                </c:pt>
                <c:pt idx="163">
                  <c:v>2.3033333333333295E-2</c:v>
                </c:pt>
                <c:pt idx="164">
                  <c:v>2.3033333333333322E-2</c:v>
                </c:pt>
                <c:pt idx="165">
                  <c:v>1.666666666666658E-2</c:v>
                </c:pt>
                <c:pt idx="166">
                  <c:v>1.666666666666658E-2</c:v>
                </c:pt>
                <c:pt idx="167">
                  <c:v>1.666666666666658E-2</c:v>
                </c:pt>
                <c:pt idx="168">
                  <c:v>1.666666666666658E-2</c:v>
                </c:pt>
                <c:pt idx="169">
                  <c:v>1.666666666666658E-2</c:v>
                </c:pt>
                <c:pt idx="170">
                  <c:v>1.666666666666658E-2</c:v>
                </c:pt>
                <c:pt idx="171">
                  <c:v>0</c:v>
                </c:pt>
                <c:pt idx="172">
                  <c:v>0</c:v>
                </c:pt>
                <c:pt idx="173">
                  <c:v>0</c:v>
                </c:pt>
                <c:pt idx="174">
                  <c:v>8.3333333333324155E-6</c:v>
                </c:pt>
                <c:pt idx="175">
                  <c:v>0</c:v>
                </c:pt>
                <c:pt idx="176">
                  <c:v>0</c:v>
                </c:pt>
                <c:pt idx="177">
                  <c:v>0</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0.93103333333333327</c:v>
                </c:pt>
                <c:pt idx="1">
                  <c:v>0.55854999999999999</c:v>
                </c:pt>
                <c:pt idx="2">
                  <c:v>0.44049999999999995</c:v>
                </c:pt>
                <c:pt idx="3">
                  <c:v>0.42819999999999997</c:v>
                </c:pt>
                <c:pt idx="4">
                  <c:v>0.42886666666666667</c:v>
                </c:pt>
                <c:pt idx="5">
                  <c:v>0.42885833333333329</c:v>
                </c:pt>
                <c:pt idx="6">
                  <c:v>0.42885000000000001</c:v>
                </c:pt>
                <c:pt idx="7">
                  <c:v>0.50975000000000004</c:v>
                </c:pt>
                <c:pt idx="8">
                  <c:v>0.53220833333333328</c:v>
                </c:pt>
                <c:pt idx="9">
                  <c:v>0.30454166666666671</c:v>
                </c:pt>
                <c:pt idx="10">
                  <c:v>0.38232500000000008</c:v>
                </c:pt>
                <c:pt idx="11">
                  <c:v>0.59230833333333333</c:v>
                </c:pt>
                <c:pt idx="12">
                  <c:v>0.57614999999999983</c:v>
                </c:pt>
                <c:pt idx="13">
                  <c:v>0.67360000000000009</c:v>
                </c:pt>
                <c:pt idx="14">
                  <c:v>0.53633636363636372</c:v>
                </c:pt>
                <c:pt idx="15">
                  <c:v>0.45904166666666679</c:v>
                </c:pt>
                <c:pt idx="16">
                  <c:v>0.51400833333333329</c:v>
                </c:pt>
                <c:pt idx="17">
                  <c:v>0.33379999999999993</c:v>
                </c:pt>
                <c:pt idx="18">
                  <c:v>0.45765833333333328</c:v>
                </c:pt>
                <c:pt idx="19">
                  <c:v>0.5235333333333333</c:v>
                </c:pt>
                <c:pt idx="20">
                  <c:v>0.59036666666666671</c:v>
                </c:pt>
                <c:pt idx="21">
                  <c:v>0.51327499999999993</c:v>
                </c:pt>
                <c:pt idx="22">
                  <c:v>0.4325416666666666</c:v>
                </c:pt>
                <c:pt idx="23">
                  <c:v>0.37655</c:v>
                </c:pt>
                <c:pt idx="24">
                  <c:v>0.21729999999999985</c:v>
                </c:pt>
                <c:pt idx="25">
                  <c:v>0.38745833333333324</c:v>
                </c:pt>
                <c:pt idx="26">
                  <c:v>0.23244166666666674</c:v>
                </c:pt>
                <c:pt idx="27">
                  <c:v>0.34366666666666662</c:v>
                </c:pt>
                <c:pt idx="28">
                  <c:v>0.33039166666666664</c:v>
                </c:pt>
                <c:pt idx="29">
                  <c:v>0.39475833333333354</c:v>
                </c:pt>
                <c:pt idx="30">
                  <c:v>0.36268333333333341</c:v>
                </c:pt>
                <c:pt idx="31">
                  <c:v>0.53029999999999999</c:v>
                </c:pt>
                <c:pt idx="32">
                  <c:v>0.37310833333333332</c:v>
                </c:pt>
                <c:pt idx="33">
                  <c:v>0.31728333333333342</c:v>
                </c:pt>
                <c:pt idx="34">
                  <c:v>0.4462833333333332</c:v>
                </c:pt>
                <c:pt idx="35">
                  <c:v>0.17987500000000001</c:v>
                </c:pt>
                <c:pt idx="36">
                  <c:v>0.16245000000000004</c:v>
                </c:pt>
                <c:pt idx="37">
                  <c:v>0.31629166666666664</c:v>
                </c:pt>
                <c:pt idx="38">
                  <c:v>0.22696666666666665</c:v>
                </c:pt>
                <c:pt idx="39">
                  <c:v>0.22696666666666665</c:v>
                </c:pt>
                <c:pt idx="40">
                  <c:v>0.17431666666666659</c:v>
                </c:pt>
                <c:pt idx="41">
                  <c:v>0.3904583333333333</c:v>
                </c:pt>
                <c:pt idx="42">
                  <c:v>0.31558333333333322</c:v>
                </c:pt>
                <c:pt idx="43">
                  <c:v>0.30927500000000002</c:v>
                </c:pt>
                <c:pt idx="44">
                  <c:v>0.23485</c:v>
                </c:pt>
                <c:pt idx="45">
                  <c:v>0.47401111111111111</c:v>
                </c:pt>
                <c:pt idx="46">
                  <c:v>0.21036000000000005</c:v>
                </c:pt>
                <c:pt idx="47">
                  <c:v>0.39903333333333335</c:v>
                </c:pt>
                <c:pt idx="48">
                  <c:v>0.22549166666666665</c:v>
                </c:pt>
                <c:pt idx="49">
                  <c:v>0.29506666666666664</c:v>
                </c:pt>
                <c:pt idx="50">
                  <c:v>0.38910000000000006</c:v>
                </c:pt>
                <c:pt idx="51">
                  <c:v>0.43229166666666674</c:v>
                </c:pt>
                <c:pt idx="52">
                  <c:v>0.4402416666666667</c:v>
                </c:pt>
                <c:pt idx="53">
                  <c:v>0.29339166666666672</c:v>
                </c:pt>
                <c:pt idx="54">
                  <c:v>0.36601666666666671</c:v>
                </c:pt>
                <c:pt idx="55">
                  <c:v>0.41834166666666678</c:v>
                </c:pt>
                <c:pt idx="56">
                  <c:v>0.2576</c:v>
                </c:pt>
                <c:pt idx="57">
                  <c:v>0.36860000000000009</c:v>
                </c:pt>
                <c:pt idx="58">
                  <c:v>0.4204</c:v>
                </c:pt>
                <c:pt idx="59">
                  <c:v>0.22350833333333331</c:v>
                </c:pt>
                <c:pt idx="60">
                  <c:v>0.22327499999999992</c:v>
                </c:pt>
                <c:pt idx="61">
                  <c:v>0.21053333333333332</c:v>
                </c:pt>
                <c:pt idx="62">
                  <c:v>0.38904999999999995</c:v>
                </c:pt>
                <c:pt idx="63">
                  <c:v>0.32260833333333333</c:v>
                </c:pt>
                <c:pt idx="64">
                  <c:v>0.22192500000000001</c:v>
                </c:pt>
                <c:pt idx="65">
                  <c:v>0.31456666666666661</c:v>
                </c:pt>
                <c:pt idx="66">
                  <c:v>0.2215166666666667</c:v>
                </c:pt>
                <c:pt idx="67">
                  <c:v>0.30973333333333336</c:v>
                </c:pt>
                <c:pt idx="68">
                  <c:v>0.28035833333333338</c:v>
                </c:pt>
                <c:pt idx="69">
                  <c:v>0.26405000000000001</c:v>
                </c:pt>
                <c:pt idx="70">
                  <c:v>0.22131666666666669</c:v>
                </c:pt>
                <c:pt idx="71">
                  <c:v>0.22113333333333332</c:v>
                </c:pt>
                <c:pt idx="72">
                  <c:v>0.34290000000000004</c:v>
                </c:pt>
                <c:pt idx="73">
                  <c:v>0.22082500000000002</c:v>
                </c:pt>
                <c:pt idx="74">
                  <c:v>0.26919999999999994</c:v>
                </c:pt>
                <c:pt idx="75">
                  <c:v>0.220225</c:v>
                </c:pt>
                <c:pt idx="76">
                  <c:v>0.26615000000000005</c:v>
                </c:pt>
                <c:pt idx="77">
                  <c:v>0.22004166666666666</c:v>
                </c:pt>
                <c:pt idx="78">
                  <c:v>0.21992500000000001</c:v>
                </c:pt>
                <c:pt idx="79">
                  <c:v>0.21985000000000002</c:v>
                </c:pt>
                <c:pt idx="80">
                  <c:v>0.3245083333333334</c:v>
                </c:pt>
                <c:pt idx="81">
                  <c:v>0.21956249999999999</c:v>
                </c:pt>
                <c:pt idx="82">
                  <c:v>0.25135000000000007</c:v>
                </c:pt>
                <c:pt idx="83">
                  <c:v>0.21962499999999999</c:v>
                </c:pt>
                <c:pt idx="84">
                  <c:v>0.21962499999999999</c:v>
                </c:pt>
                <c:pt idx="85">
                  <c:v>0.22080833333333336</c:v>
                </c:pt>
                <c:pt idx="86">
                  <c:v>0.23761666666666667</c:v>
                </c:pt>
                <c:pt idx="87">
                  <c:v>0.3062333333333333</c:v>
                </c:pt>
                <c:pt idx="88">
                  <c:v>0.30587500000000006</c:v>
                </c:pt>
                <c:pt idx="89">
                  <c:v>0.30587499999999995</c:v>
                </c:pt>
                <c:pt idx="90">
                  <c:v>0.30587499999999995</c:v>
                </c:pt>
                <c:pt idx="91">
                  <c:v>0.21886666666666657</c:v>
                </c:pt>
                <c:pt idx="92">
                  <c:v>0.30650000000000016</c:v>
                </c:pt>
                <c:pt idx="93">
                  <c:v>0.2187833333333333</c:v>
                </c:pt>
                <c:pt idx="94">
                  <c:v>0.21869999999999998</c:v>
                </c:pt>
                <c:pt idx="95">
                  <c:v>0.2185666666666666</c:v>
                </c:pt>
                <c:pt idx="96">
                  <c:v>0.21811666666666671</c:v>
                </c:pt>
                <c:pt idx="97">
                  <c:v>0.21802499999999994</c:v>
                </c:pt>
                <c:pt idx="98">
                  <c:v>0.21798333333333339</c:v>
                </c:pt>
                <c:pt idx="99">
                  <c:v>0.21062500000000003</c:v>
                </c:pt>
                <c:pt idx="100">
                  <c:v>0.21787500000000004</c:v>
                </c:pt>
                <c:pt idx="101">
                  <c:v>0.21782499999999996</c:v>
                </c:pt>
                <c:pt idx="102">
                  <c:v>0.23205000000000006</c:v>
                </c:pt>
                <c:pt idx="103">
                  <c:v>0.23205000000000006</c:v>
                </c:pt>
                <c:pt idx="104">
                  <c:v>0.23205000000000006</c:v>
                </c:pt>
                <c:pt idx="105">
                  <c:v>0.21765000000000001</c:v>
                </c:pt>
                <c:pt idx="106">
                  <c:v>0.27472499999999994</c:v>
                </c:pt>
                <c:pt idx="107">
                  <c:v>0.22686666666666669</c:v>
                </c:pt>
                <c:pt idx="108">
                  <c:v>0.22686666666666669</c:v>
                </c:pt>
                <c:pt idx="109">
                  <c:v>0.21720833333333334</c:v>
                </c:pt>
                <c:pt idx="110">
                  <c:v>0.21720833333333334</c:v>
                </c:pt>
                <c:pt idx="111">
                  <c:v>0.21719166666666664</c:v>
                </c:pt>
                <c:pt idx="112">
                  <c:v>0.21719166666666664</c:v>
                </c:pt>
                <c:pt idx="113">
                  <c:v>0.2171333333333334</c:v>
                </c:pt>
                <c:pt idx="114">
                  <c:v>0.22598333333333334</c:v>
                </c:pt>
                <c:pt idx="115">
                  <c:v>0.22586666666666674</c:v>
                </c:pt>
                <c:pt idx="116">
                  <c:v>0.23249166666666662</c:v>
                </c:pt>
                <c:pt idx="117">
                  <c:v>0.2396083333333334</c:v>
                </c:pt>
                <c:pt idx="118">
                  <c:v>0.21639166666666668</c:v>
                </c:pt>
                <c:pt idx="119">
                  <c:v>0.23520000000000005</c:v>
                </c:pt>
                <c:pt idx="120">
                  <c:v>0.2247666666666667</c:v>
                </c:pt>
                <c:pt idx="121">
                  <c:v>0.23424166666666668</c:v>
                </c:pt>
                <c:pt idx="122">
                  <c:v>0.23424166666666668</c:v>
                </c:pt>
                <c:pt idx="123">
                  <c:v>0.23424166666666668</c:v>
                </c:pt>
                <c:pt idx="124">
                  <c:v>0.23424166666666668</c:v>
                </c:pt>
                <c:pt idx="125">
                  <c:v>0.23424166666666668</c:v>
                </c:pt>
                <c:pt idx="126">
                  <c:v>0.21591666666666665</c:v>
                </c:pt>
                <c:pt idx="127">
                  <c:v>0.21587500000000004</c:v>
                </c:pt>
                <c:pt idx="128">
                  <c:v>0.2649083333333333</c:v>
                </c:pt>
                <c:pt idx="129">
                  <c:v>0.17926666666666669</c:v>
                </c:pt>
                <c:pt idx="130">
                  <c:v>0.23032499999999997</c:v>
                </c:pt>
                <c:pt idx="131">
                  <c:v>0.21554999999999999</c:v>
                </c:pt>
                <c:pt idx="132">
                  <c:v>0.16245000000000004</c:v>
                </c:pt>
                <c:pt idx="133">
                  <c:v>0.21512500000000004</c:v>
                </c:pt>
                <c:pt idx="134">
                  <c:v>0.30832500000000002</c:v>
                </c:pt>
                <c:pt idx="135">
                  <c:v>0.24301818181818183</c:v>
                </c:pt>
                <c:pt idx="136">
                  <c:v>0.21504166666666671</c:v>
                </c:pt>
                <c:pt idx="137">
                  <c:v>0.23507499999999995</c:v>
                </c:pt>
                <c:pt idx="138">
                  <c:v>0.23758333333333334</c:v>
                </c:pt>
                <c:pt idx="139">
                  <c:v>0.23762499999999998</c:v>
                </c:pt>
                <c:pt idx="140">
                  <c:v>0.29143333333333332</c:v>
                </c:pt>
                <c:pt idx="141">
                  <c:v>0.21345833333333339</c:v>
                </c:pt>
                <c:pt idx="142">
                  <c:v>0.30218333333333341</c:v>
                </c:pt>
                <c:pt idx="143">
                  <c:v>0.19180833333333336</c:v>
                </c:pt>
                <c:pt idx="144">
                  <c:v>0.2399</c:v>
                </c:pt>
                <c:pt idx="145">
                  <c:v>0.19582500000000003</c:v>
                </c:pt>
                <c:pt idx="146">
                  <c:v>0.16495000000000004</c:v>
                </c:pt>
                <c:pt idx="147">
                  <c:v>0.16578333333333337</c:v>
                </c:pt>
                <c:pt idx="148">
                  <c:v>0.40339999999999998</c:v>
                </c:pt>
                <c:pt idx="149">
                  <c:v>0.21491666666666673</c:v>
                </c:pt>
                <c:pt idx="150">
                  <c:v>0.19712499999999999</c:v>
                </c:pt>
                <c:pt idx="151">
                  <c:v>0.17990000000000003</c:v>
                </c:pt>
                <c:pt idx="152">
                  <c:v>0.2168916666666667</c:v>
                </c:pt>
                <c:pt idx="153">
                  <c:v>0.23257499999999998</c:v>
                </c:pt>
                <c:pt idx="154">
                  <c:v>0.2352666666666666</c:v>
                </c:pt>
                <c:pt idx="155">
                  <c:v>0.24165833333333331</c:v>
                </c:pt>
                <c:pt idx="156">
                  <c:v>0.26903333333333329</c:v>
                </c:pt>
                <c:pt idx="157">
                  <c:v>0.23631666666666665</c:v>
                </c:pt>
                <c:pt idx="158">
                  <c:v>0.23627500000000001</c:v>
                </c:pt>
                <c:pt idx="159">
                  <c:v>0.23627500000000001</c:v>
                </c:pt>
                <c:pt idx="160">
                  <c:v>0.19541666666666666</c:v>
                </c:pt>
                <c:pt idx="161">
                  <c:v>0.28631666666666672</c:v>
                </c:pt>
                <c:pt idx="162">
                  <c:v>0.20475833333333335</c:v>
                </c:pt>
                <c:pt idx="163">
                  <c:v>0.23388333333333333</c:v>
                </c:pt>
                <c:pt idx="164">
                  <c:v>0.23387500000000003</c:v>
                </c:pt>
                <c:pt idx="165">
                  <c:v>0.23413333333333339</c:v>
                </c:pt>
                <c:pt idx="166">
                  <c:v>0.23413333333333339</c:v>
                </c:pt>
                <c:pt idx="167">
                  <c:v>0.23413333333333339</c:v>
                </c:pt>
                <c:pt idx="168">
                  <c:v>0.23413333333333339</c:v>
                </c:pt>
                <c:pt idx="169">
                  <c:v>0.23413333333333339</c:v>
                </c:pt>
                <c:pt idx="170">
                  <c:v>0.23413333333333339</c:v>
                </c:pt>
                <c:pt idx="171">
                  <c:v>0.14999999999999997</c:v>
                </c:pt>
                <c:pt idx="172">
                  <c:v>0.14999999999999997</c:v>
                </c:pt>
                <c:pt idx="173">
                  <c:v>0.14999999999999997</c:v>
                </c:pt>
                <c:pt idx="174">
                  <c:v>0.14999166666666663</c:v>
                </c:pt>
                <c:pt idx="175">
                  <c:v>0.14999999999999997</c:v>
                </c:pt>
                <c:pt idx="176">
                  <c:v>0.14999999999999997</c:v>
                </c:pt>
                <c:pt idx="177">
                  <c:v>7.9999999999999988E-2</c:v>
                </c:pt>
                <c:pt idx="178">
                  <c:v>0</c:v>
                </c:pt>
                <c:pt idx="179">
                  <c:v>0</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1.f'!$B$3:$F$3</c:f>
              <c:strCache>
                <c:ptCount val="5"/>
                <c:pt idx="0">
                  <c:v>Oil</c:v>
                </c:pt>
                <c:pt idx="1">
                  <c:v>Gas</c:v>
                </c:pt>
                <c:pt idx="2">
                  <c:v>Coal</c:v>
                </c:pt>
                <c:pt idx="3">
                  <c:v>Hydro</c:v>
                </c:pt>
                <c:pt idx="4">
                  <c:v>Wind</c:v>
                </c:pt>
              </c:strCache>
            </c:strRef>
          </c:cat>
          <c:val>
            <c:numRef>
              <c:f>'Table 1.f'!$B$15:$F$15</c:f>
              <c:numCache>
                <c:formatCode>#,##0</c:formatCode>
                <c:ptCount val="5"/>
                <c:pt idx="0">
                  <c:v>889910.69946957554</c:v>
                </c:pt>
                <c:pt idx="1">
                  <c:v>3083002.1489999997</c:v>
                </c:pt>
                <c:pt idx="2">
                  <c:v>594138.93499999994</c:v>
                </c:pt>
                <c:pt idx="3">
                  <c:v>1663692.0649999999</c:v>
                </c:pt>
                <c:pt idx="4">
                  <c:v>178069.174</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Type'!$D$13:$D$63</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Type'!$F$13:$F$63</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Type'!$H$13:$H$63</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Type'!$J$13:$J$63</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Type'!$L$13:$L$63</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1.g'!$B$3:$D$3</c:f>
              <c:strCache>
                <c:ptCount val="3"/>
                <c:pt idx="0">
                  <c:v>Oil</c:v>
                </c:pt>
                <c:pt idx="1">
                  <c:v>Gas</c:v>
                </c:pt>
                <c:pt idx="2">
                  <c:v>Coal</c:v>
                </c:pt>
              </c:strCache>
            </c:strRef>
          </c:cat>
          <c:val>
            <c:numRef>
              <c:f>'Table 1.g'!$B$18:$D$18</c:f>
              <c:numCache>
                <c:formatCode>#,##0</c:formatCode>
                <c:ptCount val="3"/>
                <c:pt idx="0">
                  <c:v>9240215.2910000011</c:v>
                </c:pt>
                <c:pt idx="1">
                  <c:v>29987253.424999997</c:v>
                </c:pt>
                <c:pt idx="2">
                  <c:v>8656968.1440000013</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1.g'!$B$5:$B$15</c:f>
              <c:numCache>
                <c:formatCode>#,##0</c:formatCode>
                <c:ptCount val="11"/>
                <c:pt idx="0">
                  <c:v>6667633</c:v>
                </c:pt>
                <c:pt idx="1">
                  <c:v>3280552</c:v>
                </c:pt>
                <c:pt idx="2">
                  <c:v>3698788</c:v>
                </c:pt>
                <c:pt idx="3">
                  <c:v>3277896</c:v>
                </c:pt>
                <c:pt idx="4">
                  <c:v>185829</c:v>
                </c:pt>
                <c:pt idx="5">
                  <c:v>6850509</c:v>
                </c:pt>
                <c:pt idx="6">
                  <c:v>2275648</c:v>
                </c:pt>
                <c:pt idx="7">
                  <c:v>2198317</c:v>
                </c:pt>
                <c:pt idx="8">
                  <c:v>33429522</c:v>
                </c:pt>
                <c:pt idx="9">
                  <c:v>1851285</c:v>
                </c:pt>
                <c:pt idx="10">
                  <c:v>2760390</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0.32796761894964166</c:v>
                </c:pt>
                <c:pt idx="1">
                  <c:v>0.36844577049217758</c:v>
                </c:pt>
                <c:pt idx="2">
                  <c:v>0.83906944399804817</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0.43896947100458183</c:v>
                </c:pt>
                <c:pt idx="1">
                  <c:v>0.41492188865104651</c:v>
                </c:pt>
                <c:pt idx="2">
                  <c:v>0.14603195937436997</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0.23306291004577648</c:v>
                </c:pt>
                <c:pt idx="1">
                  <c:v>0.2166323408567758</c:v>
                </c:pt>
                <c:pt idx="2">
                  <c:v>1.4898596627581834E-2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Type'!$L$4</c:f>
              <c:strCache>
                <c:ptCount val="1"/>
                <c:pt idx="0">
                  <c:v>Net Generation</c:v>
                </c:pt>
              </c:strCache>
            </c:strRef>
          </c:tx>
          <c:spPr>
            <a:solidFill>
              <a:schemeClr val="accent1"/>
            </a:solidFill>
          </c:spPr>
          <c:cat>
            <c:numRef>
              <c:f>'Net Generation by Fuel Type'!$A$50:$A$63</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Type'!$L$50:$L$63</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workbookViewId="0">
      <selection sqref="A1:C1"/>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54" t="s">
        <v>1367</v>
      </c>
      <c r="B1" s="354"/>
      <c r="C1" s="354"/>
      <c r="D1" s="200">
        <v>2016</v>
      </c>
      <c r="E1" s="374" t="s">
        <v>2205</v>
      </c>
      <c r="F1" s="375"/>
      <c r="G1" s="375"/>
      <c r="H1" s="375"/>
      <c r="I1" s="37"/>
      <c r="J1" s="37"/>
      <c r="K1" s="37"/>
      <c r="L1" s="37"/>
      <c r="M1" s="37"/>
      <c r="N1" s="37"/>
      <c r="O1" s="37"/>
      <c r="P1" s="37"/>
      <c r="Q1" s="37"/>
      <c r="R1" s="37"/>
      <c r="S1" s="37"/>
    </row>
    <row r="2" spans="1:19" ht="15.6" x14ac:dyDescent="0.3">
      <c r="A2" s="47" t="s">
        <v>512</v>
      </c>
      <c r="B2" s="134"/>
      <c r="C2" s="47"/>
      <c r="D2" s="47"/>
      <c r="E2" s="47"/>
      <c r="F2" s="47"/>
      <c r="G2" s="47"/>
      <c r="H2" s="47"/>
      <c r="I2" s="47"/>
      <c r="J2" s="47"/>
      <c r="K2" s="47"/>
      <c r="L2" s="47"/>
    </row>
    <row r="3" spans="1:19" ht="15.6" x14ac:dyDescent="0.3">
      <c r="B3" s="276"/>
      <c r="C3" s="47"/>
      <c r="D3" s="47"/>
      <c r="E3" s="47"/>
      <c r="F3" s="47"/>
      <c r="G3" s="47"/>
      <c r="H3" s="47"/>
      <c r="I3" s="47"/>
      <c r="J3" s="47"/>
      <c r="K3" s="47"/>
      <c r="L3" s="47"/>
    </row>
    <row r="4" spans="1:19" ht="15.6" x14ac:dyDescent="0.3">
      <c r="A4" s="47" t="s">
        <v>513</v>
      </c>
      <c r="B4" s="47"/>
      <c r="C4" s="47"/>
      <c r="D4" s="47"/>
      <c r="E4" s="47"/>
      <c r="F4" s="47"/>
      <c r="G4" s="47"/>
      <c r="H4" s="47"/>
      <c r="I4" s="47"/>
      <c r="J4" s="47"/>
      <c r="K4" s="47"/>
      <c r="L4" s="47"/>
    </row>
    <row r="5" spans="1:19" ht="15.6" x14ac:dyDescent="0.3">
      <c r="A5" s="47"/>
      <c r="B5" s="47" t="s">
        <v>1346</v>
      </c>
      <c r="C5" s="47"/>
      <c r="D5" s="47"/>
      <c r="E5" s="47"/>
      <c r="F5" s="47"/>
      <c r="G5" s="47"/>
      <c r="H5" s="47"/>
      <c r="I5" s="47"/>
      <c r="J5" s="47"/>
      <c r="K5" s="47"/>
      <c r="L5" s="47"/>
    </row>
    <row r="6" spans="1:19" ht="15.6" x14ac:dyDescent="0.3">
      <c r="A6" t="s">
        <v>2172</v>
      </c>
      <c r="C6" s="47"/>
      <c r="D6" s="47"/>
      <c r="E6" s="47"/>
      <c r="F6" s="47"/>
      <c r="G6" s="47"/>
      <c r="H6" s="47"/>
      <c r="I6" s="47"/>
      <c r="J6" s="47"/>
      <c r="K6" s="47"/>
      <c r="L6" s="47"/>
    </row>
    <row r="7" spans="1:19" ht="15.6" x14ac:dyDescent="0.3">
      <c r="B7" t="s">
        <v>2173</v>
      </c>
      <c r="C7" s="47"/>
      <c r="D7" s="47"/>
      <c r="E7" s="47"/>
      <c r="F7" s="47"/>
      <c r="G7" s="47"/>
      <c r="H7" s="47"/>
      <c r="I7" s="47"/>
      <c r="J7" s="47"/>
      <c r="K7" s="47"/>
      <c r="L7" s="47"/>
    </row>
    <row r="8" spans="1:19" ht="15.6" x14ac:dyDescent="0.3">
      <c r="A8" s="47" t="s">
        <v>514</v>
      </c>
      <c r="B8" s="47"/>
      <c r="C8" s="47"/>
      <c r="D8" s="47"/>
      <c r="E8" s="47"/>
      <c r="F8" s="47"/>
      <c r="H8" s="47"/>
      <c r="I8" s="47"/>
      <c r="J8" s="47"/>
      <c r="K8" s="47"/>
      <c r="L8" s="47"/>
    </row>
    <row r="9" spans="1:19" ht="15.6" x14ac:dyDescent="0.3">
      <c r="A9" s="47"/>
      <c r="B9" s="46" t="s">
        <v>2206</v>
      </c>
      <c r="C9" s="47"/>
      <c r="D9" s="47"/>
      <c r="E9" s="47"/>
      <c r="F9" s="47"/>
      <c r="G9" s="47"/>
      <c r="H9" s="47"/>
      <c r="I9" s="47"/>
      <c r="J9" s="47"/>
      <c r="K9" s="47"/>
      <c r="L9" s="47"/>
    </row>
    <row r="10" spans="1:19" s="1" customFormat="1" ht="15.6" x14ac:dyDescent="0.3">
      <c r="A10" s="38" t="s">
        <v>515</v>
      </c>
      <c r="B10" s="37"/>
      <c r="C10" s="37"/>
      <c r="D10" s="37"/>
      <c r="E10" s="37"/>
      <c r="F10" s="37"/>
      <c r="G10" s="37"/>
      <c r="H10" s="37"/>
      <c r="I10" s="37"/>
      <c r="J10" s="37"/>
      <c r="K10" s="37"/>
      <c r="L10" s="37"/>
      <c r="M10" s="37"/>
      <c r="N10" s="37"/>
      <c r="O10" s="37"/>
      <c r="P10" s="37"/>
      <c r="Q10" s="37"/>
      <c r="R10" s="37"/>
      <c r="S10" s="37"/>
    </row>
    <row r="11" spans="1:19" s="48" customFormat="1" ht="15.6" x14ac:dyDescent="0.3">
      <c r="B11" s="77"/>
      <c r="C11" s="77"/>
      <c r="D11" s="77"/>
      <c r="E11" s="77"/>
      <c r="F11" s="77"/>
      <c r="G11" s="77"/>
      <c r="H11" s="77"/>
      <c r="I11" s="77"/>
      <c r="J11" s="77"/>
      <c r="K11" s="77"/>
      <c r="L11" s="77"/>
      <c r="M11" s="77"/>
      <c r="N11" s="77"/>
      <c r="O11" s="77"/>
      <c r="P11" s="77"/>
      <c r="Q11" s="77"/>
      <c r="R11" s="77"/>
      <c r="S11" s="77"/>
    </row>
    <row r="12" spans="1:19" ht="15.6" x14ac:dyDescent="0.3">
      <c r="A12" s="55" t="s">
        <v>521</v>
      </c>
      <c r="B12" s="47"/>
      <c r="C12" s="47"/>
      <c r="D12" s="47"/>
      <c r="E12" s="47"/>
      <c r="F12" s="47"/>
      <c r="G12" s="47"/>
      <c r="H12" s="47"/>
      <c r="I12" s="47"/>
      <c r="J12" s="47"/>
      <c r="K12" s="47"/>
      <c r="L12" s="46"/>
    </row>
    <row r="13" spans="1:19" ht="15.6" x14ac:dyDescent="0.3">
      <c r="A13" s="47" t="str">
        <f>CONCATENATE("Power Cost Equalization Program Data , Calendar Year ",D1)</f>
        <v>Power Cost Equalization Program Data , Calendar Year 2016</v>
      </c>
      <c r="B13" s="47"/>
      <c r="C13" s="47"/>
      <c r="D13" s="47"/>
      <c r="E13" s="47"/>
      <c r="F13" s="47"/>
      <c r="G13" s="47"/>
      <c r="H13" s="47"/>
      <c r="I13" s="47"/>
      <c r="J13" s="47"/>
      <c r="K13" s="47"/>
      <c r="L13" s="47"/>
    </row>
    <row r="14" spans="1:19" ht="15.6" x14ac:dyDescent="0.3">
      <c r="A14" s="75" t="s">
        <v>522</v>
      </c>
      <c r="B14" s="47"/>
      <c r="C14" s="47"/>
      <c r="D14" s="47"/>
      <c r="E14" s="47"/>
      <c r="F14" s="47"/>
      <c r="G14" s="47"/>
      <c r="H14" s="47"/>
      <c r="I14" s="47"/>
      <c r="J14" s="47"/>
      <c r="K14" s="47"/>
      <c r="L14" s="47"/>
    </row>
    <row r="15" spans="1:19" ht="15.6" x14ac:dyDescent="0.3">
      <c r="A15" s="45" t="s">
        <v>567</v>
      </c>
      <c r="B15" s="47"/>
      <c r="C15" s="47"/>
      <c r="D15" s="47"/>
      <c r="E15" s="47"/>
      <c r="F15" s="47"/>
      <c r="G15" s="47"/>
      <c r="H15" s="47"/>
      <c r="I15" s="47"/>
      <c r="J15" s="47"/>
      <c r="K15" s="47"/>
      <c r="L15" s="47"/>
    </row>
    <row r="16" spans="1:19" ht="15.6" x14ac:dyDescent="0.3">
      <c r="A16" s="75"/>
      <c r="B16" s="47"/>
      <c r="C16" s="47"/>
      <c r="D16" s="47"/>
      <c r="E16" s="47"/>
      <c r="F16" s="47"/>
      <c r="G16" s="47"/>
      <c r="H16" s="47"/>
      <c r="I16" s="47"/>
      <c r="J16" s="47"/>
      <c r="K16" s="47"/>
      <c r="L16" s="47"/>
    </row>
    <row r="17" spans="1:20" ht="15.6" x14ac:dyDescent="0.3">
      <c r="A17" s="55" t="s">
        <v>516</v>
      </c>
      <c r="B17" s="47"/>
      <c r="C17" s="47"/>
      <c r="D17" s="47"/>
      <c r="E17" s="47"/>
      <c r="F17" s="47"/>
      <c r="G17" s="47"/>
      <c r="H17" s="47"/>
      <c r="I17" s="55"/>
      <c r="J17" s="47"/>
      <c r="K17" s="47"/>
      <c r="L17" s="47"/>
    </row>
    <row r="18" spans="1:20" ht="15.6" x14ac:dyDescent="0.3">
      <c r="A18" s="47" t="s">
        <v>517</v>
      </c>
      <c r="C18" s="47"/>
      <c r="D18" s="47"/>
      <c r="E18" s="47"/>
      <c r="F18" s="47"/>
      <c r="G18" s="47"/>
      <c r="H18" s="47"/>
      <c r="I18" s="47"/>
      <c r="J18" s="47"/>
      <c r="K18" s="47"/>
      <c r="L18" s="47"/>
    </row>
    <row r="19" spans="1:20" ht="15.6" x14ac:dyDescent="0.3">
      <c r="A19" s="75" t="s">
        <v>518</v>
      </c>
      <c r="C19" s="47"/>
      <c r="D19" s="47"/>
      <c r="E19" s="47"/>
      <c r="F19" s="47"/>
      <c r="G19" s="47"/>
      <c r="H19" s="47"/>
      <c r="I19" s="47"/>
      <c r="J19" s="47"/>
      <c r="K19" s="47"/>
      <c r="L19" s="47"/>
    </row>
    <row r="20" spans="1:20" ht="15.6" x14ac:dyDescent="0.3">
      <c r="A20" s="75" t="s">
        <v>519</v>
      </c>
      <c r="C20" s="47"/>
      <c r="D20" s="47"/>
      <c r="E20" s="47"/>
      <c r="F20" s="47"/>
      <c r="G20" s="47"/>
      <c r="H20" s="47"/>
      <c r="I20" s="47"/>
      <c r="J20" s="47"/>
      <c r="K20" s="47"/>
      <c r="L20" s="47"/>
    </row>
    <row r="21" spans="1:20" ht="15.6" x14ac:dyDescent="0.3">
      <c r="A21" s="75" t="s">
        <v>520</v>
      </c>
      <c r="C21" s="47"/>
      <c r="D21" s="47"/>
      <c r="E21" s="47"/>
      <c r="F21" s="47"/>
      <c r="G21" s="47"/>
      <c r="H21" s="47"/>
      <c r="I21" s="47"/>
      <c r="J21" s="47"/>
      <c r="K21" s="47"/>
      <c r="L21" s="47"/>
    </row>
    <row r="22" spans="1:20" ht="15.6" x14ac:dyDescent="0.3">
      <c r="A22" s="75"/>
      <c r="C22" s="47"/>
      <c r="D22" s="47"/>
      <c r="E22" s="47"/>
      <c r="F22" s="47"/>
      <c r="G22" s="47"/>
      <c r="H22" s="47"/>
      <c r="I22" s="47"/>
      <c r="J22" s="47"/>
      <c r="K22" s="47"/>
      <c r="L22" s="47"/>
    </row>
    <row r="23" spans="1:20" ht="15.6" x14ac:dyDescent="0.3">
      <c r="A23" s="47"/>
      <c r="B23" s="47"/>
      <c r="C23" s="47"/>
      <c r="D23" s="47"/>
      <c r="E23" s="47"/>
      <c r="F23" s="47"/>
      <c r="G23" s="47"/>
      <c r="H23" s="47"/>
      <c r="I23" s="47"/>
      <c r="J23" s="47"/>
      <c r="K23" s="47"/>
      <c r="L23" s="47"/>
    </row>
    <row r="24" spans="1:20" s="1" customFormat="1" ht="15.6" x14ac:dyDescent="0.3">
      <c r="A24" s="38" t="s">
        <v>523</v>
      </c>
      <c r="B24" s="38"/>
      <c r="C24" s="38"/>
      <c r="D24" s="38"/>
      <c r="E24" s="38"/>
      <c r="F24" s="38"/>
      <c r="G24" s="38"/>
      <c r="H24" s="38"/>
      <c r="I24" s="38"/>
      <c r="J24" s="38"/>
      <c r="K24" s="38"/>
      <c r="L24" s="38"/>
      <c r="M24" s="38"/>
      <c r="N24" s="38"/>
      <c r="O24" s="38"/>
      <c r="P24" s="38"/>
      <c r="Q24" s="38"/>
      <c r="R24" s="38"/>
      <c r="S24" s="38"/>
    </row>
    <row r="25" spans="1:20" ht="15.6" x14ac:dyDescent="0.3">
      <c r="A25" s="34"/>
      <c r="B25" s="34" t="s">
        <v>524</v>
      </c>
      <c r="C25" s="34"/>
      <c r="D25" s="34"/>
      <c r="E25" s="34"/>
      <c r="F25" s="34"/>
      <c r="G25" s="34"/>
      <c r="H25" s="34"/>
      <c r="I25" s="34"/>
      <c r="J25" s="34"/>
      <c r="K25" s="34"/>
      <c r="L25" s="78" t="s">
        <v>525</v>
      </c>
      <c r="M25" s="78"/>
      <c r="N25" s="78"/>
      <c r="O25" s="78"/>
      <c r="P25" s="78"/>
      <c r="Q25" s="78"/>
      <c r="R25" s="78"/>
      <c r="S25" s="78"/>
      <c r="T25" s="135"/>
    </row>
    <row r="26" spans="1:20" ht="15.6" x14ac:dyDescent="0.3">
      <c r="A26" s="34"/>
      <c r="B26" s="36" t="str">
        <f>_xlfn.CONCAT('Read Me (2)'!B26,'Read Me'!$D$1)</f>
        <v>Table 1.a   Communities Participating in Power Cost Equalization Program, 2016</v>
      </c>
      <c r="C26" s="36"/>
      <c r="D26" s="34"/>
      <c r="E26" s="34"/>
      <c r="F26" s="34"/>
      <c r="G26" s="34"/>
      <c r="H26" s="34"/>
      <c r="I26" s="34"/>
      <c r="J26" s="34"/>
      <c r="K26" s="34"/>
      <c r="L26" s="79" t="str">
        <f>Figures!A2</f>
        <v>Figure A.  PCE Eligible Communities</v>
      </c>
      <c r="M26" s="78"/>
      <c r="N26" s="78"/>
      <c r="O26" s="78"/>
      <c r="P26" s="78"/>
      <c r="Q26" s="78"/>
      <c r="R26" s="78"/>
      <c r="S26" s="78"/>
      <c r="T26" s="135"/>
    </row>
    <row r="27" spans="1:20" ht="15.6" x14ac:dyDescent="0.3">
      <c r="A27" s="34"/>
      <c r="B27" s="36" t="str">
        <f>_xlfn.CONCAT('Read Me (2)'!B27,'Read Me'!$D$1)</f>
        <v>Table 1.b   Communities and Rates ($/kWh), 2016</v>
      </c>
      <c r="C27" s="35"/>
      <c r="D27" s="35"/>
      <c r="E27" s="36"/>
      <c r="F27" s="34"/>
      <c r="G27" s="34"/>
      <c r="H27" s="34"/>
      <c r="I27" s="34"/>
      <c r="J27" s="34"/>
      <c r="K27" s="34"/>
      <c r="L27" s="79" t="str">
        <f>Figures!A44</f>
        <v>Figure B.  Residential Electricity Rates in Power Cost Equalization Communities</v>
      </c>
      <c r="M27" s="78"/>
      <c r="N27" s="78"/>
      <c r="O27" s="78"/>
      <c r="P27" s="78"/>
      <c r="Q27" s="78"/>
      <c r="R27" s="78"/>
      <c r="S27" s="78"/>
      <c r="T27" s="135"/>
    </row>
    <row r="28" spans="1:20" ht="15.6" x14ac:dyDescent="0.3">
      <c r="A28" s="34"/>
      <c r="B28" s="36" t="str">
        <f>_xlfn.CONCAT('Read Me (2)'!B28,'Read Me'!$D$1)</f>
        <v>Table 1.c   Average Consumption per Residential Customer per Month in PCE communities, 2016</v>
      </c>
      <c r="C28" s="32"/>
      <c r="D28" s="34"/>
      <c r="E28" s="34"/>
      <c r="F28" s="34"/>
      <c r="G28" s="34"/>
      <c r="H28" s="34"/>
      <c r="I28" s="34"/>
      <c r="J28" s="34"/>
      <c r="K28" s="34"/>
      <c r="L28" s="79" t="str">
        <f>Figures!A72</f>
        <v>Figure C.  Installed Capacity by Prime Mover by Certified Utilities (MW), 2016</v>
      </c>
      <c r="M28" s="78"/>
      <c r="N28" s="78"/>
      <c r="O28" s="78"/>
      <c r="P28" s="78"/>
      <c r="Q28" s="78"/>
      <c r="R28" s="78"/>
      <c r="S28" s="78"/>
      <c r="T28" s="135"/>
    </row>
    <row r="29" spans="1:20" ht="15.6" x14ac:dyDescent="0.3">
      <c r="A29" s="34"/>
      <c r="B29" s="36" t="str">
        <f>_xlfn.CONCAT('Read Me (2)'!B29,'Read Me'!$D$1)</f>
        <v>Table 1.d   Installed Capacity by Certified Utilities (kW), 2016</v>
      </c>
      <c r="C29" s="32"/>
      <c r="D29" s="34"/>
      <c r="E29" s="34"/>
      <c r="F29" s="34"/>
      <c r="G29" s="34"/>
      <c r="H29" s="34"/>
      <c r="I29" s="34"/>
      <c r="J29" s="34"/>
      <c r="K29" s="34"/>
      <c r="L29" s="79" t="str">
        <f>Figures!A96</f>
        <v>Figure D.  Installed Capacity by Prime Mover by Certified Utilities (kW), 1962-2016</v>
      </c>
      <c r="M29" s="78"/>
      <c r="N29" s="78"/>
      <c r="O29" s="78"/>
      <c r="P29" s="78"/>
      <c r="Q29" s="78"/>
      <c r="R29" s="78"/>
      <c r="S29" s="78"/>
      <c r="T29" s="135"/>
    </row>
    <row r="30" spans="1:20" ht="15.6" x14ac:dyDescent="0.3">
      <c r="A30" s="34"/>
      <c r="B30" s="36" t="str">
        <f>_xlfn.CONCAT('Read Me (2)'!B30,'Read Me'!$D$1)</f>
        <v>Table 1.e   Net Generation by Certified Utilities (MWh), 2016</v>
      </c>
      <c r="C30" s="32"/>
      <c r="D30" s="34"/>
      <c r="E30" s="34"/>
      <c r="F30" s="34"/>
      <c r="G30" s="34"/>
      <c r="H30" s="34"/>
      <c r="I30" s="34"/>
      <c r="J30" s="34"/>
      <c r="K30" s="34"/>
      <c r="L30" s="79" t="str">
        <f>Figures!A117</f>
        <v>Figure E.  Net Generation by Fuel Type by Certified Utilities (MWh), 2016</v>
      </c>
      <c r="M30" s="78"/>
      <c r="N30" s="78"/>
      <c r="O30" s="78"/>
      <c r="P30" s="78"/>
      <c r="Q30" s="78"/>
      <c r="R30" s="78"/>
      <c r="S30" s="78"/>
      <c r="T30" s="135"/>
    </row>
    <row r="31" spans="1:20" ht="15.6" x14ac:dyDescent="0.3">
      <c r="A31" s="34"/>
      <c r="B31" s="36" t="str">
        <f>_xlfn.CONCAT('Read Me (2)'!B31,'Read Me'!$D$1)</f>
        <v>Table 1.f   Net Generation by Fuel Type by Certified Utilities (MWh), 2016</v>
      </c>
      <c r="C31" s="32"/>
      <c r="D31" s="34"/>
      <c r="E31" s="34"/>
      <c r="F31" s="34"/>
      <c r="G31" s="34"/>
      <c r="H31" s="34"/>
      <c r="I31" s="34"/>
      <c r="J31" s="34"/>
      <c r="K31" s="34"/>
      <c r="L31" s="79" t="str">
        <f>Figures!A138</f>
        <v>Figure F.  Net Generation by Fuel Type by Certified Utilities (GWh), 1971-2016</v>
      </c>
      <c r="M31" s="78"/>
      <c r="N31" s="78"/>
      <c r="O31" s="78"/>
      <c r="P31" s="78"/>
      <c r="Q31" s="78"/>
      <c r="R31" s="78"/>
      <c r="S31" s="78"/>
      <c r="T31" s="135"/>
    </row>
    <row r="32" spans="1:20" ht="15.6" x14ac:dyDescent="0.3">
      <c r="A32" s="34"/>
      <c r="B32" s="36" t="str">
        <f>_xlfn.CONCAT('Read Me (2)'!B32,'Read Me'!$D$1)</f>
        <v>Table 1.g   Fuel Use for Power Generation by Certified Utilities, 2016</v>
      </c>
      <c r="C32" s="32"/>
      <c r="D32" s="34"/>
      <c r="E32" s="34"/>
      <c r="F32" s="34"/>
      <c r="G32" s="34"/>
      <c r="H32" s="34"/>
      <c r="I32" s="34"/>
      <c r="J32" s="34"/>
      <c r="K32" s="34"/>
      <c r="L32" s="79" t="str">
        <f>Figures!A160</f>
        <v>Figure G.  Distribution of Fuel Used for Power Generation by Certified Utilities (MMBtu), 2016</v>
      </c>
      <c r="M32" s="78"/>
      <c r="N32" s="78"/>
      <c r="O32" s="78"/>
      <c r="P32" s="78"/>
      <c r="Q32" s="78"/>
      <c r="R32" s="78"/>
      <c r="S32" s="78"/>
      <c r="T32" s="135"/>
    </row>
    <row r="33" spans="1:20" ht="15.6" x14ac:dyDescent="0.3">
      <c r="A33" s="34"/>
      <c r="B33" s="36" t="str">
        <f>_xlfn.CONCAT('Read Me (2)'!B33,'Read Me'!$D$1)</f>
        <v>Table 1.h   Electricity Sales by Certified Utilities (MWh), 2016</v>
      </c>
      <c r="C33" s="32"/>
      <c r="D33" s="34"/>
      <c r="E33" s="34"/>
      <c r="F33" s="34"/>
      <c r="G33" s="34"/>
      <c r="H33" s="34"/>
      <c r="I33" s="34"/>
      <c r="J33" s="34"/>
      <c r="K33" s="34"/>
      <c r="L33" s="79" t="str">
        <f>Figures!A179</f>
        <v>Figure H.  Fuel Oil Used for Electricity Generation by Certified Utilities, by Energy Regions (%), 2016</v>
      </c>
      <c r="M33" s="78"/>
      <c r="N33" s="78"/>
      <c r="O33" s="78"/>
      <c r="P33" s="78"/>
      <c r="Q33" s="78"/>
      <c r="R33" s="78"/>
      <c r="S33" s="78"/>
      <c r="T33" s="135"/>
    </row>
    <row r="34" spans="1:20" ht="15.6" x14ac:dyDescent="0.3">
      <c r="A34" s="34"/>
      <c r="B34" s="36" t="str">
        <f>_xlfn.CONCAT('Read Me (2)'!B34,'Read Me'!$D$1)</f>
        <v>Table 1.i   Revenue by Certified Utilities ($000), 2016</v>
      </c>
      <c r="C34" s="32"/>
      <c r="D34" s="34"/>
      <c r="E34" s="34"/>
      <c r="F34" s="34"/>
      <c r="G34" s="34"/>
      <c r="H34" s="34"/>
      <c r="I34" s="34"/>
      <c r="J34" s="34"/>
      <c r="K34" s="34"/>
      <c r="L34" s="79" t="str">
        <f>Figures!A204</f>
        <v>Figure I.  Distribution of Sales, Revenue and Customer by Customer Type by Certified Utilities (%), 2016</v>
      </c>
      <c r="M34" s="78"/>
      <c r="N34" s="78"/>
      <c r="O34" s="78"/>
      <c r="P34" s="78"/>
      <c r="Q34" s="78"/>
      <c r="R34" s="78"/>
      <c r="S34" s="78"/>
      <c r="T34" s="135"/>
    </row>
    <row r="35" spans="1:20" ht="15.6" x14ac:dyDescent="0.3">
      <c r="A35" s="36"/>
      <c r="B35" s="36" t="str">
        <f>_xlfn.CONCAT('Read Me (2)'!B35,'Read Me'!$D$1)</f>
        <v>Table 1.j   Customers by Certified Utilities (Accounts), 2016</v>
      </c>
      <c r="C35" s="32"/>
      <c r="D35" s="36"/>
      <c r="E35" s="36"/>
      <c r="F35" s="36"/>
      <c r="G35" s="36"/>
      <c r="H35" s="36"/>
      <c r="I35" s="36"/>
      <c r="J35" s="36"/>
      <c r="K35" s="36"/>
      <c r="L35" s="79" t="str">
        <f>Figures!A227</f>
        <v>Figure J.  Wind Net Generation in Alaska, 2008-2016</v>
      </c>
      <c r="M35" s="79"/>
      <c r="N35" s="79"/>
      <c r="O35" s="79"/>
      <c r="P35" s="79"/>
      <c r="Q35" s="79"/>
      <c r="R35" s="79"/>
      <c r="S35" s="79"/>
      <c r="T35" s="135"/>
    </row>
    <row r="36" spans="1:20" ht="15.6" x14ac:dyDescent="0.3">
      <c r="A36" s="44"/>
      <c r="B36" s="353" t="s">
        <v>526</v>
      </c>
      <c r="C36" s="353"/>
      <c r="D36" s="44"/>
      <c r="E36" s="44"/>
      <c r="F36" s="44"/>
      <c r="G36" s="44"/>
      <c r="H36" s="44"/>
      <c r="I36" s="44"/>
      <c r="J36" s="44"/>
      <c r="K36" s="44"/>
      <c r="L36" s="80"/>
      <c r="M36" s="81"/>
      <c r="N36" s="81"/>
      <c r="O36" s="81"/>
      <c r="P36" s="81"/>
      <c r="Q36" s="81"/>
      <c r="R36" s="81"/>
      <c r="S36" s="81"/>
      <c r="T36" s="135"/>
    </row>
    <row r="37" spans="1:20" ht="15.6" x14ac:dyDescent="0.3">
      <c r="A37" s="41"/>
      <c r="B37" s="43"/>
      <c r="C37" s="42" t="s">
        <v>527</v>
      </c>
      <c r="D37" s="41"/>
      <c r="E37" s="41"/>
      <c r="F37" s="41"/>
      <c r="G37" s="41"/>
      <c r="H37" s="41"/>
      <c r="I37" s="41"/>
      <c r="J37" s="41"/>
      <c r="K37" s="41"/>
      <c r="L37" s="82"/>
      <c r="M37" s="82"/>
      <c r="N37" s="82"/>
      <c r="O37" s="82"/>
      <c r="P37" s="82"/>
      <c r="Q37" s="82"/>
      <c r="R37" s="82"/>
      <c r="S37" s="82"/>
      <c r="T37" s="135"/>
    </row>
    <row r="38" spans="1:20" ht="15.6" x14ac:dyDescent="0.3">
      <c r="A38" s="41"/>
      <c r="B38" s="41" t="str">
        <f>_xlfn.CONCAT('Read Me (2)'!B38,'Read Me'!$D$1)</f>
        <v>Table 2.1a  Installed Capacity by Prime Mover by Plant by Certified Utilities (kW), 2016</v>
      </c>
      <c r="C38" s="40"/>
      <c r="D38" s="41"/>
      <c r="E38" s="41"/>
      <c r="F38" s="41"/>
      <c r="G38" s="41"/>
      <c r="H38" s="41"/>
      <c r="I38" s="41"/>
      <c r="J38" s="41"/>
      <c r="K38" s="41"/>
      <c r="L38" s="82"/>
      <c r="M38" s="82"/>
      <c r="N38" s="82"/>
      <c r="O38" s="82"/>
      <c r="P38" s="82"/>
      <c r="Q38" s="82"/>
      <c r="R38" s="82"/>
      <c r="S38" s="82"/>
      <c r="T38" s="135"/>
    </row>
    <row r="39" spans="1:20" ht="15.6" x14ac:dyDescent="0.3">
      <c r="A39" s="41"/>
      <c r="B39" s="43"/>
      <c r="C39" s="42" t="s">
        <v>528</v>
      </c>
      <c r="D39" s="41"/>
      <c r="E39" s="41"/>
      <c r="F39" s="41"/>
      <c r="G39" s="41"/>
      <c r="H39" s="41"/>
      <c r="I39" s="41"/>
      <c r="J39" s="41"/>
      <c r="K39" s="41"/>
      <c r="L39" s="82"/>
      <c r="M39" s="82"/>
      <c r="N39" s="82"/>
      <c r="O39" s="82"/>
      <c r="P39" s="82"/>
      <c r="Q39" s="82"/>
      <c r="R39" s="82"/>
      <c r="S39" s="82"/>
      <c r="T39" s="135"/>
    </row>
    <row r="40" spans="1:20" ht="15.6" x14ac:dyDescent="0.3">
      <c r="A40" s="41"/>
      <c r="B40" s="41" t="str">
        <f>_xlfn.CONCAT('Read Me (2)'!B40,'Read Me'!$D$1)</f>
        <v>Table 2.2a  Net Generation and Total Disposition by Certified Utilities (MWh), 2016</v>
      </c>
      <c r="C40" s="40"/>
      <c r="D40" s="41"/>
      <c r="E40" s="41"/>
      <c r="F40" s="41"/>
      <c r="G40" s="41"/>
      <c r="H40" s="41"/>
      <c r="I40" s="41"/>
      <c r="J40" s="41"/>
      <c r="K40" s="41"/>
      <c r="L40" s="82"/>
      <c r="M40" s="82"/>
      <c r="N40" s="82"/>
      <c r="O40" s="82"/>
      <c r="P40" s="82"/>
      <c r="Q40" s="82"/>
      <c r="R40" s="82"/>
      <c r="S40" s="82"/>
      <c r="T40" s="135"/>
    </row>
    <row r="41" spans="1:20" ht="15.6" x14ac:dyDescent="0.3">
      <c r="A41" s="41"/>
      <c r="B41" s="41" t="str">
        <f>_xlfn.CONCAT('Read Me (2)'!B41,'Read Me'!$D$1)</f>
        <v>Table 2.3a  Net Generation by Prime Mover by Certified Utilities (MWh), 2016</v>
      </c>
      <c r="C41" s="40"/>
      <c r="D41" s="41"/>
      <c r="E41" s="41"/>
      <c r="F41" s="41"/>
      <c r="G41" s="41"/>
      <c r="H41" s="41"/>
      <c r="I41" s="41"/>
      <c r="J41" s="41"/>
      <c r="K41" s="41"/>
      <c r="L41" s="82"/>
      <c r="M41" s="82"/>
      <c r="N41" s="82"/>
      <c r="O41" s="82"/>
      <c r="P41" s="82"/>
      <c r="Q41" s="82"/>
      <c r="R41" s="82"/>
      <c r="S41" s="82"/>
      <c r="T41" s="135"/>
    </row>
    <row r="42" spans="1:20" ht="15.6" x14ac:dyDescent="0.3">
      <c r="A42" s="41"/>
      <c r="B42" s="41" t="str">
        <f>_xlfn.CONCAT('Read Me (2)'!B42,'Read Me'!$D$1)</f>
        <v>Table 2.3b  Net Generation by Fuel Type by Certified Utilities (MWh), 2016</v>
      </c>
      <c r="C42" s="40"/>
      <c r="D42" s="41"/>
      <c r="E42" s="41"/>
      <c r="F42" s="41"/>
      <c r="G42" s="41"/>
      <c r="H42" s="41"/>
      <c r="I42" s="41"/>
      <c r="J42" s="41"/>
      <c r="K42" s="41"/>
      <c r="L42" s="82"/>
      <c r="M42" s="82"/>
      <c r="N42" s="82"/>
      <c r="O42" s="82"/>
      <c r="P42" s="82"/>
      <c r="Q42" s="82"/>
      <c r="R42" s="82"/>
      <c r="S42" s="82"/>
      <c r="T42" s="135"/>
    </row>
    <row r="43" spans="1:20" ht="15.6" x14ac:dyDescent="0.3">
      <c r="A43" s="41"/>
      <c r="B43" s="41" t="str">
        <f>_xlfn.CONCAT('Read Me (2)'!B43,'Read Me'!$D$1)</f>
        <v>Table 2.3c  Net Generation, Fuel Use, Fuel Cost and Efficiency by Certified Utilities,  2016</v>
      </c>
      <c r="C43" s="40"/>
      <c r="D43" s="41"/>
      <c r="E43" s="41"/>
      <c r="F43" s="41"/>
      <c r="G43" s="41"/>
      <c r="H43" s="41"/>
      <c r="I43" s="41"/>
      <c r="J43" s="41"/>
      <c r="K43" s="41"/>
      <c r="L43" s="82"/>
      <c r="M43" s="82"/>
      <c r="N43" s="82"/>
      <c r="O43" s="82"/>
      <c r="P43" s="82"/>
      <c r="Q43" s="82"/>
      <c r="R43" s="82"/>
      <c r="S43" s="82"/>
      <c r="T43" s="135"/>
    </row>
    <row r="44" spans="1:20" ht="15.6" x14ac:dyDescent="0.3">
      <c r="A44" s="41"/>
      <c r="B44" s="41" t="str">
        <f>_xlfn.CONCAT('Read Me (2)'!B44,'Read Me'!$D$1)</f>
        <v>Table 2.4a  Net Generation, Fuel Type, Emissions, Efficiency by Certified Utilities, 2016</v>
      </c>
      <c r="C44" s="40"/>
      <c r="D44" s="41"/>
      <c r="E44" s="41"/>
      <c r="F44" s="41"/>
      <c r="G44" s="41"/>
      <c r="H44" s="41"/>
      <c r="I44" s="41"/>
      <c r="J44" s="41"/>
      <c r="K44" s="41"/>
      <c r="L44" s="82"/>
      <c r="M44" s="82"/>
      <c r="N44" s="82"/>
      <c r="O44" s="82"/>
      <c r="P44" s="82"/>
      <c r="Q44" s="82"/>
      <c r="R44" s="82"/>
      <c r="S44" s="82"/>
      <c r="T44" s="135"/>
    </row>
    <row r="45" spans="1:20" ht="15.6" x14ac:dyDescent="0.3">
      <c r="A45" s="41"/>
      <c r="B45" s="40"/>
      <c r="C45" s="42" t="s">
        <v>529</v>
      </c>
      <c r="D45" s="41"/>
      <c r="E45" s="41"/>
      <c r="F45" s="41"/>
      <c r="G45" s="41"/>
      <c r="H45" s="41"/>
      <c r="I45" s="41"/>
      <c r="J45" s="41"/>
      <c r="K45" s="41"/>
      <c r="L45" s="82"/>
      <c r="M45" s="82"/>
      <c r="N45" s="82"/>
      <c r="O45" s="82"/>
      <c r="P45" s="82"/>
      <c r="Q45" s="82"/>
      <c r="R45" s="82"/>
      <c r="S45" s="82"/>
      <c r="T45" s="135"/>
    </row>
    <row r="46" spans="1:20" ht="15.6" x14ac:dyDescent="0.3">
      <c r="A46" s="41"/>
      <c r="B46" s="41" t="str">
        <f>_xlfn.CONCAT('Read Me (2)'!B46,'Read Me'!$D$1)</f>
        <v>Table 2.5a   Revenue, Sales and Customers by Customer Type by Certified Utilities ($000, MWh, Accounts), 2016</v>
      </c>
      <c r="C46" s="40"/>
      <c r="D46" s="41"/>
      <c r="E46" s="41"/>
      <c r="F46" s="41"/>
      <c r="G46" s="41"/>
      <c r="H46" s="41"/>
      <c r="I46" s="41"/>
      <c r="J46" s="41"/>
      <c r="K46" s="41"/>
      <c r="L46" s="82"/>
      <c r="M46" s="82"/>
      <c r="N46" s="82"/>
      <c r="O46" s="82"/>
      <c r="P46" s="82"/>
      <c r="Q46" s="82"/>
      <c r="R46" s="82"/>
      <c r="S46" s="82"/>
      <c r="T46" s="135"/>
    </row>
    <row r="47" spans="1:20" ht="15.6" x14ac:dyDescent="0.3">
      <c r="A47" s="41"/>
      <c r="B47" s="41" t="str">
        <f>_xlfn.CONCAT('Read Me (2)'!B47,'Read Me'!$D$1)</f>
        <v>Table 2.5b  Average Annual Energy Use and Rates by Customer Type by Certified Utilities, (kWh/Customer, $/Customer, $/kWh), 2016</v>
      </c>
      <c r="C47" s="40"/>
      <c r="D47" s="41"/>
      <c r="E47" s="41"/>
      <c r="F47" s="41"/>
      <c r="G47" s="41"/>
      <c r="H47" s="41"/>
      <c r="I47" s="41"/>
      <c r="J47" s="41"/>
      <c r="K47" s="41"/>
      <c r="L47" s="79"/>
      <c r="M47" s="79"/>
      <c r="N47" s="79"/>
      <c r="O47" s="79"/>
      <c r="P47" s="79"/>
      <c r="Q47" s="79"/>
      <c r="R47" s="79"/>
      <c r="S47" s="79"/>
      <c r="T47" s="135"/>
    </row>
    <row r="48" spans="1:20" ht="15.6" x14ac:dyDescent="0.3">
      <c r="A48" s="41"/>
      <c r="B48" s="41" t="str">
        <f>_xlfn.CONCAT('Read Me (2)'!B48,'Read Me'!$D$1)</f>
        <v>Table 2.5c  Average Residential Rates and PCE Payments ($/kWh), 2016</v>
      </c>
      <c r="C48" s="40"/>
      <c r="D48" s="41"/>
      <c r="E48" s="41"/>
      <c r="F48" s="41"/>
      <c r="G48" s="41"/>
      <c r="H48" s="41"/>
      <c r="I48" s="41"/>
      <c r="J48" s="41"/>
      <c r="K48" s="41"/>
      <c r="L48" s="79"/>
      <c r="M48" s="79"/>
      <c r="N48" s="79"/>
      <c r="O48" s="79"/>
      <c r="P48" s="79"/>
      <c r="Q48" s="79"/>
      <c r="R48" s="79"/>
      <c r="S48" s="79"/>
      <c r="T48" s="135"/>
    </row>
    <row r="49" spans="1:20" ht="15.6" x14ac:dyDescent="0.3">
      <c r="A49" s="30"/>
      <c r="B49" s="27" t="s">
        <v>530</v>
      </c>
      <c r="C49" s="31"/>
      <c r="D49" s="30"/>
      <c r="E49" s="30"/>
      <c r="F49" s="30"/>
      <c r="G49" s="30"/>
      <c r="H49" s="30"/>
      <c r="I49" s="30"/>
      <c r="J49" s="30"/>
      <c r="K49" s="30"/>
      <c r="L49" s="79"/>
      <c r="M49" s="79"/>
      <c r="N49" s="79"/>
      <c r="O49" s="79"/>
      <c r="P49" s="79"/>
      <c r="Q49" s="79"/>
      <c r="R49" s="79"/>
      <c r="S49" s="79"/>
      <c r="T49" s="135"/>
    </row>
    <row r="50" spans="1:20" ht="15.6" x14ac:dyDescent="0.3">
      <c r="A50" s="30"/>
      <c r="B50" s="27"/>
      <c r="C50" s="31" t="s">
        <v>527</v>
      </c>
      <c r="D50" s="30"/>
      <c r="E50" s="30"/>
      <c r="F50" s="30"/>
      <c r="G50" s="30"/>
      <c r="H50" s="30"/>
      <c r="I50" s="30"/>
      <c r="J50" s="30"/>
      <c r="K50" s="30"/>
      <c r="L50" s="79"/>
      <c r="M50" s="79"/>
      <c r="N50" s="79"/>
      <c r="O50" s="79"/>
      <c r="P50" s="79"/>
      <c r="Q50" s="79"/>
      <c r="R50" s="79"/>
      <c r="S50" s="79"/>
      <c r="T50" s="135"/>
    </row>
    <row r="51" spans="1:20" ht="15.6" x14ac:dyDescent="0.3">
      <c r="A51" s="30"/>
      <c r="B51" s="30" t="str">
        <f>_xlfn.CONCAT('Read Me (2)'!B51,'Read Me'!$D$1)</f>
        <v>Installed Capacity by Prime Mover by Certified Utilities in Alaska (kW, %), 1960-2016</v>
      </c>
      <c r="C51" s="28"/>
      <c r="D51" s="30"/>
      <c r="E51" s="30"/>
      <c r="F51" s="30"/>
      <c r="G51" s="30"/>
      <c r="H51" s="30"/>
      <c r="I51" s="30"/>
      <c r="J51" s="30"/>
      <c r="K51" s="30"/>
      <c r="L51" s="79"/>
      <c r="M51" s="79"/>
      <c r="N51" s="79"/>
      <c r="O51" s="79"/>
      <c r="P51" s="79"/>
      <c r="Q51" s="79"/>
      <c r="R51" s="79"/>
      <c r="S51" s="79"/>
      <c r="T51" s="135"/>
    </row>
    <row r="52" spans="1:20" ht="15.6" x14ac:dyDescent="0.3">
      <c r="A52" s="30"/>
      <c r="B52" s="29"/>
      <c r="C52" s="31" t="s">
        <v>386</v>
      </c>
      <c r="D52" s="30"/>
      <c r="E52" s="30"/>
      <c r="F52" s="30"/>
      <c r="G52" s="30"/>
      <c r="H52" s="30"/>
      <c r="I52" s="30"/>
      <c r="J52" s="30"/>
      <c r="K52" s="30"/>
      <c r="L52" s="79"/>
      <c r="M52" s="79"/>
      <c r="N52" s="79"/>
      <c r="O52" s="79"/>
      <c r="P52" s="79"/>
      <c r="Q52" s="79"/>
      <c r="R52" s="79"/>
      <c r="S52" s="79"/>
      <c r="T52" s="135"/>
    </row>
    <row r="53" spans="1:20" ht="15.6" x14ac:dyDescent="0.3">
      <c r="A53" s="30"/>
      <c r="B53" s="30" t="str">
        <f>_xlfn.CONCAT('Read Me (2)'!B53,'Read Me'!$D$1)</f>
        <v>Net Generation by Fuel Type by Certified Utilities in Alaska (GWh), 1962-2016</v>
      </c>
      <c r="C53" s="28"/>
      <c r="D53" s="30"/>
      <c r="E53" s="30"/>
      <c r="F53" s="30"/>
      <c r="G53" s="30"/>
      <c r="H53" s="30"/>
      <c r="I53" s="30"/>
      <c r="J53" s="30"/>
      <c r="K53" s="30"/>
      <c r="L53" s="79"/>
      <c r="M53" s="79"/>
      <c r="N53" s="79"/>
      <c r="O53" s="79"/>
      <c r="P53" s="79"/>
      <c r="Q53" s="79"/>
      <c r="R53" s="79"/>
      <c r="S53" s="79"/>
      <c r="T53" s="135"/>
    </row>
    <row r="54" spans="1:20" ht="15.6" x14ac:dyDescent="0.3">
      <c r="A54" s="30"/>
      <c r="B54" s="29"/>
      <c r="C54" s="31" t="s">
        <v>529</v>
      </c>
      <c r="D54" s="30"/>
      <c r="E54" s="30"/>
      <c r="F54" s="30"/>
      <c r="G54" s="30"/>
      <c r="H54" s="30"/>
      <c r="I54" s="30"/>
      <c r="J54" s="30"/>
      <c r="K54" s="30"/>
      <c r="L54" s="79"/>
      <c r="M54" s="79"/>
      <c r="N54" s="79"/>
      <c r="O54" s="79"/>
      <c r="P54" s="79"/>
      <c r="Q54" s="79"/>
      <c r="R54" s="79"/>
      <c r="S54" s="79"/>
      <c r="T54" s="135"/>
    </row>
    <row r="55" spans="1:20" ht="15.6" x14ac:dyDescent="0.3">
      <c r="A55" s="30"/>
      <c r="B55" s="30" t="str">
        <f>_xlfn.CONCAT('Read Me (2)'!B55,'Read Me'!$D$1)</f>
        <v>Sales, Revenue, and Customers by Customer Type by Certified Utilities in Alaska (MWh, $000, Accounts), 1962-2016</v>
      </c>
      <c r="C55" s="28"/>
      <c r="D55" s="30"/>
      <c r="E55" s="30"/>
      <c r="F55" s="30"/>
      <c r="G55" s="30"/>
      <c r="H55" s="30"/>
      <c r="I55" s="30"/>
      <c r="J55" s="30"/>
      <c r="K55" s="30"/>
      <c r="L55" s="79"/>
      <c r="M55" s="79"/>
      <c r="N55" s="79"/>
      <c r="O55" s="79"/>
      <c r="P55" s="79"/>
      <c r="Q55" s="79"/>
      <c r="R55" s="79"/>
      <c r="S55" s="79"/>
      <c r="T55" s="135"/>
    </row>
    <row r="56" spans="1:20" ht="15.6" x14ac:dyDescent="0.3">
      <c r="A56" s="30"/>
      <c r="B56" s="30" t="str">
        <f>_xlfn.CONCAT('Read Me (2)'!B56,'Read Me'!$D$1)</f>
        <v>Average Annual Energy Use and Rates by Customer Type by Certified Utilities in Alaska (kWh/Customer, $/Customer, $/kWh), 1962-2016</v>
      </c>
      <c r="C56" s="28"/>
      <c r="D56" s="30"/>
      <c r="E56" s="30"/>
      <c r="F56" s="30"/>
      <c r="G56" s="30"/>
      <c r="H56" s="30"/>
      <c r="I56" s="30"/>
      <c r="J56" s="30"/>
      <c r="K56" s="30"/>
      <c r="L56" s="79"/>
      <c r="M56" s="79"/>
      <c r="N56" s="79"/>
      <c r="O56" s="79"/>
      <c r="P56" s="79"/>
      <c r="Q56" s="79"/>
      <c r="R56" s="79"/>
      <c r="S56" s="79"/>
      <c r="T56" s="135"/>
    </row>
    <row r="57" spans="1:20" ht="15.6" x14ac:dyDescent="0.3">
      <c r="A57" s="47"/>
      <c r="B57" s="55"/>
      <c r="C57" s="47"/>
      <c r="D57" s="47"/>
      <c r="E57" s="47"/>
      <c r="F57" s="47"/>
      <c r="G57" s="47"/>
      <c r="H57" s="47"/>
      <c r="I57" s="47"/>
      <c r="J57" s="47"/>
      <c r="K57" s="47"/>
      <c r="L57" s="47"/>
      <c r="M57" s="47"/>
      <c r="N57" s="47"/>
      <c r="O57" s="47"/>
      <c r="P57" s="47"/>
      <c r="Q57" s="47"/>
      <c r="R57" s="47"/>
      <c r="S57" s="47"/>
    </row>
    <row r="58" spans="1:20" ht="15.6" x14ac:dyDescent="0.3">
      <c r="A58" s="47"/>
      <c r="B58" s="55"/>
      <c r="C58" s="47"/>
      <c r="D58" s="47"/>
      <c r="E58" s="47"/>
      <c r="F58" s="47"/>
      <c r="G58" s="47"/>
      <c r="H58" s="47"/>
      <c r="I58" s="47"/>
      <c r="J58" s="47"/>
      <c r="K58" s="47"/>
      <c r="L58" s="47"/>
      <c r="M58" s="47"/>
      <c r="N58" s="47"/>
      <c r="O58" s="47"/>
      <c r="P58" s="47"/>
      <c r="Q58" s="47"/>
      <c r="R58" s="47"/>
      <c r="S58" s="47"/>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6" ht="15.6" x14ac:dyDescent="0.3">
      <c r="A1" s="374" t="s">
        <v>2205</v>
      </c>
      <c r="B1" s="375"/>
      <c r="C1" s="375"/>
      <c r="D1" s="375"/>
    </row>
    <row r="2" spans="1:6" x14ac:dyDescent="0.3">
      <c r="A2" s="3" t="s">
        <v>2199</v>
      </c>
      <c r="B2" s="26"/>
      <c r="C2" s="26"/>
      <c r="D2" s="26"/>
      <c r="E2" s="26"/>
      <c r="F2" s="26"/>
    </row>
    <row r="3" spans="1:6" ht="43.2" x14ac:dyDescent="0.3">
      <c r="A3" s="2" t="s">
        <v>0</v>
      </c>
      <c r="B3" s="2" t="s">
        <v>49</v>
      </c>
      <c r="C3" s="2" t="s">
        <v>50</v>
      </c>
      <c r="D3" s="10" t="s">
        <v>51</v>
      </c>
      <c r="E3" s="2" t="s">
        <v>2175</v>
      </c>
      <c r="F3" s="10" t="s">
        <v>37</v>
      </c>
    </row>
    <row r="4" spans="1:6" x14ac:dyDescent="0.3">
      <c r="A4" t="s">
        <v>4</v>
      </c>
      <c r="B4" s="15">
        <v>7929.1050000000014</v>
      </c>
      <c r="C4" s="15">
        <v>45139.076000000001</v>
      </c>
      <c r="D4" s="15">
        <v>8900.494999999999</v>
      </c>
      <c r="E4" s="15">
        <v>62000.332000000002</v>
      </c>
      <c r="F4" s="20">
        <v>1.0217911995212632E-2</v>
      </c>
    </row>
    <row r="5" spans="1:6" x14ac:dyDescent="0.3">
      <c r="A5" t="s">
        <v>5</v>
      </c>
      <c r="B5" s="15">
        <v>16070.187</v>
      </c>
      <c r="C5" s="15">
        <v>12401.239000000001</v>
      </c>
      <c r="D5" s="15">
        <v>20167.541000000001</v>
      </c>
      <c r="E5" s="15">
        <v>48673.270000000004</v>
      </c>
      <c r="F5" s="20">
        <v>8.021556874553885E-3</v>
      </c>
    </row>
    <row r="6" spans="1:6" x14ac:dyDescent="0.3">
      <c r="A6" t="s">
        <v>6</v>
      </c>
      <c r="B6" s="15">
        <v>13572.636999999999</v>
      </c>
      <c r="C6" s="15">
        <v>27333.447999999997</v>
      </c>
      <c r="D6" s="15">
        <v>10246.129000000003</v>
      </c>
      <c r="E6" s="15">
        <v>51418.096999999994</v>
      </c>
      <c r="F6" s="20">
        <v>8.4739157543109057E-3</v>
      </c>
    </row>
    <row r="7" spans="1:6" x14ac:dyDescent="0.3">
      <c r="A7" t="s">
        <v>7</v>
      </c>
      <c r="B7" s="15">
        <v>21877.864000000005</v>
      </c>
      <c r="C7" s="15">
        <v>79510.924999999988</v>
      </c>
      <c r="D7" s="15">
        <v>4632.3599999999997</v>
      </c>
      <c r="E7" s="15">
        <v>106036.16500000001</v>
      </c>
      <c r="F7" s="20">
        <v>1.7475200008281344E-2</v>
      </c>
    </row>
    <row r="8" spans="1:6" x14ac:dyDescent="0.3">
      <c r="A8" t="s">
        <v>8</v>
      </c>
      <c r="B8" s="15">
        <v>35507.926999999996</v>
      </c>
      <c r="C8" s="15">
        <v>22748.594999999998</v>
      </c>
      <c r="D8" s="15">
        <v>87122.125</v>
      </c>
      <c r="E8" s="15">
        <v>145378.64699999997</v>
      </c>
      <c r="F8" s="20">
        <v>2.3959004300639596E-2</v>
      </c>
    </row>
    <row r="9" spans="1:6" x14ac:dyDescent="0.3">
      <c r="A9" t="s">
        <v>9</v>
      </c>
      <c r="B9" s="15">
        <v>32355.263999999988</v>
      </c>
      <c r="C9" s="15">
        <v>25825.406000000003</v>
      </c>
      <c r="D9" s="15">
        <v>33833.241999999998</v>
      </c>
      <c r="E9" s="15">
        <v>92482.792000000016</v>
      </c>
      <c r="F9" s="20">
        <v>1.5241547895704092E-2</v>
      </c>
    </row>
    <row r="10" spans="1:6" x14ac:dyDescent="0.3">
      <c r="A10" t="s">
        <v>10</v>
      </c>
      <c r="B10" s="15">
        <v>17743.273999999998</v>
      </c>
      <c r="C10" s="15">
        <v>135409.39300000001</v>
      </c>
      <c r="D10" s="15">
        <v>1431.866</v>
      </c>
      <c r="E10" s="15">
        <v>154584.533</v>
      </c>
      <c r="F10" s="20">
        <v>2.5476172514931741E-2</v>
      </c>
    </row>
    <row r="11" spans="1:6" x14ac:dyDescent="0.3">
      <c r="A11" t="s">
        <v>11</v>
      </c>
      <c r="B11" s="15">
        <v>12711.869000000001</v>
      </c>
      <c r="C11" s="15">
        <v>12121.305</v>
      </c>
      <c r="D11" s="15">
        <v>8252.0360000000001</v>
      </c>
      <c r="E11" s="15">
        <v>33098.420000000006</v>
      </c>
      <c r="F11" s="20">
        <v>5.4547569638915125E-3</v>
      </c>
    </row>
    <row r="12" spans="1:6" x14ac:dyDescent="0.3">
      <c r="A12" t="s">
        <v>12</v>
      </c>
      <c r="B12" s="15">
        <v>1509288</v>
      </c>
      <c r="C12" s="15">
        <v>2007014</v>
      </c>
      <c r="D12" s="15">
        <v>1020264</v>
      </c>
      <c r="E12" s="15">
        <v>4536566</v>
      </c>
      <c r="F12" s="20">
        <v>0.7476449021026822</v>
      </c>
    </row>
    <row r="13" spans="1:6" x14ac:dyDescent="0.3">
      <c r="A13" t="s">
        <v>13</v>
      </c>
      <c r="B13" s="15">
        <v>310800.41199999995</v>
      </c>
      <c r="C13" s="15">
        <v>285960.35600000009</v>
      </c>
      <c r="D13" s="15">
        <v>209784.20199999999</v>
      </c>
      <c r="E13" s="15">
        <v>806723.14700000023</v>
      </c>
      <c r="F13" s="20">
        <v>0.13295132226948375</v>
      </c>
    </row>
    <row r="14" spans="1:6" x14ac:dyDescent="0.3">
      <c r="A14" t="s">
        <v>14</v>
      </c>
      <c r="B14" s="15">
        <v>11839.541999999998</v>
      </c>
      <c r="C14" s="15">
        <v>9652.3260000000009</v>
      </c>
      <c r="D14" s="15">
        <v>9299.3680000000004</v>
      </c>
      <c r="E14" s="15">
        <v>30846.973999999991</v>
      </c>
      <c r="F14" s="20">
        <v>5.0837093203083515E-3</v>
      </c>
    </row>
    <row r="15" spans="1:6" x14ac:dyDescent="0.3">
      <c r="A15" s="18" t="s">
        <v>15</v>
      </c>
      <c r="B15" s="19">
        <v>1989696.081</v>
      </c>
      <c r="C15" s="19">
        <v>2663116.0690000001</v>
      </c>
      <c r="D15" s="19">
        <v>1413933.3640000001</v>
      </c>
      <c r="E15" s="19">
        <v>6067808.3770000003</v>
      </c>
      <c r="F15" s="282">
        <v>1</v>
      </c>
    </row>
    <row r="16" spans="1:6" x14ac:dyDescent="0.3">
      <c r="A16" s="2" t="s">
        <v>42</v>
      </c>
      <c r="B16" s="283">
        <v>0.32791017075323831</v>
      </c>
      <c r="C16" s="283">
        <v>0.43889257925390812</v>
      </c>
      <c r="D16" s="283">
        <v>0.23302208575991093</v>
      </c>
      <c r="E16" s="283">
        <v>1</v>
      </c>
      <c r="F16" s="17"/>
    </row>
    <row r="17" spans="1:6" ht="31.5" customHeight="1" x14ac:dyDescent="0.3">
      <c r="A17" s="357" t="s">
        <v>2174</v>
      </c>
      <c r="B17" s="357"/>
      <c r="C17" s="357"/>
      <c r="D17" s="357"/>
      <c r="E17" s="357"/>
      <c r="F17" s="357"/>
    </row>
    <row r="18" spans="1:6" x14ac:dyDescent="0.3">
      <c r="B18" s="15"/>
      <c r="C18" s="15"/>
      <c r="D18" s="15"/>
      <c r="E18" s="15"/>
    </row>
  </sheetData>
  <mergeCells count="1">
    <mergeCell ref="A17:F1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ht="15.6" x14ac:dyDescent="0.3">
      <c r="A1" s="374" t="s">
        <v>2205</v>
      </c>
      <c r="B1" s="375"/>
      <c r="C1" s="375"/>
      <c r="D1" s="375"/>
    </row>
    <row r="2" spans="1:6" x14ac:dyDescent="0.3">
      <c r="A2" s="3" t="s">
        <v>2200</v>
      </c>
    </row>
    <row r="3" spans="1:6" ht="43.2" x14ac:dyDescent="0.3">
      <c r="A3" s="2" t="s">
        <v>0</v>
      </c>
      <c r="B3" s="2" t="s">
        <v>49</v>
      </c>
      <c r="C3" s="2" t="s">
        <v>2181</v>
      </c>
      <c r="D3" s="2" t="s">
        <v>2182</v>
      </c>
      <c r="E3" s="2" t="s">
        <v>2175</v>
      </c>
      <c r="F3" s="10" t="s">
        <v>37</v>
      </c>
    </row>
    <row r="4" spans="1:6" x14ac:dyDescent="0.3">
      <c r="A4" t="s">
        <v>4</v>
      </c>
      <c r="B4" s="15">
        <v>3494.3950567750012</v>
      </c>
      <c r="C4" s="15">
        <v>17057.464919466667</v>
      </c>
      <c r="D4" s="15">
        <v>4279.1530162499994</v>
      </c>
      <c r="E4" s="15">
        <v>24831.012992491665</v>
      </c>
      <c r="F4" s="20">
        <v>2.2400265763422959E-2</v>
      </c>
    </row>
    <row r="5" spans="1:6" x14ac:dyDescent="0.3">
      <c r="A5" t="s">
        <v>5</v>
      </c>
      <c r="B5" s="15">
        <v>6928.8527333000002</v>
      </c>
      <c r="C5" s="15">
        <v>4874.6164155750002</v>
      </c>
      <c r="D5" s="15">
        <v>8565.2277473583345</v>
      </c>
      <c r="E5" s="15">
        <v>20368.69689623333</v>
      </c>
      <c r="F5" s="20">
        <v>1.8374772864409476E-2</v>
      </c>
    </row>
    <row r="6" spans="1:6" x14ac:dyDescent="0.3">
      <c r="A6" t="s">
        <v>6</v>
      </c>
      <c r="B6" s="15">
        <v>6943.8431880083353</v>
      </c>
      <c r="C6" s="15">
        <v>13240.288844866667</v>
      </c>
      <c r="D6" s="15">
        <v>5389.5364581666672</v>
      </c>
      <c r="E6" s="15">
        <v>25573.66849104167</v>
      </c>
      <c r="F6" s="20">
        <v>2.3070221537809521E-2</v>
      </c>
    </row>
    <row r="7" spans="1:6" x14ac:dyDescent="0.3">
      <c r="A7" t="s">
        <v>7</v>
      </c>
      <c r="B7" s="15">
        <v>6033.207310183333</v>
      </c>
      <c r="C7" s="15">
        <v>18836.535713649995</v>
      </c>
      <c r="D7" s="15">
        <v>1748.2369168666669</v>
      </c>
      <c r="E7" s="15">
        <v>26617.979940700003</v>
      </c>
      <c r="F7" s="20">
        <v>2.4012303684003297E-2</v>
      </c>
    </row>
    <row r="8" spans="1:6" x14ac:dyDescent="0.3">
      <c r="A8" t="s">
        <v>8</v>
      </c>
      <c r="B8" s="15">
        <v>6492.7128897999992</v>
      </c>
      <c r="C8" s="15">
        <v>4104.0450784000004</v>
      </c>
      <c r="D8" s="15">
        <v>14020.612171225001</v>
      </c>
      <c r="E8" s="15">
        <v>24617.370139425002</v>
      </c>
      <c r="F8" s="20">
        <v>2.2207536747953626E-2</v>
      </c>
    </row>
    <row r="9" spans="1:6" x14ac:dyDescent="0.3">
      <c r="A9" t="s">
        <v>9</v>
      </c>
      <c r="B9" s="15">
        <v>15682.470911516666</v>
      </c>
      <c r="C9" s="15">
        <v>11068.050328825</v>
      </c>
      <c r="D9" s="15">
        <v>15220.005508999997</v>
      </c>
      <c r="E9" s="15">
        <v>41970.526749341661</v>
      </c>
      <c r="F9" s="20">
        <v>3.7861965345529235E-2</v>
      </c>
    </row>
    <row r="10" spans="1:6" x14ac:dyDescent="0.3">
      <c r="A10" t="s">
        <v>10</v>
      </c>
      <c r="B10" s="15">
        <v>2391.4666799999995</v>
      </c>
      <c r="C10" s="15">
        <v>23791.720300000001</v>
      </c>
      <c r="D10" s="15">
        <v>204.96092999999996</v>
      </c>
      <c r="E10" s="15">
        <v>26388.14791</v>
      </c>
      <c r="F10" s="20">
        <v>2.3804970275165569E-2</v>
      </c>
    </row>
    <row r="11" spans="1:6" x14ac:dyDescent="0.3">
      <c r="A11" t="s">
        <v>11</v>
      </c>
      <c r="B11" s="15">
        <v>6405.1214582000002</v>
      </c>
      <c r="C11" s="15">
        <v>5289.4759075500015</v>
      </c>
      <c r="D11" s="15">
        <v>4675.684986483333</v>
      </c>
      <c r="E11" s="15">
        <v>16370.282352233335</v>
      </c>
      <c r="F11" s="20">
        <v>1.4767769459231519E-2</v>
      </c>
    </row>
    <row r="12" spans="1:6" x14ac:dyDescent="0.3">
      <c r="A12" t="s">
        <v>12</v>
      </c>
      <c r="B12" s="15">
        <v>305385.90000000002</v>
      </c>
      <c r="C12" s="15">
        <v>319385.5</v>
      </c>
      <c r="D12" s="15">
        <v>155873.5</v>
      </c>
      <c r="E12" s="15">
        <v>780644.9</v>
      </c>
      <c r="F12" s="20">
        <v>0.70422633309999505</v>
      </c>
    </row>
    <row r="13" spans="1:6" x14ac:dyDescent="0.3">
      <c r="A13" t="s">
        <v>13</v>
      </c>
      <c r="B13" s="15">
        <v>42115.76262248485</v>
      </c>
      <c r="C13" s="15">
        <v>36476.020749473486</v>
      </c>
      <c r="D13" s="15">
        <v>24570.418513949247</v>
      </c>
      <c r="E13" s="15">
        <v>103162.20188590761</v>
      </c>
      <c r="F13" s="20">
        <v>9.3063490389335923E-2</v>
      </c>
    </row>
    <row r="14" spans="1:6" x14ac:dyDescent="0.3">
      <c r="A14" t="s">
        <v>14</v>
      </c>
      <c r="B14" s="15">
        <v>6553.6407686166658</v>
      </c>
      <c r="C14" s="15">
        <v>5823.0929441750013</v>
      </c>
      <c r="D14" s="15">
        <v>5592.6927673250002</v>
      </c>
      <c r="E14" s="15">
        <v>17969.426480116668</v>
      </c>
      <c r="F14" s="20">
        <v>1.6210370833143868E-2</v>
      </c>
    </row>
    <row r="15" spans="1:6" x14ac:dyDescent="0.3">
      <c r="A15" s="18" t="s">
        <v>15</v>
      </c>
      <c r="B15" s="19">
        <v>408427.37361888494</v>
      </c>
      <c r="C15" s="19">
        <v>459946.81120198185</v>
      </c>
      <c r="D15" s="19">
        <v>240140.02901662423</v>
      </c>
      <c r="E15" s="19">
        <v>1108514.2138374909</v>
      </c>
      <c r="F15" s="282">
        <v>1</v>
      </c>
    </row>
    <row r="16" spans="1:6" x14ac:dyDescent="0.3">
      <c r="A16" s="2" t="s">
        <v>42</v>
      </c>
      <c r="B16" s="283">
        <v>0.36844577049217769</v>
      </c>
      <c r="C16" s="283">
        <v>0.41492188865104662</v>
      </c>
      <c r="D16" s="283">
        <v>0.21663234085677585</v>
      </c>
      <c r="E16" s="283">
        <v>1</v>
      </c>
      <c r="F16" s="17"/>
    </row>
    <row r="17" spans="1:6" ht="30.75" customHeight="1" x14ac:dyDescent="0.3">
      <c r="A17" s="357" t="s">
        <v>2174</v>
      </c>
      <c r="B17" s="357"/>
      <c r="C17" s="357"/>
      <c r="D17" s="357"/>
      <c r="E17" s="357"/>
      <c r="F17" s="357"/>
    </row>
    <row r="18" spans="1:6" ht="15" customHeight="1" x14ac:dyDescent="0.3">
      <c r="A18" s="357" t="s">
        <v>2176</v>
      </c>
      <c r="B18" s="357"/>
      <c r="C18" s="357"/>
      <c r="D18" s="357"/>
      <c r="E18" s="357"/>
      <c r="F18" s="357"/>
    </row>
  </sheetData>
  <mergeCells count="2">
    <mergeCell ref="A17:F17"/>
    <mergeCell ref="A18:F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8"/>
  <sheetViews>
    <sheetView workbookViewId="0"/>
  </sheetViews>
  <sheetFormatPr defaultRowHeight="14.4" x14ac:dyDescent="0.3"/>
  <cols>
    <col min="1" max="1" width="28.33203125" customWidth="1"/>
    <col min="2" max="2" width="11" bestFit="1" customWidth="1"/>
    <col min="3" max="3" width="11.5546875" bestFit="1" customWidth="1"/>
    <col min="4" max="4" width="7.88671875" customWidth="1"/>
    <col min="5" max="5" width="12" bestFit="1" customWidth="1"/>
    <col min="6" max="6" width="10.109375" bestFit="1" customWidth="1"/>
  </cols>
  <sheetData>
    <row r="1" spans="1:6" ht="15.6" x14ac:dyDescent="0.3">
      <c r="A1" s="374" t="s">
        <v>2205</v>
      </c>
      <c r="B1" s="375"/>
      <c r="C1" s="375"/>
      <c r="D1" s="375"/>
    </row>
    <row r="2" spans="1:6" x14ac:dyDescent="0.3">
      <c r="A2" s="3" t="s">
        <v>2201</v>
      </c>
    </row>
    <row r="3" spans="1:6" ht="45" customHeight="1" x14ac:dyDescent="0.3">
      <c r="A3" s="10" t="s">
        <v>0</v>
      </c>
      <c r="B3" s="10" t="s">
        <v>49</v>
      </c>
      <c r="C3" s="2" t="s">
        <v>50</v>
      </c>
      <c r="D3" s="10" t="s">
        <v>51</v>
      </c>
      <c r="E3" s="2" t="s">
        <v>2175</v>
      </c>
      <c r="F3" s="10" t="s">
        <v>37</v>
      </c>
    </row>
    <row r="4" spans="1:6" x14ac:dyDescent="0.3">
      <c r="A4" t="s">
        <v>4</v>
      </c>
      <c r="B4" s="15">
        <v>1698</v>
      </c>
      <c r="C4" s="15">
        <v>681</v>
      </c>
      <c r="D4" s="15">
        <v>438</v>
      </c>
      <c r="E4" s="15">
        <v>2877</v>
      </c>
      <c r="F4" s="90">
        <v>0.84152580298877677</v>
      </c>
    </row>
    <row r="5" spans="1:6" x14ac:dyDescent="0.3">
      <c r="A5" t="s">
        <v>5</v>
      </c>
      <c r="B5" s="15">
        <v>3698</v>
      </c>
      <c r="C5" s="15">
        <v>596</v>
      </c>
      <c r="D5" s="15">
        <v>458</v>
      </c>
      <c r="E5" s="15">
        <v>4714</v>
      </c>
      <c r="F5" s="90">
        <v>1.3788504119878671</v>
      </c>
    </row>
    <row r="6" spans="1:6" x14ac:dyDescent="0.3">
      <c r="A6" t="s">
        <v>6</v>
      </c>
      <c r="B6" s="15">
        <v>3141</v>
      </c>
      <c r="C6" s="15">
        <v>1109</v>
      </c>
      <c r="D6" s="15">
        <v>552</v>
      </c>
      <c r="E6" s="15">
        <v>4778</v>
      </c>
      <c r="F6" s="90">
        <v>1.3975704854641553</v>
      </c>
    </row>
    <row r="7" spans="1:6" x14ac:dyDescent="0.3">
      <c r="A7" t="s">
        <v>7</v>
      </c>
      <c r="B7" s="15">
        <v>4215</v>
      </c>
      <c r="C7" s="15">
        <v>1769</v>
      </c>
      <c r="D7" s="15">
        <v>166</v>
      </c>
      <c r="E7" s="15">
        <v>5910</v>
      </c>
      <c r="F7" s="90">
        <v>1.7286817850760063</v>
      </c>
    </row>
    <row r="8" spans="1:6" x14ac:dyDescent="0.3">
      <c r="A8" t="s">
        <v>8</v>
      </c>
      <c r="B8" s="15">
        <v>5144</v>
      </c>
      <c r="C8" s="15">
        <v>1128</v>
      </c>
      <c r="D8" s="15">
        <v>208</v>
      </c>
      <c r="E8" s="15">
        <v>6474</v>
      </c>
      <c r="F8" s="90">
        <v>1.893652432585798</v>
      </c>
    </row>
    <row r="9" spans="1:6" x14ac:dyDescent="0.3">
      <c r="A9" t="s">
        <v>9</v>
      </c>
      <c r="B9" s="15">
        <v>7524</v>
      </c>
      <c r="C9" s="15">
        <v>1507</v>
      </c>
      <c r="D9" s="15">
        <v>878</v>
      </c>
      <c r="E9" s="15">
        <v>9913</v>
      </c>
      <c r="F9" s="90">
        <v>2.8995638807882322</v>
      </c>
    </row>
    <row r="10" spans="1:6" x14ac:dyDescent="0.3">
      <c r="A10" t="s">
        <v>10</v>
      </c>
      <c r="B10" s="15">
        <v>2259</v>
      </c>
      <c r="C10" s="15">
        <v>1035</v>
      </c>
      <c r="D10" s="15">
        <v>34</v>
      </c>
      <c r="E10" s="15">
        <v>3318</v>
      </c>
      <c r="F10" s="90">
        <v>0.97051880928632639</v>
      </c>
    </row>
    <row r="11" spans="1:6" x14ac:dyDescent="0.3">
      <c r="A11" t="s">
        <v>11</v>
      </c>
      <c r="B11" s="15">
        <v>2454</v>
      </c>
      <c r="C11" s="15">
        <v>259</v>
      </c>
      <c r="D11" s="15">
        <v>297</v>
      </c>
      <c r="E11" s="15">
        <v>2971</v>
      </c>
      <c r="F11" s="90">
        <v>0.86902091090707534</v>
      </c>
    </row>
    <row r="12" spans="1:6" x14ac:dyDescent="0.3">
      <c r="A12" t="s">
        <v>12</v>
      </c>
      <c r="B12" s="15">
        <v>218184</v>
      </c>
      <c r="C12" s="15">
        <v>32524</v>
      </c>
      <c r="D12" s="15">
        <v>539</v>
      </c>
      <c r="E12" s="15">
        <v>251247</v>
      </c>
      <c r="F12" s="90">
        <v>73.490035948391096</v>
      </c>
    </row>
    <row r="13" spans="1:6" x14ac:dyDescent="0.3">
      <c r="A13" t="s">
        <v>13</v>
      </c>
      <c r="B13" s="15">
        <v>33373</v>
      </c>
      <c r="C13" s="15">
        <v>8658</v>
      </c>
      <c r="D13" s="15">
        <v>910</v>
      </c>
      <c r="E13" s="15">
        <v>42900</v>
      </c>
      <c r="F13" s="90">
        <v>12.548299252074566</v>
      </c>
    </row>
    <row r="14" spans="1:6" x14ac:dyDescent="0.3">
      <c r="A14" t="s">
        <v>14</v>
      </c>
      <c r="B14" s="15">
        <v>5479</v>
      </c>
      <c r="C14" s="15">
        <v>713</v>
      </c>
      <c r="D14" s="15">
        <v>619</v>
      </c>
      <c r="E14" s="15">
        <v>6777</v>
      </c>
      <c r="F14" s="90">
        <v>1.9822802804501007</v>
      </c>
    </row>
    <row r="15" spans="1:6" x14ac:dyDescent="0.3">
      <c r="A15" s="18" t="s">
        <v>15</v>
      </c>
      <c r="B15" s="19">
        <v>287169</v>
      </c>
      <c r="C15" s="19">
        <v>49979</v>
      </c>
      <c r="D15" s="19">
        <v>5099</v>
      </c>
      <c r="E15" s="19">
        <v>341879</v>
      </c>
      <c r="F15" s="19">
        <v>100</v>
      </c>
    </row>
    <row r="16" spans="1:6" x14ac:dyDescent="0.3">
      <c r="A16" s="2" t="s">
        <v>42</v>
      </c>
      <c r="B16" s="283">
        <v>0.83997262189254096</v>
      </c>
      <c r="C16" s="283">
        <v>0.14618914879240902</v>
      </c>
      <c r="D16" s="283">
        <v>1.4914633539936644E-2</v>
      </c>
      <c r="E16" s="283">
        <v>1</v>
      </c>
      <c r="F16" s="17"/>
    </row>
    <row r="17" spans="1:6" ht="33.75" customHeight="1" x14ac:dyDescent="0.3">
      <c r="A17" s="357" t="s">
        <v>2174</v>
      </c>
      <c r="B17" s="357"/>
      <c r="C17" s="357"/>
      <c r="D17" s="357"/>
      <c r="E17" s="357"/>
      <c r="F17" s="357"/>
    </row>
    <row r="18" spans="1:6" x14ac:dyDescent="0.3">
      <c r="B18" s="15"/>
      <c r="C18" s="15"/>
      <c r="D18" s="15"/>
      <c r="E18" s="15"/>
    </row>
  </sheetData>
  <mergeCells count="1">
    <mergeCell ref="A17:F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71"/>
  <sheetViews>
    <sheetView workbookViewId="0">
      <pane xSplit="2" ySplit="3" topLeftCell="C4" activePane="bottomRight" state="frozen"/>
      <selection activeCell="D2" sqref="D2"/>
      <selection pane="topRight" activeCell="D2" sqref="D2"/>
      <selection pane="bottomLeft" activeCell="D2" sqref="D2"/>
      <selection pane="bottomRight"/>
    </sheetView>
  </sheetViews>
  <sheetFormatPr defaultRowHeight="14.4" x14ac:dyDescent="0.3"/>
  <cols>
    <col min="1" max="1" width="11" style="148" customWidth="1"/>
    <col min="2" max="2" width="7" style="148" bestFit="1" customWidth="1"/>
    <col min="3" max="3" width="15.5546875" style="25" customWidth="1"/>
    <col min="4" max="4" width="35.88671875" style="25" customWidth="1"/>
    <col min="5" max="5" width="28" style="25" customWidth="1"/>
    <col min="6" max="6" width="22.88671875" style="148" bestFit="1" customWidth="1"/>
    <col min="7" max="7" width="18" style="148" bestFit="1" customWidth="1"/>
    <col min="8" max="8" width="9.109375" style="148" bestFit="1" customWidth="1"/>
    <col min="9" max="9" width="9.5546875" style="148" customWidth="1"/>
    <col min="10" max="10" width="12.109375" style="147" customWidth="1"/>
    <col min="11" max="11" width="12.88671875" style="148" customWidth="1"/>
    <col min="12" max="12" width="10.5546875" style="148" bestFit="1" customWidth="1"/>
    <col min="13" max="13" width="9.5546875" style="148" bestFit="1" customWidth="1"/>
    <col min="14" max="14" width="10.5546875" style="148" bestFit="1" customWidth="1"/>
    <col min="15" max="15" width="10.5546875" style="148" customWidth="1"/>
    <col min="16" max="16" width="32" style="25" customWidth="1"/>
  </cols>
  <sheetData>
    <row r="1" spans="1:17" ht="15.6" x14ac:dyDescent="0.3">
      <c r="A1" s="374" t="s">
        <v>2205</v>
      </c>
      <c r="B1" s="375"/>
      <c r="C1" s="375"/>
      <c r="D1" s="375"/>
    </row>
    <row r="2" spans="1:17" x14ac:dyDescent="0.3">
      <c r="A2" s="83" t="s">
        <v>2161</v>
      </c>
    </row>
    <row r="3" spans="1:17" s="171" customFormat="1" ht="28.8" x14ac:dyDescent="0.3">
      <c r="A3" s="150" t="s">
        <v>1054</v>
      </c>
      <c r="B3" s="150" t="s">
        <v>568</v>
      </c>
      <c r="C3" s="150" t="s">
        <v>1393</v>
      </c>
      <c r="D3" s="10" t="s">
        <v>53</v>
      </c>
      <c r="E3" s="243" t="s">
        <v>54</v>
      </c>
      <c r="F3" s="10" t="s">
        <v>1288</v>
      </c>
      <c r="G3" s="10" t="s">
        <v>0</v>
      </c>
      <c r="H3" s="150" t="s">
        <v>56</v>
      </c>
      <c r="I3" s="150" t="s">
        <v>32</v>
      </c>
      <c r="J3" s="150" t="s">
        <v>57</v>
      </c>
      <c r="K3" s="150" t="s">
        <v>34</v>
      </c>
      <c r="L3" s="150" t="s">
        <v>58</v>
      </c>
      <c r="M3" s="150" t="s">
        <v>571</v>
      </c>
      <c r="N3" s="150" t="s">
        <v>1300</v>
      </c>
      <c r="O3" s="150" t="s">
        <v>1301</v>
      </c>
      <c r="P3" s="243" t="s">
        <v>59</v>
      </c>
      <c r="Q3" s="10" t="s">
        <v>60</v>
      </c>
    </row>
    <row r="4" spans="1:17" x14ac:dyDescent="0.3">
      <c r="A4" s="148" t="s">
        <v>815</v>
      </c>
      <c r="B4" s="148">
        <v>331970</v>
      </c>
      <c r="C4" s="148">
        <v>442</v>
      </c>
      <c r="D4" t="s">
        <v>211</v>
      </c>
      <c r="E4" s="25" t="s">
        <v>212</v>
      </c>
      <c r="F4" t="s">
        <v>816</v>
      </c>
      <c r="G4" t="s">
        <v>4</v>
      </c>
      <c r="H4" s="148">
        <v>0</v>
      </c>
      <c r="I4" s="148">
        <v>0</v>
      </c>
      <c r="J4" s="148">
        <v>0</v>
      </c>
      <c r="K4" s="148">
        <v>0</v>
      </c>
      <c r="L4" s="148">
        <v>0</v>
      </c>
      <c r="M4" s="148">
        <v>0</v>
      </c>
      <c r="N4" s="148">
        <v>0</v>
      </c>
      <c r="O4" s="148">
        <v>0</v>
      </c>
    </row>
    <row r="5" spans="1:17" x14ac:dyDescent="0.3">
      <c r="A5" s="148" t="s">
        <v>819</v>
      </c>
      <c r="B5" s="148">
        <v>331980</v>
      </c>
      <c r="C5" s="148">
        <v>88</v>
      </c>
      <c r="D5" t="s">
        <v>216</v>
      </c>
      <c r="E5" s="25" t="s">
        <v>217</v>
      </c>
      <c r="F5" t="s">
        <v>820</v>
      </c>
      <c r="G5" t="s">
        <v>4</v>
      </c>
      <c r="H5" s="148">
        <v>0</v>
      </c>
      <c r="I5" s="148">
        <v>0</v>
      </c>
      <c r="J5" s="148">
        <v>0</v>
      </c>
      <c r="K5" s="148">
        <v>0</v>
      </c>
      <c r="L5" s="148">
        <v>0</v>
      </c>
      <c r="M5" s="148">
        <v>0</v>
      </c>
      <c r="N5" s="148">
        <v>0</v>
      </c>
      <c r="O5" s="148">
        <v>0</v>
      </c>
    </row>
    <row r="6" spans="1:17" x14ac:dyDescent="0.3">
      <c r="A6" s="148" t="s">
        <v>1002</v>
      </c>
      <c r="B6" s="148">
        <v>331005</v>
      </c>
      <c r="C6" s="148">
        <v>704</v>
      </c>
      <c r="D6" t="s">
        <v>357</v>
      </c>
      <c r="E6" s="25" t="s">
        <v>358</v>
      </c>
      <c r="F6" t="s">
        <v>1003</v>
      </c>
      <c r="G6" t="s">
        <v>4</v>
      </c>
      <c r="H6" s="148">
        <v>0</v>
      </c>
      <c r="I6" s="148">
        <v>0</v>
      </c>
      <c r="J6" s="148">
        <v>0</v>
      </c>
      <c r="K6" s="148">
        <v>0</v>
      </c>
      <c r="L6" s="148">
        <v>0</v>
      </c>
      <c r="M6" s="148">
        <v>0</v>
      </c>
      <c r="N6" s="148">
        <v>0</v>
      </c>
      <c r="O6" s="148">
        <v>0</v>
      </c>
    </row>
    <row r="7" spans="1:17" x14ac:dyDescent="0.3">
      <c r="A7" s="148" t="s">
        <v>1000</v>
      </c>
      <c r="B7" s="148">
        <v>332610</v>
      </c>
      <c r="C7" s="148">
        <v>573</v>
      </c>
      <c r="D7" t="s">
        <v>355</v>
      </c>
      <c r="E7" s="25" t="s">
        <v>356</v>
      </c>
      <c r="F7" t="s">
        <v>1001</v>
      </c>
      <c r="G7" t="s">
        <v>7</v>
      </c>
      <c r="H7" s="148">
        <v>0</v>
      </c>
      <c r="I7" s="148">
        <v>0</v>
      </c>
      <c r="J7" s="148">
        <v>0</v>
      </c>
      <c r="K7" s="148">
        <v>0</v>
      </c>
      <c r="L7" s="148">
        <v>0</v>
      </c>
      <c r="M7" s="148">
        <v>0</v>
      </c>
      <c r="N7" s="148">
        <v>0</v>
      </c>
      <c r="O7" s="148">
        <v>0</v>
      </c>
    </row>
    <row r="8" spans="1:17" x14ac:dyDescent="0.3">
      <c r="A8" s="148" t="s">
        <v>1331</v>
      </c>
      <c r="B8" s="148">
        <v>331070</v>
      </c>
      <c r="C8" s="148">
        <v>2</v>
      </c>
      <c r="D8" t="s">
        <v>80</v>
      </c>
      <c r="E8" s="25" t="s">
        <v>85</v>
      </c>
      <c r="F8" t="s">
        <v>623</v>
      </c>
      <c r="G8" t="s">
        <v>7</v>
      </c>
      <c r="H8" s="148">
        <v>0</v>
      </c>
      <c r="I8" s="148">
        <v>0</v>
      </c>
      <c r="J8" s="148">
        <v>0</v>
      </c>
      <c r="K8" s="148">
        <v>0</v>
      </c>
      <c r="L8" s="148">
        <v>0</v>
      </c>
      <c r="M8" s="148">
        <v>0</v>
      </c>
      <c r="N8" s="148">
        <v>0</v>
      </c>
      <c r="O8" s="148">
        <v>0</v>
      </c>
    </row>
    <row r="9" spans="1:17" x14ac:dyDescent="0.3">
      <c r="A9" s="148" t="s">
        <v>921</v>
      </c>
      <c r="B9" s="148">
        <v>332250</v>
      </c>
      <c r="C9" s="148">
        <v>375</v>
      </c>
      <c r="D9" t="s">
        <v>281</v>
      </c>
      <c r="E9" s="25" t="s">
        <v>284</v>
      </c>
      <c r="F9" t="s">
        <v>922</v>
      </c>
      <c r="G9" t="s">
        <v>9</v>
      </c>
      <c r="H9" s="148">
        <v>0</v>
      </c>
      <c r="I9" s="148">
        <v>0</v>
      </c>
      <c r="J9" s="148">
        <v>0</v>
      </c>
      <c r="K9" s="148">
        <v>0</v>
      </c>
      <c r="L9" s="148">
        <v>0</v>
      </c>
      <c r="M9" s="148">
        <v>0</v>
      </c>
      <c r="N9" s="148">
        <v>0</v>
      </c>
      <c r="O9" s="148">
        <v>0</v>
      </c>
    </row>
    <row r="10" spans="1:17" x14ac:dyDescent="0.3">
      <c r="A10" s="148" t="s">
        <v>1333</v>
      </c>
      <c r="B10" s="148">
        <v>331140</v>
      </c>
      <c r="C10" s="148">
        <v>2</v>
      </c>
      <c r="D10" t="s">
        <v>80</v>
      </c>
      <c r="E10" s="25" t="s">
        <v>91</v>
      </c>
      <c r="F10" t="s">
        <v>602</v>
      </c>
      <c r="G10" t="s">
        <v>13</v>
      </c>
      <c r="H10" s="148">
        <v>0</v>
      </c>
      <c r="I10" s="148">
        <v>0</v>
      </c>
      <c r="J10" s="148">
        <v>0</v>
      </c>
      <c r="K10" s="148">
        <v>0</v>
      </c>
      <c r="L10" s="148">
        <v>0</v>
      </c>
      <c r="M10" s="148">
        <v>0</v>
      </c>
      <c r="N10" s="148">
        <v>0</v>
      </c>
      <c r="O10" s="148">
        <v>0</v>
      </c>
    </row>
    <row r="11" spans="1:17" x14ac:dyDescent="0.3">
      <c r="A11" s="148" t="s">
        <v>1355</v>
      </c>
      <c r="B11" s="148">
        <v>331155</v>
      </c>
      <c r="C11" s="148">
        <v>240</v>
      </c>
      <c r="D11" t="s">
        <v>1356</v>
      </c>
      <c r="E11" s="25" t="s">
        <v>98</v>
      </c>
      <c r="F11" t="s">
        <v>602</v>
      </c>
      <c r="G11" t="s">
        <v>13</v>
      </c>
      <c r="H11" s="148">
        <v>0</v>
      </c>
      <c r="I11" s="148">
        <v>0</v>
      </c>
      <c r="J11" s="148">
        <v>0</v>
      </c>
      <c r="K11" s="148">
        <v>0</v>
      </c>
      <c r="L11" s="148">
        <v>0</v>
      </c>
      <c r="M11" s="148">
        <v>0</v>
      </c>
      <c r="N11" s="148">
        <v>0</v>
      </c>
      <c r="O11" s="148">
        <v>0</v>
      </c>
    </row>
    <row r="12" spans="1:17" x14ac:dyDescent="0.3">
      <c r="A12" s="148" t="s">
        <v>813</v>
      </c>
      <c r="B12" s="148">
        <v>331960</v>
      </c>
      <c r="C12" s="148">
        <v>701</v>
      </c>
      <c r="D12" t="s">
        <v>208</v>
      </c>
      <c r="E12" s="25" t="s">
        <v>209</v>
      </c>
      <c r="F12" t="s">
        <v>814</v>
      </c>
      <c r="G12" t="s">
        <v>13</v>
      </c>
      <c r="H12" s="148">
        <v>0</v>
      </c>
      <c r="I12" s="148">
        <v>0</v>
      </c>
      <c r="J12" s="148">
        <v>0</v>
      </c>
      <c r="K12" s="148">
        <v>0</v>
      </c>
      <c r="L12" s="148">
        <v>0</v>
      </c>
      <c r="M12" s="148">
        <v>0</v>
      </c>
      <c r="N12" s="148">
        <v>0</v>
      </c>
      <c r="O12" s="148">
        <v>0</v>
      </c>
    </row>
    <row r="13" spans="1:17" x14ac:dyDescent="0.3">
      <c r="A13" s="148" t="s">
        <v>760</v>
      </c>
      <c r="B13" s="148">
        <v>331810</v>
      </c>
      <c r="C13" s="148">
        <v>767</v>
      </c>
      <c r="D13" t="s">
        <v>761</v>
      </c>
      <c r="E13" s="25" t="s">
        <v>174</v>
      </c>
      <c r="F13" t="s">
        <v>762</v>
      </c>
      <c r="G13" t="s">
        <v>14</v>
      </c>
      <c r="H13" s="148">
        <v>0</v>
      </c>
      <c r="I13" s="148">
        <v>0</v>
      </c>
      <c r="J13" s="148">
        <v>0</v>
      </c>
      <c r="K13" s="148">
        <v>0</v>
      </c>
      <c r="L13" s="148">
        <v>0</v>
      </c>
      <c r="M13" s="148">
        <v>0</v>
      </c>
      <c r="N13" s="148">
        <v>0</v>
      </c>
      <c r="O13" s="148">
        <v>0</v>
      </c>
    </row>
    <row r="14" spans="1:17" x14ac:dyDescent="0.3">
      <c r="A14" s="148" t="s">
        <v>628</v>
      </c>
      <c r="B14" s="148">
        <v>331050</v>
      </c>
      <c r="C14" s="148">
        <v>2</v>
      </c>
      <c r="D14" t="s">
        <v>80</v>
      </c>
      <c r="E14" s="25" t="s">
        <v>81</v>
      </c>
      <c r="F14" t="s">
        <v>629</v>
      </c>
      <c r="G14" t="s">
        <v>14</v>
      </c>
      <c r="H14" s="148">
        <v>0</v>
      </c>
      <c r="I14" s="148">
        <v>0</v>
      </c>
      <c r="J14" s="148">
        <v>0</v>
      </c>
      <c r="K14" s="148">
        <v>0</v>
      </c>
      <c r="L14" s="148">
        <v>0</v>
      </c>
      <c r="M14" s="148">
        <v>0</v>
      </c>
      <c r="N14" s="148">
        <v>0</v>
      </c>
      <c r="O14" s="148">
        <v>0</v>
      </c>
    </row>
    <row r="15" spans="1:17" x14ac:dyDescent="0.3">
      <c r="A15" s="148" t="s">
        <v>904</v>
      </c>
      <c r="B15" s="148">
        <v>332190</v>
      </c>
      <c r="C15" s="148">
        <v>570</v>
      </c>
      <c r="D15" t="s">
        <v>404</v>
      </c>
      <c r="E15" s="25" t="s">
        <v>405</v>
      </c>
      <c r="F15" t="s">
        <v>905</v>
      </c>
      <c r="G15" t="s">
        <v>9</v>
      </c>
      <c r="H15" s="148">
        <v>1.2E-2</v>
      </c>
      <c r="I15" s="148">
        <v>0</v>
      </c>
      <c r="J15" s="148">
        <v>0</v>
      </c>
      <c r="K15" s="148">
        <v>0</v>
      </c>
      <c r="L15" s="148">
        <v>0</v>
      </c>
      <c r="M15" s="148">
        <v>1.2E-2</v>
      </c>
      <c r="N15" s="148">
        <v>0</v>
      </c>
      <c r="O15" s="148">
        <v>0</v>
      </c>
      <c r="P15" s="25" t="s">
        <v>1345</v>
      </c>
    </row>
    <row r="16" spans="1:17" x14ac:dyDescent="0.3">
      <c r="A16" s="148" t="s">
        <v>1029</v>
      </c>
      <c r="B16" s="148">
        <v>332740</v>
      </c>
      <c r="C16" s="148">
        <v>242</v>
      </c>
      <c r="D16" t="s">
        <v>371</v>
      </c>
      <c r="E16" s="25" t="s">
        <v>372</v>
      </c>
      <c r="F16" t="s">
        <v>1030</v>
      </c>
      <c r="G16" t="s">
        <v>4</v>
      </c>
      <c r="H16" s="148">
        <v>6.5000000000000002E-2</v>
      </c>
      <c r="I16" s="148">
        <v>0</v>
      </c>
      <c r="J16" s="148">
        <v>0</v>
      </c>
      <c r="K16" s="148">
        <v>0</v>
      </c>
      <c r="L16" s="148">
        <v>6.5000000000000002E-2</v>
      </c>
      <c r="M16" s="148">
        <v>0</v>
      </c>
      <c r="N16" s="148">
        <v>0</v>
      </c>
      <c r="O16" s="148">
        <v>0</v>
      </c>
      <c r="P16" s="25" t="s">
        <v>1345</v>
      </c>
    </row>
    <row r="17" spans="1:16" x14ac:dyDescent="0.3">
      <c r="A17" s="148" t="s">
        <v>637</v>
      </c>
      <c r="B17" s="148">
        <v>331130</v>
      </c>
      <c r="C17" s="148">
        <v>2</v>
      </c>
      <c r="D17" t="s">
        <v>80</v>
      </c>
      <c r="E17" s="25" t="s">
        <v>90</v>
      </c>
      <c r="F17" t="s">
        <v>638</v>
      </c>
      <c r="G17" t="s">
        <v>14</v>
      </c>
      <c r="H17" s="148">
        <v>0.10100000000000001</v>
      </c>
      <c r="I17" s="148">
        <v>0</v>
      </c>
      <c r="J17" s="148">
        <v>0.10100000000000001</v>
      </c>
      <c r="K17" s="148">
        <v>0</v>
      </c>
      <c r="L17" s="148">
        <v>0</v>
      </c>
      <c r="M17" s="148">
        <v>0</v>
      </c>
      <c r="N17" s="148">
        <v>0</v>
      </c>
      <c r="O17" s="148">
        <v>0</v>
      </c>
      <c r="P17" s="25" t="s">
        <v>1348</v>
      </c>
    </row>
    <row r="18" spans="1:16" x14ac:dyDescent="0.3">
      <c r="A18" s="148" t="s">
        <v>1315</v>
      </c>
      <c r="B18" s="148">
        <v>332490</v>
      </c>
      <c r="C18" s="148"/>
      <c r="D18" s="25" t="s">
        <v>326</v>
      </c>
      <c r="E18" s="25" t="s">
        <v>327</v>
      </c>
      <c r="F18" t="s">
        <v>1316</v>
      </c>
      <c r="G18" t="s">
        <v>9</v>
      </c>
      <c r="H18" s="148">
        <v>0.12</v>
      </c>
      <c r="I18" s="148">
        <v>0</v>
      </c>
      <c r="J18" s="148">
        <v>0.12</v>
      </c>
      <c r="K18" s="148">
        <v>0</v>
      </c>
      <c r="L18" s="148">
        <v>0</v>
      </c>
      <c r="M18" s="148">
        <v>0</v>
      </c>
      <c r="N18" s="148">
        <v>0</v>
      </c>
      <c r="O18" s="148">
        <v>0</v>
      </c>
      <c r="P18" s="25" t="s">
        <v>1348</v>
      </c>
    </row>
    <row r="19" spans="1:16" x14ac:dyDescent="0.3">
      <c r="A19" s="148" t="s">
        <v>1327</v>
      </c>
      <c r="C19" s="148"/>
      <c r="D19"/>
      <c r="E19" s="25" t="s">
        <v>210</v>
      </c>
      <c r="F19"/>
      <c r="G19"/>
      <c r="H19" s="148">
        <v>0.125</v>
      </c>
      <c r="I19" s="148">
        <v>0</v>
      </c>
      <c r="J19" s="148">
        <v>0</v>
      </c>
      <c r="K19" s="148">
        <v>0.125</v>
      </c>
      <c r="L19" s="148">
        <v>0</v>
      </c>
      <c r="M19" s="148">
        <v>0</v>
      </c>
      <c r="N19" s="148">
        <v>0</v>
      </c>
      <c r="O19" s="148">
        <v>0</v>
      </c>
      <c r="P19" s="25" t="s">
        <v>1345</v>
      </c>
    </row>
    <row r="20" spans="1:16" x14ac:dyDescent="0.3">
      <c r="A20" s="148" t="s">
        <v>925</v>
      </c>
      <c r="B20" s="148">
        <v>332270</v>
      </c>
      <c r="C20" s="148">
        <v>343</v>
      </c>
      <c r="D20" t="s">
        <v>281</v>
      </c>
      <c r="E20" s="25" t="s">
        <v>286</v>
      </c>
      <c r="F20" t="s">
        <v>926</v>
      </c>
      <c r="G20" t="s">
        <v>9</v>
      </c>
      <c r="H20" s="148">
        <v>0.13800000000000001</v>
      </c>
      <c r="I20" s="148">
        <v>0</v>
      </c>
      <c r="J20" s="148">
        <v>0.13800000000000001</v>
      </c>
      <c r="K20" s="148">
        <v>0</v>
      </c>
      <c r="L20" s="148">
        <v>0</v>
      </c>
      <c r="M20" s="148">
        <v>0</v>
      </c>
      <c r="N20" s="148">
        <v>0</v>
      </c>
      <c r="O20" s="148">
        <v>0</v>
      </c>
      <c r="P20" s="25" t="s">
        <v>1348</v>
      </c>
    </row>
    <row r="21" spans="1:16" x14ac:dyDescent="0.3">
      <c r="A21" s="148" t="s">
        <v>894</v>
      </c>
      <c r="B21" s="148">
        <v>332140</v>
      </c>
      <c r="C21" s="148">
        <v>687</v>
      </c>
      <c r="D21" t="s">
        <v>262</v>
      </c>
      <c r="E21" s="25" t="s">
        <v>263</v>
      </c>
      <c r="F21" t="s">
        <v>895</v>
      </c>
      <c r="G21" t="s">
        <v>14</v>
      </c>
      <c r="H21" s="148">
        <v>0.13800000000000001</v>
      </c>
      <c r="I21" s="148">
        <v>0</v>
      </c>
      <c r="J21" s="148">
        <v>0.13800000000000001</v>
      </c>
      <c r="K21" s="148">
        <v>0</v>
      </c>
      <c r="L21" s="148">
        <v>0</v>
      </c>
      <c r="M21" s="148">
        <v>0</v>
      </c>
      <c r="N21" s="148">
        <v>0</v>
      </c>
      <c r="O21" s="148">
        <v>0</v>
      </c>
      <c r="P21" s="25" t="s">
        <v>1348</v>
      </c>
    </row>
    <row r="22" spans="1:16" x14ac:dyDescent="0.3">
      <c r="A22" s="148" t="s">
        <v>934</v>
      </c>
      <c r="B22" s="148">
        <v>332320</v>
      </c>
      <c r="C22" s="148">
        <v>340</v>
      </c>
      <c r="D22" t="s">
        <v>295</v>
      </c>
      <c r="E22" s="25" t="s">
        <v>296</v>
      </c>
      <c r="F22" t="s">
        <v>935</v>
      </c>
      <c r="G22" t="s">
        <v>4</v>
      </c>
      <c r="H22" s="148">
        <v>0.15000000000000002</v>
      </c>
      <c r="I22" s="148">
        <v>0</v>
      </c>
      <c r="J22" s="148">
        <v>0.15000000000000002</v>
      </c>
      <c r="K22" s="148">
        <v>0</v>
      </c>
      <c r="L22" s="148">
        <v>0</v>
      </c>
      <c r="M22" s="148">
        <v>0</v>
      </c>
      <c r="N22" s="148">
        <v>0</v>
      </c>
      <c r="O22" s="148">
        <v>0</v>
      </c>
      <c r="P22" s="25" t="s">
        <v>1348</v>
      </c>
    </row>
    <row r="23" spans="1:16" x14ac:dyDescent="0.3">
      <c r="A23" s="148" t="s">
        <v>1325</v>
      </c>
      <c r="C23" s="148"/>
      <c r="D23"/>
      <c r="E23" s="25" t="s">
        <v>1326</v>
      </c>
      <c r="F23" t="s">
        <v>600</v>
      </c>
      <c r="G23" t="s">
        <v>12</v>
      </c>
      <c r="H23" s="148">
        <v>0.16</v>
      </c>
      <c r="I23" s="148">
        <v>0</v>
      </c>
      <c r="J23" s="148">
        <v>0</v>
      </c>
      <c r="K23" s="148">
        <v>0.16</v>
      </c>
      <c r="L23" s="148">
        <v>0</v>
      </c>
      <c r="M23" s="148">
        <v>0</v>
      </c>
      <c r="N23" s="148">
        <v>0</v>
      </c>
      <c r="O23" s="148">
        <v>0</v>
      </c>
      <c r="P23" s="25" t="s">
        <v>1345</v>
      </c>
    </row>
    <row r="24" spans="1:16" x14ac:dyDescent="0.3">
      <c r="A24" s="148" t="s">
        <v>994</v>
      </c>
      <c r="B24" s="148">
        <v>332580</v>
      </c>
      <c r="C24" s="148">
        <v>394</v>
      </c>
      <c r="D24" t="s">
        <v>349</v>
      </c>
      <c r="E24" s="25" t="s">
        <v>350</v>
      </c>
      <c r="F24" t="s">
        <v>995</v>
      </c>
      <c r="G24" t="s">
        <v>14</v>
      </c>
      <c r="H24" s="148">
        <v>0.16700000000000001</v>
      </c>
      <c r="I24" s="148">
        <v>0</v>
      </c>
      <c r="J24" s="148">
        <v>0.16700000000000001</v>
      </c>
      <c r="K24" s="148">
        <v>0</v>
      </c>
      <c r="L24" s="148">
        <v>0</v>
      </c>
      <c r="M24" s="148">
        <v>0</v>
      </c>
      <c r="N24" s="148">
        <v>0</v>
      </c>
      <c r="O24" s="148">
        <v>0</v>
      </c>
      <c r="P24" s="25" t="s">
        <v>1348</v>
      </c>
    </row>
    <row r="25" spans="1:16" x14ac:dyDescent="0.3">
      <c r="A25" s="148" t="s">
        <v>917</v>
      </c>
      <c r="B25" s="148">
        <v>332230</v>
      </c>
      <c r="C25" s="148">
        <v>343</v>
      </c>
      <c r="D25" t="s">
        <v>281</v>
      </c>
      <c r="E25" s="25" t="s">
        <v>282</v>
      </c>
      <c r="F25" t="s">
        <v>918</v>
      </c>
      <c r="G25" t="s">
        <v>9</v>
      </c>
      <c r="H25" s="148">
        <v>0.17900000000000002</v>
      </c>
      <c r="I25" s="148">
        <v>0</v>
      </c>
      <c r="J25" s="148">
        <v>0.17900000000000002</v>
      </c>
      <c r="K25" s="148">
        <v>0</v>
      </c>
      <c r="L25" s="148">
        <v>0</v>
      </c>
      <c r="M25" s="148">
        <v>0</v>
      </c>
      <c r="N25" s="148">
        <v>0</v>
      </c>
      <c r="O25" s="148">
        <v>0</v>
      </c>
      <c r="P25" s="25" t="s">
        <v>1348</v>
      </c>
    </row>
    <row r="26" spans="1:16" x14ac:dyDescent="0.3">
      <c r="A26" s="148" t="s">
        <v>1312</v>
      </c>
      <c r="B26" s="148">
        <v>332090</v>
      </c>
      <c r="C26" s="148">
        <v>407</v>
      </c>
      <c r="D26" t="s">
        <v>255</v>
      </c>
      <c r="E26" s="25" t="s">
        <v>256</v>
      </c>
      <c r="F26" t="s">
        <v>695</v>
      </c>
      <c r="G26" t="s">
        <v>11</v>
      </c>
      <c r="H26" s="148">
        <v>0.18</v>
      </c>
      <c r="I26" s="148">
        <v>0</v>
      </c>
      <c r="J26" s="148">
        <v>0.18</v>
      </c>
      <c r="K26" s="148">
        <v>0</v>
      </c>
      <c r="L26" s="148">
        <v>0</v>
      </c>
      <c r="M26" s="148">
        <v>0</v>
      </c>
      <c r="N26" s="148">
        <v>0</v>
      </c>
      <c r="O26" s="148">
        <v>0</v>
      </c>
      <c r="P26" s="25" t="s">
        <v>1348</v>
      </c>
    </row>
    <row r="27" spans="1:16" x14ac:dyDescent="0.3">
      <c r="A27" s="148" t="s">
        <v>739</v>
      </c>
      <c r="B27" s="148">
        <v>331740</v>
      </c>
      <c r="C27" s="148">
        <v>683</v>
      </c>
      <c r="D27" t="s">
        <v>154</v>
      </c>
      <c r="E27" s="25" t="s">
        <v>155</v>
      </c>
      <c r="F27" t="s">
        <v>740</v>
      </c>
      <c r="G27" t="s">
        <v>8</v>
      </c>
      <c r="H27" s="148">
        <v>0.2</v>
      </c>
      <c r="I27" s="148">
        <v>0</v>
      </c>
      <c r="J27" s="148">
        <v>0.2</v>
      </c>
      <c r="K27" s="148">
        <v>0</v>
      </c>
      <c r="L27" s="148">
        <v>0</v>
      </c>
      <c r="M27" s="148">
        <v>0</v>
      </c>
      <c r="N27" s="148">
        <v>0</v>
      </c>
      <c r="O27" s="148">
        <v>0</v>
      </c>
      <c r="P27" s="25" t="s">
        <v>1348</v>
      </c>
    </row>
    <row r="28" spans="1:16" x14ac:dyDescent="0.3">
      <c r="A28" s="148" t="s">
        <v>938</v>
      </c>
      <c r="B28" s="148">
        <v>332330</v>
      </c>
      <c r="C28" s="148">
        <v>416</v>
      </c>
      <c r="D28" t="s">
        <v>299</v>
      </c>
      <c r="E28" s="25" t="s">
        <v>300</v>
      </c>
      <c r="F28" t="s">
        <v>939</v>
      </c>
      <c r="G28" t="s">
        <v>14</v>
      </c>
      <c r="H28" s="148">
        <v>0.2</v>
      </c>
      <c r="I28" s="148">
        <v>0</v>
      </c>
      <c r="J28" s="148">
        <v>0.2</v>
      </c>
      <c r="K28" s="148">
        <v>0</v>
      </c>
      <c r="L28" s="148">
        <v>0</v>
      </c>
      <c r="M28" s="148">
        <v>0</v>
      </c>
      <c r="N28" s="148">
        <v>0</v>
      </c>
      <c r="O28" s="148">
        <v>0</v>
      </c>
      <c r="P28" s="25" t="s">
        <v>1348</v>
      </c>
    </row>
    <row r="29" spans="1:16" x14ac:dyDescent="0.3">
      <c r="A29" s="148" t="s">
        <v>963</v>
      </c>
      <c r="B29" s="148">
        <v>332450</v>
      </c>
      <c r="C29" s="148">
        <v>662</v>
      </c>
      <c r="D29" t="s">
        <v>317</v>
      </c>
      <c r="E29" s="25" t="s">
        <v>318</v>
      </c>
      <c r="F29" t="s">
        <v>964</v>
      </c>
      <c r="G29" t="s">
        <v>6</v>
      </c>
      <c r="H29" s="148">
        <v>0.219</v>
      </c>
      <c r="I29" s="148">
        <v>0</v>
      </c>
      <c r="J29" s="148">
        <v>0.219</v>
      </c>
      <c r="K29" s="148">
        <v>0</v>
      </c>
      <c r="L29" s="148">
        <v>0</v>
      </c>
      <c r="M29" s="148">
        <v>0</v>
      </c>
      <c r="N29" s="148">
        <v>0</v>
      </c>
      <c r="O29" s="148">
        <v>0</v>
      </c>
      <c r="P29" s="25" t="s">
        <v>1348</v>
      </c>
    </row>
    <row r="30" spans="1:16" x14ac:dyDescent="0.3">
      <c r="A30" s="148" t="s">
        <v>1358</v>
      </c>
      <c r="C30" s="148">
        <v>749</v>
      </c>
      <c r="D30" t="s">
        <v>359</v>
      </c>
      <c r="E30" s="25" t="s">
        <v>1330</v>
      </c>
      <c r="F30" t="s">
        <v>983</v>
      </c>
      <c r="G30" t="s">
        <v>4</v>
      </c>
      <c r="H30" s="148">
        <v>0.22500000000000001</v>
      </c>
      <c r="I30" s="148">
        <v>0</v>
      </c>
      <c r="J30" s="148">
        <v>0</v>
      </c>
      <c r="K30" s="148">
        <v>0</v>
      </c>
      <c r="L30" s="148">
        <v>0.22500000000000001</v>
      </c>
      <c r="M30" s="148">
        <v>0</v>
      </c>
      <c r="N30" s="148">
        <v>0</v>
      </c>
      <c r="O30" s="148">
        <v>0</v>
      </c>
    </row>
    <row r="31" spans="1:16" x14ac:dyDescent="0.3">
      <c r="A31" s="148" t="s">
        <v>902</v>
      </c>
      <c r="B31" s="148">
        <v>332180</v>
      </c>
      <c r="C31" s="148">
        <v>330</v>
      </c>
      <c r="D31" t="s">
        <v>270</v>
      </c>
      <c r="E31" s="25" t="s">
        <v>271</v>
      </c>
      <c r="F31" t="s">
        <v>903</v>
      </c>
      <c r="G31" t="s">
        <v>6</v>
      </c>
      <c r="H31" s="148">
        <v>0.23400000000000001</v>
      </c>
      <c r="I31" s="148">
        <v>0</v>
      </c>
      <c r="J31" s="148">
        <v>0.23400000000000001</v>
      </c>
      <c r="K31" s="148">
        <v>0</v>
      </c>
      <c r="L31" s="148">
        <v>0</v>
      </c>
      <c r="M31" s="148">
        <v>0</v>
      </c>
      <c r="N31" s="148">
        <v>0</v>
      </c>
      <c r="O31" s="148">
        <v>0</v>
      </c>
      <c r="P31" s="25" t="s">
        <v>1348</v>
      </c>
    </row>
    <row r="32" spans="1:16" x14ac:dyDescent="0.3">
      <c r="A32" s="148" t="s">
        <v>1006</v>
      </c>
      <c r="B32" s="148">
        <v>332200</v>
      </c>
      <c r="C32" s="148">
        <v>72</v>
      </c>
      <c r="D32" t="s">
        <v>361</v>
      </c>
      <c r="E32" s="25" t="s">
        <v>362</v>
      </c>
      <c r="F32" t="s">
        <v>1007</v>
      </c>
      <c r="G32" t="s">
        <v>14</v>
      </c>
      <c r="H32" s="148">
        <v>0.23600000000000002</v>
      </c>
      <c r="I32" s="148">
        <v>0</v>
      </c>
      <c r="J32" s="148">
        <v>0.23600000000000002</v>
      </c>
      <c r="K32" s="148">
        <v>0</v>
      </c>
      <c r="L32" s="148">
        <v>0</v>
      </c>
      <c r="M32" s="148">
        <v>0</v>
      </c>
      <c r="N32" s="148">
        <v>0</v>
      </c>
      <c r="O32" s="148">
        <v>0</v>
      </c>
      <c r="P32" s="25" t="s">
        <v>1348</v>
      </c>
    </row>
    <row r="33" spans="1:16" x14ac:dyDescent="0.3">
      <c r="A33" s="148" t="s">
        <v>1314</v>
      </c>
      <c r="B33" s="148">
        <v>332290</v>
      </c>
      <c r="C33" s="148">
        <v>319</v>
      </c>
      <c r="D33" t="s">
        <v>289</v>
      </c>
      <c r="E33" s="25" t="s">
        <v>290</v>
      </c>
      <c r="F33" t="s">
        <v>646</v>
      </c>
      <c r="G33" t="s">
        <v>9</v>
      </c>
      <c r="H33" s="148">
        <v>0.25</v>
      </c>
      <c r="I33" s="148">
        <v>0</v>
      </c>
      <c r="J33" s="148">
        <v>0.25</v>
      </c>
      <c r="K33" s="148">
        <v>0</v>
      </c>
      <c r="L33" s="148">
        <v>0</v>
      </c>
      <c r="M33" s="148">
        <v>0</v>
      </c>
      <c r="N33" s="148">
        <v>0</v>
      </c>
      <c r="O33" s="148">
        <v>0</v>
      </c>
      <c r="P33" s="25" t="s">
        <v>1348</v>
      </c>
    </row>
    <row r="34" spans="1:16" x14ac:dyDescent="0.3">
      <c r="A34" s="148" t="s">
        <v>976</v>
      </c>
      <c r="B34" s="148">
        <v>332520</v>
      </c>
      <c r="C34" s="148">
        <v>759</v>
      </c>
      <c r="D34" t="s">
        <v>332</v>
      </c>
      <c r="E34" s="25" t="s">
        <v>333</v>
      </c>
      <c r="F34" t="s">
        <v>977</v>
      </c>
      <c r="G34" t="s">
        <v>14</v>
      </c>
      <c r="H34" s="148">
        <v>0.26</v>
      </c>
      <c r="I34" s="148">
        <v>0</v>
      </c>
      <c r="J34" s="148">
        <v>0.26</v>
      </c>
      <c r="K34" s="148">
        <v>0</v>
      </c>
      <c r="L34" s="148">
        <v>0</v>
      </c>
      <c r="M34" s="148">
        <v>0</v>
      </c>
      <c r="N34" s="148">
        <v>0</v>
      </c>
      <c r="O34" s="148">
        <v>0</v>
      </c>
      <c r="P34" s="25" t="s">
        <v>1348</v>
      </c>
    </row>
    <row r="35" spans="1:16" x14ac:dyDescent="0.3">
      <c r="A35" s="148" t="s">
        <v>919</v>
      </c>
      <c r="B35" s="148">
        <v>332240</v>
      </c>
      <c r="C35" s="148">
        <v>343</v>
      </c>
      <c r="D35" t="s">
        <v>281</v>
      </c>
      <c r="E35" s="25" t="s">
        <v>283</v>
      </c>
      <c r="F35" t="s">
        <v>920</v>
      </c>
      <c r="G35" t="s">
        <v>9</v>
      </c>
      <c r="H35" s="148">
        <v>0.27400000000000002</v>
      </c>
      <c r="I35" s="148">
        <v>0</v>
      </c>
      <c r="J35" s="148">
        <v>0.27400000000000002</v>
      </c>
      <c r="K35" s="148">
        <v>0</v>
      </c>
      <c r="L35" s="148">
        <v>0</v>
      </c>
      <c r="M35" s="148">
        <v>0</v>
      </c>
      <c r="N35" s="148">
        <v>0</v>
      </c>
      <c r="O35" s="148">
        <v>0</v>
      </c>
      <c r="P35" s="25" t="s">
        <v>1348</v>
      </c>
    </row>
    <row r="36" spans="1:16" x14ac:dyDescent="0.3">
      <c r="A36" s="148" t="s">
        <v>992</v>
      </c>
      <c r="B36" s="148">
        <v>332570</v>
      </c>
      <c r="C36" s="148">
        <v>709</v>
      </c>
      <c r="D36" t="s">
        <v>347</v>
      </c>
      <c r="E36" s="25" t="s">
        <v>348</v>
      </c>
      <c r="F36" t="s">
        <v>993</v>
      </c>
      <c r="G36" t="s">
        <v>14</v>
      </c>
      <c r="H36" s="148">
        <v>0.28999999999999998</v>
      </c>
      <c r="I36" s="148">
        <v>0</v>
      </c>
      <c r="J36" s="148">
        <v>0.28999999999999998</v>
      </c>
      <c r="K36" s="148">
        <v>0</v>
      </c>
      <c r="L36" s="148">
        <v>0</v>
      </c>
      <c r="M36" s="148">
        <v>0</v>
      </c>
      <c r="N36" s="148">
        <v>0</v>
      </c>
      <c r="O36" s="148">
        <v>0</v>
      </c>
      <c r="P36" s="25" t="s">
        <v>1348</v>
      </c>
    </row>
    <row r="37" spans="1:16" x14ac:dyDescent="0.3">
      <c r="A37" s="148" t="s">
        <v>781</v>
      </c>
      <c r="B37" s="148">
        <v>331900</v>
      </c>
      <c r="C37" s="148">
        <v>256</v>
      </c>
      <c r="D37" t="s">
        <v>193</v>
      </c>
      <c r="E37" s="25" t="s">
        <v>194</v>
      </c>
      <c r="F37" t="s">
        <v>782</v>
      </c>
      <c r="G37" t="s">
        <v>14</v>
      </c>
      <c r="H37" s="148">
        <v>0.29000000000000004</v>
      </c>
      <c r="I37" s="148">
        <v>0</v>
      </c>
      <c r="J37" s="148">
        <v>0.29000000000000004</v>
      </c>
      <c r="K37" s="148">
        <v>0</v>
      </c>
      <c r="L37" s="148">
        <v>0</v>
      </c>
      <c r="M37" s="148">
        <v>0</v>
      </c>
      <c r="N37" s="148">
        <v>0</v>
      </c>
      <c r="O37" s="148">
        <v>0</v>
      </c>
      <c r="P37" s="25" t="s">
        <v>1348</v>
      </c>
    </row>
    <row r="38" spans="1:16" x14ac:dyDescent="0.3">
      <c r="A38" s="148" t="s">
        <v>1359</v>
      </c>
      <c r="C38" s="148"/>
      <c r="D38" t="s">
        <v>1360</v>
      </c>
      <c r="E38" s="25" t="s">
        <v>1361</v>
      </c>
      <c r="F38" t="s">
        <v>600</v>
      </c>
      <c r="G38" t="s">
        <v>12</v>
      </c>
      <c r="H38" s="148">
        <v>0.3</v>
      </c>
      <c r="I38" s="148">
        <v>0</v>
      </c>
      <c r="J38" s="148">
        <v>0</v>
      </c>
      <c r="K38" s="148">
        <v>0.3</v>
      </c>
      <c r="L38" s="148">
        <v>0</v>
      </c>
      <c r="M38" s="148">
        <v>0</v>
      </c>
      <c r="N38" s="148">
        <v>0</v>
      </c>
      <c r="O38" s="148">
        <v>0</v>
      </c>
      <c r="P38" s="25" t="s">
        <v>1362</v>
      </c>
    </row>
    <row r="39" spans="1:16" x14ac:dyDescent="0.3">
      <c r="A39" s="148" t="s">
        <v>1363</v>
      </c>
      <c r="B39" s="148">
        <v>331170</v>
      </c>
      <c r="C39" s="148">
        <v>2</v>
      </c>
      <c r="D39" t="s">
        <v>80</v>
      </c>
      <c r="E39" s="25" t="s">
        <v>93</v>
      </c>
      <c r="F39" t="s">
        <v>602</v>
      </c>
      <c r="G39" t="s">
        <v>13</v>
      </c>
      <c r="H39" s="148">
        <v>0.32</v>
      </c>
      <c r="I39" s="148">
        <v>0</v>
      </c>
      <c r="J39" s="148">
        <v>0.32</v>
      </c>
      <c r="K39" s="148">
        <v>0</v>
      </c>
      <c r="L39" s="148">
        <v>0</v>
      </c>
      <c r="M39" s="148">
        <v>0</v>
      </c>
      <c r="N39" s="148">
        <v>0</v>
      </c>
      <c r="O39" s="148">
        <v>0</v>
      </c>
      <c r="P39" s="25" t="s">
        <v>1348</v>
      </c>
    </row>
    <row r="40" spans="1:16" x14ac:dyDescent="0.3">
      <c r="A40" s="148" t="s">
        <v>1341</v>
      </c>
      <c r="B40" s="148">
        <v>331950</v>
      </c>
      <c r="C40" s="148">
        <v>169</v>
      </c>
      <c r="D40" t="s">
        <v>103</v>
      </c>
      <c r="E40" s="25" t="s">
        <v>110</v>
      </c>
      <c r="F40" t="s">
        <v>1342</v>
      </c>
      <c r="G40" t="s">
        <v>6</v>
      </c>
      <c r="H40" s="148">
        <v>0.32</v>
      </c>
      <c r="I40" s="148">
        <v>0</v>
      </c>
      <c r="J40" s="148">
        <v>0.32</v>
      </c>
      <c r="K40" s="148">
        <v>0</v>
      </c>
      <c r="L40" s="148">
        <v>0</v>
      </c>
      <c r="M40" s="148">
        <v>0</v>
      </c>
      <c r="N40" s="148">
        <v>0</v>
      </c>
      <c r="O40" s="148">
        <v>0</v>
      </c>
      <c r="P40" s="25" t="s">
        <v>1348</v>
      </c>
    </row>
    <row r="41" spans="1:16" x14ac:dyDescent="0.3">
      <c r="A41" s="148" t="s">
        <v>758</v>
      </c>
      <c r="B41" s="148">
        <v>331790</v>
      </c>
      <c r="C41" s="148">
        <v>420</v>
      </c>
      <c r="D41" t="s">
        <v>171</v>
      </c>
      <c r="E41" s="25" t="s">
        <v>172</v>
      </c>
      <c r="F41" t="s">
        <v>759</v>
      </c>
      <c r="G41" t="s">
        <v>14</v>
      </c>
      <c r="H41" s="148">
        <v>0.32</v>
      </c>
      <c r="I41" s="148">
        <v>0</v>
      </c>
      <c r="J41" s="148">
        <v>0.32</v>
      </c>
      <c r="K41" s="148">
        <v>0</v>
      </c>
      <c r="L41" s="148">
        <v>0</v>
      </c>
      <c r="M41" s="148">
        <v>0</v>
      </c>
      <c r="N41" s="148">
        <v>0</v>
      </c>
      <c r="O41" s="148">
        <v>0</v>
      </c>
      <c r="P41" s="25" t="s">
        <v>1348</v>
      </c>
    </row>
    <row r="42" spans="1:16" x14ac:dyDescent="0.3">
      <c r="A42" s="148" t="s">
        <v>923</v>
      </c>
      <c r="B42" s="148">
        <v>332260</v>
      </c>
      <c r="C42" s="148">
        <v>343</v>
      </c>
      <c r="D42" t="s">
        <v>281</v>
      </c>
      <c r="E42" s="25" t="s">
        <v>285</v>
      </c>
      <c r="F42" t="s">
        <v>924</v>
      </c>
      <c r="G42" t="s">
        <v>9</v>
      </c>
      <c r="H42" s="148">
        <v>0.32300000000000001</v>
      </c>
      <c r="I42" s="148">
        <v>0</v>
      </c>
      <c r="J42" s="148">
        <v>0.32300000000000001</v>
      </c>
      <c r="K42" s="148">
        <v>0</v>
      </c>
      <c r="L42" s="148">
        <v>0</v>
      </c>
      <c r="M42" s="148">
        <v>0</v>
      </c>
      <c r="N42" s="148">
        <v>0</v>
      </c>
      <c r="O42" s="148">
        <v>0</v>
      </c>
      <c r="P42" s="25" t="s">
        <v>1348</v>
      </c>
    </row>
    <row r="43" spans="1:16" x14ac:dyDescent="0.3">
      <c r="A43" s="148" t="s">
        <v>1343</v>
      </c>
      <c r="B43" s="148">
        <v>331490</v>
      </c>
      <c r="C43" s="148">
        <v>169</v>
      </c>
      <c r="D43" t="s">
        <v>103</v>
      </c>
      <c r="E43" s="25" t="s">
        <v>130</v>
      </c>
      <c r="F43" t="s">
        <v>702</v>
      </c>
      <c r="G43" t="s">
        <v>9</v>
      </c>
      <c r="H43" s="148">
        <v>0.32500000000000001</v>
      </c>
      <c r="I43" s="148">
        <v>0</v>
      </c>
      <c r="J43" s="148">
        <v>0.32500000000000001</v>
      </c>
      <c r="K43" s="148">
        <v>0</v>
      </c>
      <c r="L43" s="148">
        <v>0</v>
      </c>
      <c r="M43" s="148">
        <v>0</v>
      </c>
      <c r="N43" s="148">
        <v>0</v>
      </c>
      <c r="O43" s="148">
        <v>0</v>
      </c>
      <c r="P43" s="25" t="s">
        <v>1348</v>
      </c>
    </row>
    <row r="44" spans="1:16" x14ac:dyDescent="0.3">
      <c r="A44" s="148" t="s">
        <v>1344</v>
      </c>
      <c r="B44" s="148">
        <v>331710</v>
      </c>
      <c r="C44" s="148">
        <v>169</v>
      </c>
      <c r="D44" t="s">
        <v>103</v>
      </c>
      <c r="E44" s="25" t="s">
        <v>152</v>
      </c>
      <c r="F44" t="s">
        <v>702</v>
      </c>
      <c r="G44" t="s">
        <v>9</v>
      </c>
      <c r="H44" s="148">
        <v>0.32500000000000001</v>
      </c>
      <c r="I44" s="148">
        <v>0</v>
      </c>
      <c r="J44" s="148">
        <v>0.32500000000000001</v>
      </c>
      <c r="K44" s="148">
        <v>0</v>
      </c>
      <c r="L44" s="148">
        <v>0</v>
      </c>
      <c r="M44" s="148">
        <v>0</v>
      </c>
      <c r="N44" s="148">
        <v>0</v>
      </c>
      <c r="O44" s="148">
        <v>0</v>
      </c>
      <c r="P44" s="25" t="s">
        <v>1348</v>
      </c>
    </row>
    <row r="45" spans="1:16" x14ac:dyDescent="0.3">
      <c r="A45" s="148" t="s">
        <v>765</v>
      </c>
      <c r="B45" s="148">
        <v>331840</v>
      </c>
      <c r="C45" s="148">
        <v>682</v>
      </c>
      <c r="D45" t="s">
        <v>177</v>
      </c>
      <c r="E45" s="25" t="s">
        <v>178</v>
      </c>
      <c r="F45" t="s">
        <v>766</v>
      </c>
      <c r="G45" t="s">
        <v>14</v>
      </c>
      <c r="H45" s="148">
        <v>0.32700000000000001</v>
      </c>
      <c r="I45" s="148">
        <v>0</v>
      </c>
      <c r="J45" s="148">
        <v>0.32700000000000001</v>
      </c>
      <c r="K45" s="148">
        <v>0</v>
      </c>
      <c r="L45" s="148">
        <v>0</v>
      </c>
      <c r="M45" s="148">
        <v>0</v>
      </c>
      <c r="N45" s="148">
        <v>0</v>
      </c>
      <c r="O45" s="148">
        <v>0</v>
      </c>
      <c r="P45" s="25" t="s">
        <v>1348</v>
      </c>
    </row>
    <row r="46" spans="1:16" x14ac:dyDescent="0.3">
      <c r="A46" s="148" t="s">
        <v>577</v>
      </c>
      <c r="B46" s="148">
        <v>331010</v>
      </c>
      <c r="C46" s="148">
        <v>449</v>
      </c>
      <c r="D46" t="s">
        <v>61</v>
      </c>
      <c r="E46" s="25" t="s">
        <v>62</v>
      </c>
      <c r="F46" t="s">
        <v>578</v>
      </c>
      <c r="G46" t="s">
        <v>8</v>
      </c>
      <c r="H46" s="148">
        <v>0.33999999999999997</v>
      </c>
      <c r="I46" s="148">
        <v>0</v>
      </c>
      <c r="J46" s="148">
        <v>0.33999999999999997</v>
      </c>
      <c r="K46" s="148">
        <v>0</v>
      </c>
      <c r="L46" s="148">
        <v>0</v>
      </c>
      <c r="M46" s="148">
        <v>0</v>
      </c>
      <c r="N46" s="148">
        <v>0</v>
      </c>
      <c r="O46" s="148">
        <v>0</v>
      </c>
      <c r="P46" s="25" t="s">
        <v>1348</v>
      </c>
    </row>
    <row r="47" spans="1:16" x14ac:dyDescent="0.3">
      <c r="A47" s="148" t="s">
        <v>1024</v>
      </c>
      <c r="B47" s="148">
        <v>332730</v>
      </c>
      <c r="C47" s="148">
        <v>729</v>
      </c>
      <c r="D47" t="s">
        <v>369</v>
      </c>
      <c r="E47" s="25" t="s">
        <v>370</v>
      </c>
      <c r="F47" t="s">
        <v>1025</v>
      </c>
      <c r="G47" t="s">
        <v>6</v>
      </c>
      <c r="H47" s="148">
        <v>0.34099999999999997</v>
      </c>
      <c r="I47" s="148">
        <v>0</v>
      </c>
      <c r="J47" s="148">
        <v>0.34099999999999997</v>
      </c>
      <c r="K47" s="148">
        <v>0</v>
      </c>
      <c r="L47" s="148">
        <v>0</v>
      </c>
      <c r="M47" s="148">
        <v>0</v>
      </c>
      <c r="N47" s="148">
        <v>0</v>
      </c>
      <c r="O47" s="148">
        <v>0</v>
      </c>
      <c r="P47" s="25" t="s">
        <v>1348</v>
      </c>
    </row>
    <row r="48" spans="1:16" x14ac:dyDescent="0.3">
      <c r="A48" s="148" t="s">
        <v>824</v>
      </c>
      <c r="B48" s="148">
        <v>331830</v>
      </c>
      <c r="C48" s="148">
        <v>341</v>
      </c>
      <c r="D48" t="s">
        <v>218</v>
      </c>
      <c r="E48" s="25" t="s">
        <v>219</v>
      </c>
      <c r="F48" t="s">
        <v>825</v>
      </c>
      <c r="G48" t="s">
        <v>14</v>
      </c>
      <c r="H48" s="148">
        <v>0.34499999999999997</v>
      </c>
      <c r="I48" s="148">
        <v>0</v>
      </c>
      <c r="J48" s="148">
        <v>0.34499999999999997</v>
      </c>
      <c r="K48" s="148">
        <v>0</v>
      </c>
      <c r="L48" s="148">
        <v>0</v>
      </c>
      <c r="M48" s="148">
        <v>0</v>
      </c>
      <c r="N48" s="148">
        <v>0</v>
      </c>
      <c r="O48" s="148">
        <v>0</v>
      </c>
      <c r="P48" s="25" t="s">
        <v>1348</v>
      </c>
    </row>
    <row r="49" spans="1:16" x14ac:dyDescent="0.3">
      <c r="A49" s="148" t="s">
        <v>785</v>
      </c>
      <c r="B49" s="148">
        <v>331910</v>
      </c>
      <c r="C49" s="148">
        <v>360</v>
      </c>
      <c r="D49" t="s">
        <v>195</v>
      </c>
      <c r="E49" s="25" t="s">
        <v>196</v>
      </c>
      <c r="F49" t="s">
        <v>786</v>
      </c>
      <c r="G49" t="s">
        <v>6</v>
      </c>
      <c r="H49" s="148">
        <v>0.3498</v>
      </c>
      <c r="I49" s="148">
        <v>0</v>
      </c>
      <c r="J49" s="148">
        <v>0.3498</v>
      </c>
      <c r="K49" s="148">
        <v>0</v>
      </c>
      <c r="L49" s="148">
        <v>0</v>
      </c>
      <c r="M49" s="148">
        <v>0</v>
      </c>
      <c r="N49" s="148">
        <v>0</v>
      </c>
      <c r="O49" s="148">
        <v>0</v>
      </c>
      <c r="P49" s="25" t="s">
        <v>1348</v>
      </c>
    </row>
    <row r="50" spans="1:16" x14ac:dyDescent="0.3">
      <c r="A50" s="148" t="s">
        <v>775</v>
      </c>
      <c r="B50" s="148">
        <v>331890</v>
      </c>
      <c r="C50" s="148">
        <v>368</v>
      </c>
      <c r="D50" t="s">
        <v>187</v>
      </c>
      <c r="E50" s="25" t="s">
        <v>188</v>
      </c>
      <c r="F50" t="s">
        <v>776</v>
      </c>
      <c r="G50" t="s">
        <v>7</v>
      </c>
      <c r="H50" s="148">
        <v>0.35100000000000003</v>
      </c>
      <c r="I50" s="148">
        <v>0</v>
      </c>
      <c r="J50" s="148">
        <v>0.35100000000000003</v>
      </c>
      <c r="K50" s="148">
        <v>0</v>
      </c>
      <c r="L50" s="148">
        <v>0</v>
      </c>
      <c r="M50" s="148">
        <v>0</v>
      </c>
      <c r="N50" s="148">
        <v>0</v>
      </c>
      <c r="O50" s="148">
        <v>0</v>
      </c>
      <c r="P50" s="25" t="s">
        <v>1348</v>
      </c>
    </row>
    <row r="51" spans="1:16" x14ac:dyDescent="0.3">
      <c r="A51" s="148" t="s">
        <v>849</v>
      </c>
      <c r="B51" s="148">
        <v>332040</v>
      </c>
      <c r="C51" s="148">
        <v>681</v>
      </c>
      <c r="D51" t="s">
        <v>236</v>
      </c>
      <c r="E51" s="25" t="s">
        <v>237</v>
      </c>
      <c r="F51" t="s">
        <v>850</v>
      </c>
      <c r="G51" t="s">
        <v>6</v>
      </c>
      <c r="H51" s="148">
        <v>0.36100000000000004</v>
      </c>
      <c r="I51" s="148">
        <v>0</v>
      </c>
      <c r="J51" s="148">
        <v>0.20100000000000001</v>
      </c>
      <c r="K51" s="148">
        <v>0</v>
      </c>
      <c r="L51" s="148">
        <v>0</v>
      </c>
      <c r="M51" s="148">
        <v>0</v>
      </c>
      <c r="N51" s="148">
        <v>0.125</v>
      </c>
      <c r="O51" s="148">
        <v>0</v>
      </c>
      <c r="P51" s="25" t="s">
        <v>2163</v>
      </c>
    </row>
    <row r="52" spans="1:16" x14ac:dyDescent="0.3">
      <c r="A52" s="148" t="s">
        <v>713</v>
      </c>
      <c r="B52" s="148">
        <v>331340</v>
      </c>
      <c r="C52" s="148">
        <v>169</v>
      </c>
      <c r="D52" t="s">
        <v>103</v>
      </c>
      <c r="E52" s="25" t="s">
        <v>115</v>
      </c>
      <c r="F52" t="s">
        <v>714</v>
      </c>
      <c r="G52" t="s">
        <v>14</v>
      </c>
      <c r="H52" s="148">
        <v>0.373</v>
      </c>
      <c r="I52" s="148">
        <v>0</v>
      </c>
      <c r="J52" s="148">
        <v>0.373</v>
      </c>
      <c r="K52" s="148">
        <v>0</v>
      </c>
      <c r="L52" s="148">
        <v>0</v>
      </c>
      <c r="M52" s="148">
        <v>0</v>
      </c>
      <c r="N52" s="148">
        <v>0</v>
      </c>
      <c r="O52" s="148">
        <v>0</v>
      </c>
      <c r="P52" s="25" t="s">
        <v>1348</v>
      </c>
    </row>
    <row r="53" spans="1:16" x14ac:dyDescent="0.3">
      <c r="A53" s="148" t="s">
        <v>1036</v>
      </c>
      <c r="B53" s="148">
        <v>332870</v>
      </c>
      <c r="C53" s="148">
        <v>375</v>
      </c>
      <c r="D53" t="s">
        <v>410</v>
      </c>
      <c r="E53" s="25" t="s">
        <v>411</v>
      </c>
      <c r="F53" t="s">
        <v>1037</v>
      </c>
      <c r="G53" t="s">
        <v>9</v>
      </c>
      <c r="H53" s="148">
        <v>0.379</v>
      </c>
      <c r="I53" s="148">
        <v>0</v>
      </c>
      <c r="J53" s="148">
        <v>0.379</v>
      </c>
      <c r="K53" s="148">
        <v>0</v>
      </c>
      <c r="L53" s="148">
        <v>0</v>
      </c>
      <c r="M53" s="148">
        <v>0</v>
      </c>
      <c r="N53" s="148">
        <v>0</v>
      </c>
      <c r="O53" s="148">
        <v>0</v>
      </c>
      <c r="P53" s="25" t="s">
        <v>1348</v>
      </c>
    </row>
    <row r="54" spans="1:16" x14ac:dyDescent="0.3">
      <c r="A54" s="148" t="s">
        <v>1049</v>
      </c>
      <c r="B54" s="148">
        <v>332890</v>
      </c>
      <c r="C54" s="148">
        <v>409</v>
      </c>
      <c r="D54" t="s">
        <v>380</v>
      </c>
      <c r="E54" s="25" t="s">
        <v>381</v>
      </c>
      <c r="F54" t="s">
        <v>1050</v>
      </c>
      <c r="G54" t="s">
        <v>5</v>
      </c>
      <c r="H54" s="148">
        <v>0.38200000000000001</v>
      </c>
      <c r="I54" s="148">
        <v>0</v>
      </c>
      <c r="J54" s="148">
        <v>0.38200000000000001</v>
      </c>
      <c r="K54" s="148">
        <v>0</v>
      </c>
      <c r="L54" s="148">
        <v>0</v>
      </c>
      <c r="M54" s="148">
        <v>0</v>
      </c>
      <c r="N54" s="148">
        <v>0</v>
      </c>
      <c r="O54" s="148">
        <v>0</v>
      </c>
      <c r="P54" s="25" t="s">
        <v>1348</v>
      </c>
    </row>
    <row r="55" spans="1:16" x14ac:dyDescent="0.3">
      <c r="A55" s="148" t="s">
        <v>731</v>
      </c>
      <c r="B55" s="148">
        <v>331620</v>
      </c>
      <c r="C55" s="148">
        <v>169</v>
      </c>
      <c r="D55" t="s">
        <v>103</v>
      </c>
      <c r="E55" s="25" t="s">
        <v>144</v>
      </c>
      <c r="F55" t="s">
        <v>732</v>
      </c>
      <c r="G55" t="s">
        <v>14</v>
      </c>
      <c r="H55" s="148">
        <v>0.39500000000000002</v>
      </c>
      <c r="I55" s="148">
        <v>0</v>
      </c>
      <c r="J55" s="148">
        <v>0.39500000000000002</v>
      </c>
      <c r="K55" s="148">
        <v>0</v>
      </c>
      <c r="L55" s="148">
        <v>0</v>
      </c>
      <c r="M55" s="148">
        <v>0</v>
      </c>
      <c r="N55" s="148">
        <v>0</v>
      </c>
      <c r="O55" s="148">
        <v>0</v>
      </c>
      <c r="P55" s="25" t="s">
        <v>1348</v>
      </c>
    </row>
    <row r="56" spans="1:16" x14ac:dyDescent="0.3">
      <c r="A56" s="148" t="s">
        <v>747</v>
      </c>
      <c r="B56" s="148">
        <v>331770</v>
      </c>
      <c r="C56" s="148">
        <v>747</v>
      </c>
      <c r="D56" t="s">
        <v>161</v>
      </c>
      <c r="E56" s="25" t="s">
        <v>162</v>
      </c>
      <c r="F56" t="s">
        <v>748</v>
      </c>
      <c r="G56" t="s">
        <v>14</v>
      </c>
      <c r="H56" s="148">
        <v>0.39500000000000002</v>
      </c>
      <c r="I56" s="148">
        <v>0</v>
      </c>
      <c r="J56" s="148">
        <v>0.39500000000000002</v>
      </c>
      <c r="K56" s="148">
        <v>0</v>
      </c>
      <c r="L56" s="148">
        <v>0</v>
      </c>
      <c r="M56" s="148">
        <v>0</v>
      </c>
      <c r="N56" s="148">
        <v>0</v>
      </c>
      <c r="O56" s="148">
        <v>0</v>
      </c>
      <c r="P56" s="25" t="s">
        <v>1348</v>
      </c>
    </row>
    <row r="57" spans="1:16" x14ac:dyDescent="0.3">
      <c r="A57" s="148" t="s">
        <v>1015</v>
      </c>
      <c r="B57" s="148">
        <v>332630</v>
      </c>
      <c r="C57" s="148">
        <v>363</v>
      </c>
      <c r="D57" t="s">
        <v>363</v>
      </c>
      <c r="E57" s="25" t="s">
        <v>364</v>
      </c>
      <c r="F57" t="s">
        <v>1016</v>
      </c>
      <c r="G57" t="s">
        <v>13</v>
      </c>
      <c r="H57" s="148">
        <v>0.42</v>
      </c>
      <c r="I57" s="148">
        <v>0</v>
      </c>
      <c r="J57" s="148">
        <v>0.24</v>
      </c>
      <c r="K57" s="148">
        <v>0.18</v>
      </c>
      <c r="L57" s="148">
        <v>0</v>
      </c>
      <c r="M57" s="148">
        <v>0</v>
      </c>
      <c r="N57" s="148">
        <v>0</v>
      </c>
      <c r="O57" s="148">
        <v>0</v>
      </c>
      <c r="P57" s="25" t="s">
        <v>1345</v>
      </c>
    </row>
    <row r="58" spans="1:16" x14ac:dyDescent="0.3">
      <c r="A58" s="148" t="s">
        <v>771</v>
      </c>
      <c r="B58" s="148">
        <v>331880</v>
      </c>
      <c r="C58" s="148">
        <v>437</v>
      </c>
      <c r="D58" t="s">
        <v>185</v>
      </c>
      <c r="E58" s="25" t="s">
        <v>186</v>
      </c>
      <c r="F58" t="s">
        <v>772</v>
      </c>
      <c r="G58" t="s">
        <v>6</v>
      </c>
      <c r="H58" s="148">
        <v>0.435</v>
      </c>
      <c r="I58" s="148">
        <v>0</v>
      </c>
      <c r="J58" s="148">
        <v>0.435</v>
      </c>
      <c r="K58" s="148">
        <v>0</v>
      </c>
      <c r="L58" s="148">
        <v>0</v>
      </c>
      <c r="M58" s="148">
        <v>0</v>
      </c>
      <c r="N58" s="148">
        <v>0</v>
      </c>
      <c r="O58" s="148">
        <v>0</v>
      </c>
      <c r="P58" s="25" t="s">
        <v>1348</v>
      </c>
    </row>
    <row r="59" spans="1:16" x14ac:dyDescent="0.3">
      <c r="A59" s="148" t="s">
        <v>707</v>
      </c>
      <c r="B59" s="148">
        <v>331260</v>
      </c>
      <c r="C59" s="148">
        <v>169</v>
      </c>
      <c r="D59" t="s">
        <v>103</v>
      </c>
      <c r="E59" s="25" t="s">
        <v>106</v>
      </c>
      <c r="F59" t="s">
        <v>708</v>
      </c>
      <c r="G59" t="s">
        <v>14</v>
      </c>
      <c r="H59" s="148">
        <v>0.43999999999999995</v>
      </c>
      <c r="I59" s="148">
        <v>0</v>
      </c>
      <c r="J59" s="148">
        <v>0.43999999999999995</v>
      </c>
      <c r="K59" s="148">
        <v>0</v>
      </c>
      <c r="L59" s="148">
        <v>0</v>
      </c>
      <c r="M59" s="148">
        <v>0</v>
      </c>
      <c r="N59" s="148">
        <v>0</v>
      </c>
      <c r="O59" s="148">
        <v>0</v>
      </c>
      <c r="P59" s="25" t="s">
        <v>1348</v>
      </c>
    </row>
    <row r="60" spans="1:16" x14ac:dyDescent="0.3">
      <c r="A60" s="148" t="s">
        <v>1020</v>
      </c>
      <c r="B60" s="148">
        <v>332710</v>
      </c>
      <c r="C60" s="148">
        <v>664</v>
      </c>
      <c r="D60" t="s">
        <v>365</v>
      </c>
      <c r="E60" s="25" t="s">
        <v>366</v>
      </c>
      <c r="F60" t="s">
        <v>1021</v>
      </c>
      <c r="G60" t="s">
        <v>9</v>
      </c>
      <c r="H60" s="148">
        <v>0.44999999999999996</v>
      </c>
      <c r="I60" s="148">
        <v>0</v>
      </c>
      <c r="J60" s="148">
        <v>0.44999999999999996</v>
      </c>
      <c r="K60" s="148">
        <v>0</v>
      </c>
      <c r="L60" s="148">
        <v>0</v>
      </c>
      <c r="M60" s="148">
        <v>0</v>
      </c>
      <c r="N60" s="148">
        <v>0</v>
      </c>
      <c r="O60" s="148">
        <v>0</v>
      </c>
      <c r="P60" s="25" t="s">
        <v>1348</v>
      </c>
    </row>
    <row r="61" spans="1:16" x14ac:dyDescent="0.3">
      <c r="A61" s="148" t="s">
        <v>961</v>
      </c>
      <c r="B61" s="148">
        <v>332440</v>
      </c>
      <c r="C61" s="148">
        <v>357</v>
      </c>
      <c r="D61" t="s">
        <v>315</v>
      </c>
      <c r="E61" s="25" t="s">
        <v>316</v>
      </c>
      <c r="F61" t="s">
        <v>962</v>
      </c>
      <c r="G61" t="s">
        <v>8</v>
      </c>
      <c r="H61" s="148">
        <v>0.46100000000000002</v>
      </c>
      <c r="I61" s="148">
        <v>0</v>
      </c>
      <c r="J61" s="148">
        <v>0.33600000000000002</v>
      </c>
      <c r="K61" s="148">
        <v>0.125</v>
      </c>
      <c r="L61" s="148">
        <v>0</v>
      </c>
      <c r="M61" s="148">
        <v>0</v>
      </c>
      <c r="N61" s="148">
        <v>0</v>
      </c>
      <c r="O61" s="148">
        <v>0</v>
      </c>
      <c r="P61" s="25" t="s">
        <v>1345</v>
      </c>
    </row>
    <row r="62" spans="1:16" x14ac:dyDescent="0.3">
      <c r="A62" s="148" t="s">
        <v>900</v>
      </c>
      <c r="B62" s="148">
        <v>332170</v>
      </c>
      <c r="C62" s="148">
        <v>353</v>
      </c>
      <c r="D62" t="s">
        <v>268</v>
      </c>
      <c r="E62" s="25" t="s">
        <v>269</v>
      </c>
      <c r="F62" t="s">
        <v>901</v>
      </c>
      <c r="G62" t="s">
        <v>8</v>
      </c>
      <c r="H62" s="148">
        <v>0.47499999999999998</v>
      </c>
      <c r="I62" s="148">
        <v>0</v>
      </c>
      <c r="J62" s="148">
        <v>0</v>
      </c>
      <c r="K62" s="148">
        <v>0.47499999999999998</v>
      </c>
      <c r="L62" s="148">
        <v>0</v>
      </c>
      <c r="M62" s="148">
        <v>0</v>
      </c>
      <c r="N62" s="148">
        <v>0</v>
      </c>
      <c r="O62" s="148">
        <v>0</v>
      </c>
      <c r="P62" s="25" t="s">
        <v>1345</v>
      </c>
    </row>
    <row r="63" spans="1:16" x14ac:dyDescent="0.3">
      <c r="A63" s="148" t="s">
        <v>767</v>
      </c>
      <c r="B63" s="148">
        <v>331850</v>
      </c>
      <c r="C63" s="148">
        <v>686</v>
      </c>
      <c r="D63" t="s">
        <v>179</v>
      </c>
      <c r="E63" s="25" t="s">
        <v>180</v>
      </c>
      <c r="F63" t="s">
        <v>768</v>
      </c>
      <c r="G63" t="s">
        <v>7</v>
      </c>
      <c r="H63" s="148">
        <v>0.48699999999999999</v>
      </c>
      <c r="I63" s="148">
        <v>0</v>
      </c>
      <c r="J63" s="148">
        <v>0.48699999999999999</v>
      </c>
      <c r="K63" s="148">
        <v>0</v>
      </c>
      <c r="L63" s="148">
        <v>0</v>
      </c>
      <c r="M63" s="148">
        <v>0</v>
      </c>
      <c r="N63" s="148">
        <v>0</v>
      </c>
      <c r="O63" s="148">
        <v>0</v>
      </c>
      <c r="P63" s="25" t="s">
        <v>1348</v>
      </c>
    </row>
    <row r="64" spans="1:16" x14ac:dyDescent="0.3">
      <c r="A64" s="148" t="s">
        <v>737</v>
      </c>
      <c r="B64" s="148">
        <v>331730</v>
      </c>
      <c r="C64" s="148">
        <v>169</v>
      </c>
      <c r="D64" s="25" t="s">
        <v>103</v>
      </c>
      <c r="E64" s="25" t="s">
        <v>153</v>
      </c>
      <c r="F64" s="148" t="s">
        <v>738</v>
      </c>
      <c r="G64" s="148" t="s">
        <v>5</v>
      </c>
      <c r="H64" s="148">
        <v>0.495</v>
      </c>
      <c r="I64" s="148">
        <v>0</v>
      </c>
      <c r="J64" s="148">
        <v>0.495</v>
      </c>
      <c r="K64" s="147">
        <v>0</v>
      </c>
      <c r="L64" s="148">
        <v>0</v>
      </c>
      <c r="M64" s="148">
        <v>0</v>
      </c>
      <c r="N64" s="148">
        <v>0</v>
      </c>
      <c r="O64" s="148">
        <v>0</v>
      </c>
      <c r="P64" s="25" t="s">
        <v>1348</v>
      </c>
    </row>
    <row r="65" spans="1:16" x14ac:dyDescent="0.3">
      <c r="A65" s="148" t="s">
        <v>1044</v>
      </c>
      <c r="B65" s="148">
        <v>332880</v>
      </c>
      <c r="C65" s="148">
        <v>663</v>
      </c>
      <c r="D65" t="s">
        <v>378</v>
      </c>
      <c r="E65" s="25" t="s">
        <v>379</v>
      </c>
      <c r="F65" t="s">
        <v>1045</v>
      </c>
      <c r="G65" t="s">
        <v>14</v>
      </c>
      <c r="H65" s="148">
        <v>0.495</v>
      </c>
      <c r="I65" s="148">
        <v>0</v>
      </c>
      <c r="J65" s="148">
        <v>0.495</v>
      </c>
      <c r="K65" s="148">
        <v>0</v>
      </c>
      <c r="L65" s="148">
        <v>0</v>
      </c>
      <c r="M65" s="148">
        <v>0</v>
      </c>
      <c r="N65" s="148">
        <v>0</v>
      </c>
      <c r="O65" s="148">
        <v>0</v>
      </c>
      <c r="P65" s="25" t="s">
        <v>1348</v>
      </c>
    </row>
    <row r="66" spans="1:16" x14ac:dyDescent="0.3">
      <c r="A66" s="148" t="s">
        <v>970</v>
      </c>
      <c r="B66" s="148">
        <v>332480</v>
      </c>
      <c r="C66" s="148">
        <v>425</v>
      </c>
      <c r="D66" t="s">
        <v>324</v>
      </c>
      <c r="E66" s="25" t="s">
        <v>325</v>
      </c>
      <c r="F66" t="s">
        <v>971</v>
      </c>
      <c r="G66" t="s">
        <v>6</v>
      </c>
      <c r="H66" s="148">
        <v>0.49700000000000005</v>
      </c>
      <c r="I66" s="148">
        <v>0</v>
      </c>
      <c r="J66" s="148">
        <v>0.29700000000000004</v>
      </c>
      <c r="K66" s="148">
        <v>0</v>
      </c>
      <c r="L66" s="148">
        <v>0.2</v>
      </c>
      <c r="M66" s="148">
        <v>0</v>
      </c>
      <c r="N66" s="148">
        <v>0</v>
      </c>
      <c r="O66" s="148">
        <v>0</v>
      </c>
      <c r="P66" s="25" t="s">
        <v>1348</v>
      </c>
    </row>
    <row r="67" spans="1:16" x14ac:dyDescent="0.3">
      <c r="A67" s="148" t="s">
        <v>1052</v>
      </c>
      <c r="B67" s="148">
        <v>332470</v>
      </c>
      <c r="C67" s="148">
        <v>659</v>
      </c>
      <c r="D67" t="s">
        <v>293</v>
      </c>
      <c r="E67" s="25" t="s">
        <v>294</v>
      </c>
      <c r="F67" t="s">
        <v>1053</v>
      </c>
      <c r="G67" t="s">
        <v>6</v>
      </c>
      <c r="H67" s="148">
        <v>0.49800000000000005</v>
      </c>
      <c r="I67" s="148">
        <v>0</v>
      </c>
      <c r="J67" s="148">
        <v>0.47400000000000003</v>
      </c>
      <c r="K67" s="148">
        <v>0</v>
      </c>
      <c r="L67" s="148">
        <v>2.3999999999999997E-2</v>
      </c>
      <c r="M67" s="148">
        <v>0</v>
      </c>
      <c r="N67" s="148">
        <v>0</v>
      </c>
      <c r="O67" s="148">
        <v>0</v>
      </c>
      <c r="P67" s="25" t="s">
        <v>1348</v>
      </c>
    </row>
    <row r="68" spans="1:16" x14ac:dyDescent="0.3">
      <c r="A68" s="148" t="s">
        <v>1313</v>
      </c>
      <c r="C68" s="148">
        <v>16</v>
      </c>
      <c r="D68" t="s">
        <v>257</v>
      </c>
      <c r="E68" s="25" t="s">
        <v>1351</v>
      </c>
      <c r="F68" t="s">
        <v>876</v>
      </c>
      <c r="G68" t="s">
        <v>8</v>
      </c>
      <c r="H68" s="148">
        <v>0.5</v>
      </c>
      <c r="I68" s="148">
        <v>0</v>
      </c>
      <c r="J68" s="148">
        <v>0.5</v>
      </c>
      <c r="K68" s="148">
        <v>0</v>
      </c>
      <c r="L68" s="148">
        <v>0</v>
      </c>
      <c r="M68" s="148">
        <v>0</v>
      </c>
      <c r="N68" s="148">
        <v>0</v>
      </c>
      <c r="O68" s="148">
        <v>0</v>
      </c>
      <c r="P68" s="25" t="s">
        <v>1347</v>
      </c>
    </row>
    <row r="69" spans="1:16" x14ac:dyDescent="0.3">
      <c r="A69" s="148" t="s">
        <v>1339</v>
      </c>
      <c r="B69" s="148">
        <v>331530</v>
      </c>
      <c r="C69" s="148">
        <v>169</v>
      </c>
      <c r="D69" t="s">
        <v>103</v>
      </c>
      <c r="E69" s="25" t="s">
        <v>134</v>
      </c>
      <c r="F69" t="s">
        <v>1401</v>
      </c>
      <c r="G69" t="s">
        <v>9</v>
      </c>
      <c r="H69" s="148">
        <v>0.5</v>
      </c>
      <c r="I69" s="148">
        <v>0</v>
      </c>
      <c r="J69" s="148">
        <v>0.5</v>
      </c>
      <c r="K69" s="148">
        <v>0</v>
      </c>
      <c r="L69" s="148">
        <v>0</v>
      </c>
      <c r="M69" s="148">
        <v>0</v>
      </c>
      <c r="N69" s="148">
        <v>0</v>
      </c>
      <c r="O69" s="148">
        <v>0</v>
      </c>
      <c r="P69" s="25" t="s">
        <v>1347</v>
      </c>
    </row>
    <row r="70" spans="1:16" x14ac:dyDescent="0.3">
      <c r="A70" s="148" t="s">
        <v>583</v>
      </c>
      <c r="B70" s="148">
        <v>331040</v>
      </c>
      <c r="C70" s="148">
        <v>293</v>
      </c>
      <c r="D70" t="s">
        <v>67</v>
      </c>
      <c r="E70" s="25" t="s">
        <v>68</v>
      </c>
      <c r="F70" t="s">
        <v>584</v>
      </c>
      <c r="G70" t="s">
        <v>4</v>
      </c>
      <c r="H70" s="148">
        <v>0.505</v>
      </c>
      <c r="I70" s="148">
        <v>0</v>
      </c>
      <c r="J70" s="148">
        <v>0.4</v>
      </c>
      <c r="K70" s="148">
        <v>0.105</v>
      </c>
      <c r="L70" s="148">
        <v>0</v>
      </c>
      <c r="M70" s="148">
        <v>0</v>
      </c>
      <c r="N70" s="148">
        <v>0</v>
      </c>
      <c r="O70" s="148">
        <v>0</v>
      </c>
      <c r="P70" s="25" t="s">
        <v>1345</v>
      </c>
    </row>
    <row r="71" spans="1:16" x14ac:dyDescent="0.3">
      <c r="A71" s="148" t="s">
        <v>800</v>
      </c>
      <c r="B71" s="148">
        <v>331930</v>
      </c>
      <c r="C71" s="148">
        <v>383</v>
      </c>
      <c r="D71" t="s">
        <v>399</v>
      </c>
      <c r="E71" s="25" t="s">
        <v>400</v>
      </c>
      <c r="F71" t="s">
        <v>801</v>
      </c>
      <c r="G71" t="s">
        <v>5</v>
      </c>
      <c r="H71" s="148">
        <v>0.50800000000000001</v>
      </c>
      <c r="I71" s="148">
        <v>0</v>
      </c>
      <c r="J71" s="148">
        <v>0.50800000000000001</v>
      </c>
      <c r="K71" s="148">
        <v>0</v>
      </c>
      <c r="L71" s="148">
        <v>0</v>
      </c>
      <c r="M71" s="148">
        <v>0</v>
      </c>
      <c r="N71" s="148">
        <v>0</v>
      </c>
      <c r="O71" s="148">
        <v>0</v>
      </c>
      <c r="P71" s="25" t="s">
        <v>1348</v>
      </c>
    </row>
    <row r="72" spans="1:16" x14ac:dyDescent="0.3">
      <c r="A72" s="148" t="s">
        <v>978</v>
      </c>
      <c r="B72" s="148">
        <v>332530</v>
      </c>
      <c r="C72" s="148">
        <v>364</v>
      </c>
      <c r="D72" t="s">
        <v>334</v>
      </c>
      <c r="E72" s="25" t="s">
        <v>335</v>
      </c>
      <c r="F72" t="s">
        <v>979</v>
      </c>
      <c r="G72" t="s">
        <v>14</v>
      </c>
      <c r="H72" s="148">
        <v>0.52700000000000002</v>
      </c>
      <c r="I72" s="148">
        <v>0</v>
      </c>
      <c r="J72" s="148">
        <v>0.52700000000000002</v>
      </c>
      <c r="K72" s="148">
        <v>0</v>
      </c>
      <c r="L72" s="148">
        <v>0</v>
      </c>
      <c r="M72" s="148">
        <v>0</v>
      </c>
      <c r="N72" s="148">
        <v>0</v>
      </c>
      <c r="O72" s="148">
        <v>0</v>
      </c>
      <c r="P72" s="25" t="s">
        <v>1348</v>
      </c>
    </row>
    <row r="73" spans="1:16" x14ac:dyDescent="0.3">
      <c r="A73" s="148" t="s">
        <v>749</v>
      </c>
      <c r="B73" s="148">
        <v>331750</v>
      </c>
      <c r="C73" s="148">
        <v>291</v>
      </c>
      <c r="D73" t="s">
        <v>163</v>
      </c>
      <c r="E73" s="25" t="s">
        <v>164</v>
      </c>
      <c r="F73" t="s">
        <v>750</v>
      </c>
      <c r="G73" t="s">
        <v>4</v>
      </c>
      <c r="H73" s="148">
        <v>0.54100000000000004</v>
      </c>
      <c r="I73" s="148">
        <v>0</v>
      </c>
      <c r="J73" s="148">
        <v>0.25700000000000001</v>
      </c>
      <c r="K73" s="148">
        <v>0.28399999999999997</v>
      </c>
      <c r="L73" s="148">
        <v>0</v>
      </c>
      <c r="M73" s="148">
        <v>0</v>
      </c>
      <c r="N73" s="148">
        <v>0</v>
      </c>
      <c r="O73" s="148">
        <v>0</v>
      </c>
      <c r="P73" s="25" t="s">
        <v>1345</v>
      </c>
    </row>
    <row r="74" spans="1:16" x14ac:dyDescent="0.3">
      <c r="A74" s="148" t="s">
        <v>860</v>
      </c>
      <c r="B74" s="148">
        <v>332660</v>
      </c>
      <c r="C74" s="148">
        <v>240</v>
      </c>
      <c r="D74" t="s">
        <v>240</v>
      </c>
      <c r="E74" s="25" t="s">
        <v>242</v>
      </c>
      <c r="F74" t="s">
        <v>606</v>
      </c>
      <c r="G74" t="s">
        <v>13</v>
      </c>
      <c r="H74" s="148">
        <v>0.55000000000000004</v>
      </c>
      <c r="I74" s="148">
        <v>0</v>
      </c>
      <c r="J74" s="148">
        <v>0</v>
      </c>
      <c r="K74" s="148">
        <v>0.55000000000000004</v>
      </c>
      <c r="L74" s="148">
        <v>0</v>
      </c>
      <c r="M74" s="148">
        <v>0</v>
      </c>
      <c r="N74" s="148">
        <v>0</v>
      </c>
      <c r="O74" s="148">
        <v>0</v>
      </c>
      <c r="P74" s="25" t="s">
        <v>1345</v>
      </c>
    </row>
    <row r="75" spans="1:16" x14ac:dyDescent="0.3">
      <c r="A75" s="148" t="s">
        <v>634</v>
      </c>
      <c r="B75" s="148">
        <v>331110</v>
      </c>
      <c r="C75" s="148">
        <v>2</v>
      </c>
      <c r="D75" t="s">
        <v>80</v>
      </c>
      <c r="E75" s="25" t="s">
        <v>87</v>
      </c>
      <c r="F75" t="s">
        <v>635</v>
      </c>
      <c r="G75" t="s">
        <v>14</v>
      </c>
      <c r="H75" s="148">
        <v>0.55400000000000005</v>
      </c>
      <c r="I75" s="148">
        <v>0</v>
      </c>
      <c r="J75" s="148">
        <v>0.53</v>
      </c>
      <c r="K75" s="148">
        <v>0</v>
      </c>
      <c r="L75" s="148">
        <v>0</v>
      </c>
      <c r="M75" s="148">
        <v>2.4E-2</v>
      </c>
      <c r="N75" s="148">
        <v>0</v>
      </c>
      <c r="O75" s="148">
        <v>0</v>
      </c>
    </row>
    <row r="76" spans="1:16" x14ac:dyDescent="0.3">
      <c r="A76" s="148" t="s">
        <v>1309</v>
      </c>
      <c r="C76" s="148">
        <v>13</v>
      </c>
      <c r="D76" t="s">
        <v>220</v>
      </c>
      <c r="E76" s="25" t="s">
        <v>1310</v>
      </c>
      <c r="F76" t="s">
        <v>600</v>
      </c>
      <c r="G76" t="s">
        <v>12</v>
      </c>
      <c r="H76" s="148">
        <v>0.56300000000000006</v>
      </c>
      <c r="I76" s="148">
        <v>0</v>
      </c>
      <c r="J76" s="148">
        <v>0</v>
      </c>
      <c r="K76" s="148">
        <v>0</v>
      </c>
      <c r="L76" s="148">
        <v>0</v>
      </c>
      <c r="M76" s="148">
        <v>0.56300000000000006</v>
      </c>
      <c r="N76" s="148">
        <v>0</v>
      </c>
      <c r="O76" s="148">
        <v>0</v>
      </c>
      <c r="P76" s="25" t="s">
        <v>1345</v>
      </c>
    </row>
    <row r="77" spans="1:16" x14ac:dyDescent="0.3">
      <c r="A77" s="148" t="s">
        <v>930</v>
      </c>
      <c r="B77" s="148">
        <v>332300</v>
      </c>
      <c r="C77" s="148">
        <v>625</v>
      </c>
      <c r="D77" t="s">
        <v>407</v>
      </c>
      <c r="E77" s="25" t="s">
        <v>408</v>
      </c>
      <c r="F77" t="s">
        <v>931</v>
      </c>
      <c r="G77" t="s">
        <v>9</v>
      </c>
      <c r="H77" s="148">
        <v>0.56700000000000006</v>
      </c>
      <c r="I77" s="148">
        <v>0</v>
      </c>
      <c r="J77" s="148">
        <v>0.56700000000000006</v>
      </c>
      <c r="K77" s="148">
        <v>0</v>
      </c>
      <c r="L77" s="148">
        <v>0</v>
      </c>
      <c r="M77" s="148">
        <v>0</v>
      </c>
      <c r="N77" s="148">
        <v>0</v>
      </c>
      <c r="O77" s="148">
        <v>0</v>
      </c>
      <c r="P77" s="25" t="s">
        <v>1348</v>
      </c>
    </row>
    <row r="78" spans="1:16" x14ac:dyDescent="0.3">
      <c r="A78" s="148" t="s">
        <v>906</v>
      </c>
      <c r="B78" s="148">
        <v>332210</v>
      </c>
      <c r="C78" s="148">
        <v>321</v>
      </c>
      <c r="D78" t="s">
        <v>272</v>
      </c>
      <c r="E78" s="25" t="s">
        <v>273</v>
      </c>
      <c r="F78" t="s">
        <v>907</v>
      </c>
      <c r="G78" t="s">
        <v>6</v>
      </c>
      <c r="H78" s="148">
        <v>0.6</v>
      </c>
      <c r="I78" s="148">
        <v>0</v>
      </c>
      <c r="J78" s="148">
        <v>0.6</v>
      </c>
      <c r="K78" s="148">
        <v>0</v>
      </c>
      <c r="L78" s="148">
        <v>0</v>
      </c>
      <c r="M78" s="148">
        <v>0</v>
      </c>
      <c r="N78" s="148">
        <v>0</v>
      </c>
      <c r="O78" s="148">
        <v>0</v>
      </c>
      <c r="P78" s="25" t="s">
        <v>1348</v>
      </c>
    </row>
    <row r="79" spans="1:16" x14ac:dyDescent="0.3">
      <c r="A79" s="148" t="s">
        <v>631</v>
      </c>
      <c r="B79" s="148">
        <v>331060</v>
      </c>
      <c r="C79" s="148">
        <v>2</v>
      </c>
      <c r="D79" t="s">
        <v>80</v>
      </c>
      <c r="E79" s="25" t="s">
        <v>82</v>
      </c>
      <c r="F79" t="s">
        <v>632</v>
      </c>
      <c r="G79" t="s">
        <v>14</v>
      </c>
      <c r="H79" s="148">
        <v>0.6</v>
      </c>
      <c r="I79" s="148">
        <v>0</v>
      </c>
      <c r="J79" s="148">
        <v>0.6</v>
      </c>
      <c r="K79" s="148">
        <v>0</v>
      </c>
      <c r="L79" s="148">
        <v>0</v>
      </c>
      <c r="M79" s="148">
        <v>0</v>
      </c>
      <c r="N79" s="148">
        <v>0</v>
      </c>
      <c r="O79" s="148">
        <v>0</v>
      </c>
      <c r="P79" s="25" t="s">
        <v>1348</v>
      </c>
    </row>
    <row r="80" spans="1:16" x14ac:dyDescent="0.3">
      <c r="A80" s="148" t="s">
        <v>639</v>
      </c>
      <c r="B80" s="148">
        <v>331230</v>
      </c>
      <c r="C80" s="148">
        <v>2</v>
      </c>
      <c r="D80" t="s">
        <v>80</v>
      </c>
      <c r="E80" s="25" t="s">
        <v>102</v>
      </c>
      <c r="F80" t="s">
        <v>640</v>
      </c>
      <c r="G80" t="s">
        <v>13</v>
      </c>
      <c r="H80" s="148">
        <v>0.61199999999999999</v>
      </c>
      <c r="I80" s="148">
        <v>0</v>
      </c>
      <c r="J80" s="148">
        <v>0.61199999999999999</v>
      </c>
      <c r="K80" s="148">
        <v>0</v>
      </c>
      <c r="L80" s="148">
        <v>0</v>
      </c>
      <c r="M80" s="148">
        <v>0</v>
      </c>
      <c r="N80" s="148">
        <v>0</v>
      </c>
      <c r="O80" s="148">
        <v>0</v>
      </c>
      <c r="P80" s="25" t="s">
        <v>1348</v>
      </c>
    </row>
    <row r="81" spans="1:16" x14ac:dyDescent="0.3">
      <c r="A81" s="148" t="s">
        <v>773</v>
      </c>
      <c r="B81" s="148">
        <v>331860</v>
      </c>
      <c r="C81" s="148">
        <v>297</v>
      </c>
      <c r="D81" t="s">
        <v>181</v>
      </c>
      <c r="E81" s="25" t="s">
        <v>1305</v>
      </c>
      <c r="F81" t="s">
        <v>774</v>
      </c>
      <c r="G81" t="s">
        <v>6</v>
      </c>
      <c r="H81" s="148">
        <v>0.63500000000000001</v>
      </c>
      <c r="I81" s="148">
        <v>0</v>
      </c>
      <c r="J81" s="148">
        <v>0.57500000000000007</v>
      </c>
      <c r="K81" s="148">
        <v>0.06</v>
      </c>
      <c r="L81" s="148">
        <v>0</v>
      </c>
      <c r="M81" s="148">
        <v>0</v>
      </c>
      <c r="N81" s="148">
        <v>0</v>
      </c>
      <c r="O81" s="148">
        <v>0</v>
      </c>
      <c r="P81" s="25" t="s">
        <v>1345</v>
      </c>
    </row>
    <row r="82" spans="1:16" x14ac:dyDescent="0.3">
      <c r="A82" s="148" t="s">
        <v>715</v>
      </c>
      <c r="B82" s="148">
        <v>331350</v>
      </c>
      <c r="C82" s="148">
        <v>169</v>
      </c>
      <c r="D82" t="s">
        <v>103</v>
      </c>
      <c r="E82" s="25" t="s">
        <v>116</v>
      </c>
      <c r="F82" t="s">
        <v>716</v>
      </c>
      <c r="G82" t="s">
        <v>14</v>
      </c>
      <c r="H82" s="148">
        <v>0.64</v>
      </c>
      <c r="I82" s="148">
        <v>0</v>
      </c>
      <c r="J82" s="148">
        <v>0.64</v>
      </c>
      <c r="K82" s="148">
        <v>0</v>
      </c>
      <c r="L82" s="148">
        <v>0</v>
      </c>
      <c r="M82" s="148">
        <v>0</v>
      </c>
      <c r="N82" s="148">
        <v>0</v>
      </c>
      <c r="O82" s="148">
        <v>0</v>
      </c>
      <c r="P82" s="25" t="s">
        <v>1348</v>
      </c>
    </row>
    <row r="83" spans="1:16" x14ac:dyDescent="0.3">
      <c r="A83" s="148" t="s">
        <v>711</v>
      </c>
      <c r="B83" s="148">
        <v>331330</v>
      </c>
      <c r="C83" s="148">
        <v>169</v>
      </c>
      <c r="D83" t="s">
        <v>103</v>
      </c>
      <c r="E83" s="25" t="s">
        <v>114</v>
      </c>
      <c r="F83" t="s">
        <v>712</v>
      </c>
      <c r="G83" t="s">
        <v>9</v>
      </c>
      <c r="H83" s="148">
        <v>0.64200000000000002</v>
      </c>
      <c r="I83" s="148">
        <v>0</v>
      </c>
      <c r="J83" s="148">
        <v>0.64200000000000002</v>
      </c>
      <c r="K83" s="148">
        <v>0</v>
      </c>
      <c r="L83" s="148">
        <v>0</v>
      </c>
      <c r="M83" s="148">
        <v>0</v>
      </c>
      <c r="N83" s="148">
        <v>0</v>
      </c>
      <c r="O83" s="148">
        <v>0</v>
      </c>
      <c r="P83" s="25" t="s">
        <v>1348</v>
      </c>
    </row>
    <row r="84" spans="1:16" x14ac:dyDescent="0.3">
      <c r="A84" s="148" t="s">
        <v>769</v>
      </c>
      <c r="B84" s="148">
        <v>331870</v>
      </c>
      <c r="C84" s="148">
        <v>658</v>
      </c>
      <c r="D84" t="s">
        <v>183</v>
      </c>
      <c r="E84" s="25" t="s">
        <v>184</v>
      </c>
      <c r="F84" t="s">
        <v>770</v>
      </c>
      <c r="G84" t="s">
        <v>6</v>
      </c>
      <c r="H84" s="148">
        <v>0.66</v>
      </c>
      <c r="I84" s="148">
        <v>0</v>
      </c>
      <c r="J84" s="148">
        <v>0.49299999999999999</v>
      </c>
      <c r="K84" s="148">
        <v>0.16700000000000001</v>
      </c>
      <c r="L84" s="148">
        <v>0</v>
      </c>
      <c r="M84" s="148">
        <v>0</v>
      </c>
      <c r="N84" s="148">
        <v>0</v>
      </c>
      <c r="O84" s="148">
        <v>0</v>
      </c>
      <c r="P84" s="25" t="s">
        <v>1345</v>
      </c>
    </row>
    <row r="85" spans="1:16" x14ac:dyDescent="0.3">
      <c r="A85" s="148" t="s">
        <v>833</v>
      </c>
      <c r="B85" s="148">
        <v>332000</v>
      </c>
      <c r="C85" s="148">
        <v>373</v>
      </c>
      <c r="D85" t="s">
        <v>224</v>
      </c>
      <c r="E85" s="25" t="s">
        <v>225</v>
      </c>
      <c r="F85" t="s">
        <v>834</v>
      </c>
      <c r="G85" t="s">
        <v>5</v>
      </c>
      <c r="H85" s="148">
        <v>0.69</v>
      </c>
      <c r="I85" s="148">
        <v>0</v>
      </c>
      <c r="J85" s="148">
        <v>0.69</v>
      </c>
      <c r="K85" s="148">
        <v>0</v>
      </c>
      <c r="L85" s="148">
        <v>0</v>
      </c>
      <c r="M85" s="148">
        <v>0</v>
      </c>
      <c r="N85" s="148">
        <v>0</v>
      </c>
      <c r="O85" s="148">
        <v>0</v>
      </c>
      <c r="P85" s="25" t="s">
        <v>1348</v>
      </c>
    </row>
    <row r="86" spans="1:16" x14ac:dyDescent="0.3">
      <c r="A86" s="148" t="s">
        <v>1340</v>
      </c>
      <c r="B86" s="148">
        <v>331670</v>
      </c>
      <c r="C86" s="148">
        <v>169</v>
      </c>
      <c r="D86" t="s">
        <v>103</v>
      </c>
      <c r="E86" s="25" t="s">
        <v>140</v>
      </c>
      <c r="F86" t="s">
        <v>698</v>
      </c>
      <c r="G86" t="s">
        <v>5</v>
      </c>
      <c r="H86" s="148">
        <v>0.7</v>
      </c>
      <c r="I86" s="148">
        <v>0</v>
      </c>
      <c r="J86" s="148">
        <v>0.7</v>
      </c>
      <c r="K86" s="148">
        <v>0</v>
      </c>
      <c r="L86" s="148">
        <v>0</v>
      </c>
      <c r="M86" s="148">
        <v>0</v>
      </c>
      <c r="N86" s="148">
        <v>0</v>
      </c>
      <c r="O86" s="148">
        <v>0</v>
      </c>
      <c r="P86" s="25" t="s">
        <v>1347</v>
      </c>
    </row>
    <row r="87" spans="1:16" x14ac:dyDescent="0.3">
      <c r="A87" s="148" t="s">
        <v>1332</v>
      </c>
      <c r="B87" s="148">
        <v>331080</v>
      </c>
      <c r="C87" s="148">
        <v>2</v>
      </c>
      <c r="D87" t="s">
        <v>80</v>
      </c>
      <c r="E87" s="25" t="s">
        <v>86</v>
      </c>
      <c r="F87" t="s">
        <v>602</v>
      </c>
      <c r="G87" t="s">
        <v>13</v>
      </c>
      <c r="H87" s="148">
        <v>0.7</v>
      </c>
      <c r="I87" s="148">
        <v>0</v>
      </c>
      <c r="J87" s="148">
        <v>0.7</v>
      </c>
      <c r="K87" s="148">
        <v>0</v>
      </c>
      <c r="L87" s="148">
        <v>0</v>
      </c>
      <c r="M87" s="148">
        <v>0</v>
      </c>
      <c r="N87" s="148">
        <v>0</v>
      </c>
      <c r="O87" s="148">
        <v>0</v>
      </c>
      <c r="P87" s="25" t="s">
        <v>1348</v>
      </c>
    </row>
    <row r="88" spans="1:16" x14ac:dyDescent="0.3">
      <c r="A88" s="148" t="s">
        <v>972</v>
      </c>
      <c r="B88" s="148">
        <v>332500</v>
      </c>
      <c r="C88" s="148">
        <v>399</v>
      </c>
      <c r="D88" t="s">
        <v>328</v>
      </c>
      <c r="E88" s="25" t="s">
        <v>329</v>
      </c>
      <c r="F88" t="s">
        <v>973</v>
      </c>
      <c r="G88" t="s">
        <v>6</v>
      </c>
      <c r="H88" s="148">
        <v>0.70200000000000007</v>
      </c>
      <c r="I88" s="148">
        <v>0</v>
      </c>
      <c r="J88" s="148">
        <v>0.70200000000000007</v>
      </c>
      <c r="K88" s="148">
        <v>0</v>
      </c>
      <c r="L88" s="148">
        <v>0</v>
      </c>
      <c r="M88" s="148">
        <v>0</v>
      </c>
      <c r="N88" s="148">
        <v>0</v>
      </c>
      <c r="O88" s="148">
        <v>0</v>
      </c>
      <c r="P88" s="25" t="s">
        <v>1348</v>
      </c>
    </row>
    <row r="89" spans="1:16" x14ac:dyDescent="0.3">
      <c r="A89" s="148" t="s">
        <v>936</v>
      </c>
      <c r="B89" s="148">
        <v>332110</v>
      </c>
      <c r="C89" s="148">
        <v>661</v>
      </c>
      <c r="D89" t="s">
        <v>297</v>
      </c>
      <c r="E89" s="25" t="s">
        <v>298</v>
      </c>
      <c r="F89" t="s">
        <v>937</v>
      </c>
      <c r="G89" t="s">
        <v>6</v>
      </c>
      <c r="H89" s="148">
        <v>0.70200000000000007</v>
      </c>
      <c r="I89" s="148">
        <v>0</v>
      </c>
      <c r="J89" s="148">
        <v>0.70200000000000007</v>
      </c>
      <c r="K89" s="148">
        <v>0</v>
      </c>
      <c r="L89" s="148">
        <v>0</v>
      </c>
      <c r="M89" s="148">
        <v>0</v>
      </c>
      <c r="N89" s="148">
        <v>0</v>
      </c>
      <c r="O89" s="148">
        <v>0</v>
      </c>
      <c r="P89" s="25" t="s">
        <v>1348</v>
      </c>
    </row>
    <row r="90" spans="1:16" x14ac:dyDescent="0.3">
      <c r="A90" s="148" t="s">
        <v>723</v>
      </c>
      <c r="B90" s="148">
        <v>331460</v>
      </c>
      <c r="C90" s="148">
        <v>169</v>
      </c>
      <c r="D90" t="s">
        <v>103</v>
      </c>
      <c r="E90" s="25" t="s">
        <v>127</v>
      </c>
      <c r="F90" t="s">
        <v>724</v>
      </c>
      <c r="G90" t="s">
        <v>14</v>
      </c>
      <c r="H90" s="148">
        <v>0.70799999999999996</v>
      </c>
      <c r="I90" s="148">
        <v>0</v>
      </c>
      <c r="J90" s="148">
        <v>0.70799999999999996</v>
      </c>
      <c r="K90" s="148">
        <v>0</v>
      </c>
      <c r="L90" s="148">
        <v>0</v>
      </c>
      <c r="M90" s="148">
        <v>0</v>
      </c>
      <c r="N90" s="148">
        <v>0</v>
      </c>
      <c r="O90" s="148">
        <v>0</v>
      </c>
      <c r="P90" s="25" t="s">
        <v>1348</v>
      </c>
    </row>
    <row r="91" spans="1:16" x14ac:dyDescent="0.3">
      <c r="A91" s="148" t="s">
        <v>847</v>
      </c>
      <c r="B91" s="148">
        <v>332030</v>
      </c>
      <c r="C91" s="148">
        <v>332</v>
      </c>
      <c r="D91" t="s">
        <v>234</v>
      </c>
      <c r="E91" s="25" t="s">
        <v>235</v>
      </c>
      <c r="F91" t="s">
        <v>848</v>
      </c>
      <c r="G91" t="s">
        <v>14</v>
      </c>
      <c r="H91" s="148">
        <v>0.748</v>
      </c>
      <c r="I91" s="148">
        <v>0</v>
      </c>
      <c r="J91" s="148">
        <v>0.37799999999999995</v>
      </c>
      <c r="K91" s="148">
        <v>0</v>
      </c>
      <c r="L91" s="148">
        <v>0</v>
      </c>
      <c r="M91" s="148">
        <v>0.12</v>
      </c>
      <c r="N91" s="148">
        <v>0.25</v>
      </c>
      <c r="O91" s="148">
        <v>0</v>
      </c>
      <c r="P91" s="25" t="s">
        <v>2166</v>
      </c>
    </row>
    <row r="92" spans="1:16" x14ac:dyDescent="0.3">
      <c r="A92" s="148" t="s">
        <v>890</v>
      </c>
      <c r="B92" s="148">
        <v>332100</v>
      </c>
      <c r="C92" s="148">
        <v>660</v>
      </c>
      <c r="D92" t="s">
        <v>258</v>
      </c>
      <c r="E92" s="25" t="s">
        <v>259</v>
      </c>
      <c r="F92" t="s">
        <v>891</v>
      </c>
      <c r="G92" t="s">
        <v>6</v>
      </c>
      <c r="H92" s="148">
        <v>0.77200000000000002</v>
      </c>
      <c r="I92" s="148">
        <v>0</v>
      </c>
      <c r="J92" s="148">
        <v>0.58200000000000007</v>
      </c>
      <c r="K92" s="148">
        <v>0</v>
      </c>
      <c r="L92" s="148">
        <v>0.19</v>
      </c>
      <c r="M92" s="148">
        <v>0</v>
      </c>
      <c r="N92" s="148">
        <v>0</v>
      </c>
      <c r="O92" s="148">
        <v>0</v>
      </c>
      <c r="P92" s="25" t="s">
        <v>1348</v>
      </c>
    </row>
    <row r="93" spans="1:16" x14ac:dyDescent="0.3">
      <c r="A93" s="148" t="s">
        <v>719</v>
      </c>
      <c r="B93" s="148">
        <v>331380</v>
      </c>
      <c r="C93" s="148">
        <v>169</v>
      </c>
      <c r="D93" t="s">
        <v>103</v>
      </c>
      <c r="E93" s="25" t="s">
        <v>119</v>
      </c>
      <c r="F93" t="s">
        <v>720</v>
      </c>
      <c r="G93" t="s">
        <v>14</v>
      </c>
      <c r="H93" s="148">
        <v>0.78260000000000007</v>
      </c>
      <c r="I93" s="148">
        <v>0</v>
      </c>
      <c r="J93" s="148">
        <v>0.77300000000000002</v>
      </c>
      <c r="K93" s="148">
        <v>0</v>
      </c>
      <c r="L93" s="148">
        <v>0</v>
      </c>
      <c r="M93" s="148">
        <v>9.5999999999999992E-3</v>
      </c>
      <c r="N93" s="148">
        <v>0</v>
      </c>
      <c r="O93" s="148">
        <v>0</v>
      </c>
      <c r="P93" s="25" t="s">
        <v>1348</v>
      </c>
    </row>
    <row r="94" spans="1:16" x14ac:dyDescent="0.3">
      <c r="A94" s="148" t="s">
        <v>861</v>
      </c>
      <c r="B94" s="148">
        <v>332060</v>
      </c>
      <c r="C94" s="148">
        <v>369</v>
      </c>
      <c r="D94" t="s">
        <v>245</v>
      </c>
      <c r="E94" s="25" t="s">
        <v>246</v>
      </c>
      <c r="F94" t="s">
        <v>862</v>
      </c>
      <c r="G94" t="s">
        <v>11</v>
      </c>
      <c r="H94" s="148">
        <v>0.7955000000000001</v>
      </c>
      <c r="I94" s="148">
        <v>0</v>
      </c>
      <c r="J94" s="148">
        <v>0.37</v>
      </c>
      <c r="K94" s="148">
        <v>0</v>
      </c>
      <c r="L94" s="148">
        <v>0.1</v>
      </c>
      <c r="M94" s="148">
        <v>4.8500000000000001E-2</v>
      </c>
      <c r="N94" s="148">
        <v>0.27700000000000002</v>
      </c>
      <c r="O94" s="148">
        <v>0</v>
      </c>
      <c r="P94" s="25" t="s">
        <v>2163</v>
      </c>
    </row>
    <row r="95" spans="1:16" x14ac:dyDescent="0.3">
      <c r="A95" s="148" t="s">
        <v>717</v>
      </c>
      <c r="B95" s="148">
        <v>331370</v>
      </c>
      <c r="C95" s="148">
        <v>169</v>
      </c>
      <c r="D95" t="s">
        <v>103</v>
      </c>
      <c r="E95" s="25" t="s">
        <v>118</v>
      </c>
      <c r="F95" t="s">
        <v>718</v>
      </c>
      <c r="G95" t="s">
        <v>14</v>
      </c>
      <c r="H95" s="148">
        <v>0.79600000000000004</v>
      </c>
      <c r="I95" s="148">
        <v>0</v>
      </c>
      <c r="J95" s="148">
        <v>0.79600000000000004</v>
      </c>
      <c r="K95" s="148">
        <v>0</v>
      </c>
      <c r="L95" s="148">
        <v>0</v>
      </c>
      <c r="M95" s="148">
        <v>0</v>
      </c>
      <c r="N95" s="148">
        <v>0</v>
      </c>
      <c r="O95" s="148">
        <v>0</v>
      </c>
      <c r="P95" s="25" t="s">
        <v>1348</v>
      </c>
    </row>
    <row r="96" spans="1:16" x14ac:dyDescent="0.3">
      <c r="A96" s="148" t="s">
        <v>641</v>
      </c>
      <c r="B96" s="148">
        <v>331240</v>
      </c>
      <c r="C96" s="148">
        <v>169</v>
      </c>
      <c r="D96" t="s">
        <v>103</v>
      </c>
      <c r="E96" s="25" t="s">
        <v>104</v>
      </c>
      <c r="F96" t="s">
        <v>1338</v>
      </c>
      <c r="G96" t="s">
        <v>9</v>
      </c>
      <c r="H96" s="148">
        <v>0.8</v>
      </c>
      <c r="I96" s="148">
        <v>0</v>
      </c>
      <c r="J96" s="148">
        <v>0.8</v>
      </c>
      <c r="K96" s="148">
        <v>0</v>
      </c>
      <c r="L96" s="148">
        <v>0</v>
      </c>
      <c r="M96" s="148">
        <v>0</v>
      </c>
      <c r="N96" s="148">
        <v>0</v>
      </c>
      <c r="O96" s="148">
        <v>0</v>
      </c>
      <c r="P96" s="25" t="s">
        <v>1347</v>
      </c>
    </row>
    <row r="97" spans="1:16" x14ac:dyDescent="0.3">
      <c r="A97" s="148" t="s">
        <v>996</v>
      </c>
      <c r="B97" s="148">
        <v>332590</v>
      </c>
      <c r="C97" s="148">
        <v>447</v>
      </c>
      <c r="D97" t="s">
        <v>351</v>
      </c>
      <c r="E97" s="25" t="s">
        <v>352</v>
      </c>
      <c r="F97" t="s">
        <v>997</v>
      </c>
      <c r="G97" t="s">
        <v>6</v>
      </c>
      <c r="H97" s="148">
        <v>0.81499999999999995</v>
      </c>
      <c r="I97" s="148">
        <v>0</v>
      </c>
      <c r="J97" s="148">
        <v>0.81499999999999995</v>
      </c>
      <c r="K97" s="148">
        <v>0</v>
      </c>
      <c r="L97" s="148">
        <v>0</v>
      </c>
      <c r="M97" s="148">
        <v>0</v>
      </c>
      <c r="N97" s="148">
        <v>0</v>
      </c>
      <c r="O97" s="148">
        <v>0</v>
      </c>
      <c r="P97" s="25" t="s">
        <v>1348</v>
      </c>
    </row>
    <row r="98" spans="1:16" x14ac:dyDescent="0.3">
      <c r="A98" s="148" t="s">
        <v>721</v>
      </c>
      <c r="B98" s="148">
        <v>331450</v>
      </c>
      <c r="C98" s="148">
        <v>169</v>
      </c>
      <c r="D98" t="s">
        <v>103</v>
      </c>
      <c r="E98" s="25" t="s">
        <v>126</v>
      </c>
      <c r="F98" t="s">
        <v>722</v>
      </c>
      <c r="G98" t="s">
        <v>9</v>
      </c>
      <c r="H98" s="148">
        <v>0.90300000000000002</v>
      </c>
      <c r="I98" s="148">
        <v>0</v>
      </c>
      <c r="J98" s="148">
        <v>0.70300000000000007</v>
      </c>
      <c r="K98" s="148">
        <v>0</v>
      </c>
      <c r="L98" s="148">
        <v>0.2</v>
      </c>
      <c r="M98" s="148">
        <v>0</v>
      </c>
      <c r="N98" s="148">
        <v>0</v>
      </c>
      <c r="O98" s="148">
        <v>0</v>
      </c>
      <c r="P98" s="25" t="s">
        <v>1348</v>
      </c>
    </row>
    <row r="99" spans="1:16" x14ac:dyDescent="0.3">
      <c r="A99" s="148" t="s">
        <v>729</v>
      </c>
      <c r="B99" s="148">
        <v>331580</v>
      </c>
      <c r="C99" s="148">
        <v>169</v>
      </c>
      <c r="D99" t="s">
        <v>103</v>
      </c>
      <c r="E99" s="25" t="s">
        <v>138</v>
      </c>
      <c r="F99" t="s">
        <v>730</v>
      </c>
      <c r="G99" t="s">
        <v>9</v>
      </c>
      <c r="H99" s="148">
        <v>0.90400000000000003</v>
      </c>
      <c r="I99" s="148">
        <v>0</v>
      </c>
      <c r="J99" s="148">
        <v>0.90400000000000003</v>
      </c>
      <c r="K99" s="148">
        <v>0</v>
      </c>
      <c r="L99" s="148">
        <v>0</v>
      </c>
      <c r="M99" s="148">
        <v>0</v>
      </c>
      <c r="N99" s="148">
        <v>0</v>
      </c>
      <c r="O99" s="148">
        <v>0</v>
      </c>
      <c r="P99" s="25" t="s">
        <v>1348</v>
      </c>
    </row>
    <row r="100" spans="1:16" x14ac:dyDescent="0.3">
      <c r="A100" s="148" t="s">
        <v>581</v>
      </c>
      <c r="B100" s="148">
        <v>331030</v>
      </c>
      <c r="C100" s="148">
        <v>635</v>
      </c>
      <c r="D100" t="s">
        <v>65</v>
      </c>
      <c r="E100" s="25" t="s">
        <v>66</v>
      </c>
      <c r="F100" t="s">
        <v>582</v>
      </c>
      <c r="G100" t="s">
        <v>9</v>
      </c>
      <c r="H100" s="148">
        <v>0.92</v>
      </c>
      <c r="I100" s="148">
        <v>0</v>
      </c>
      <c r="J100" s="148">
        <v>0.92</v>
      </c>
      <c r="K100" s="148">
        <v>0</v>
      </c>
      <c r="L100" s="148">
        <v>0</v>
      </c>
      <c r="M100" s="148">
        <v>0</v>
      </c>
      <c r="N100" s="148">
        <v>0</v>
      </c>
      <c r="O100" s="148">
        <v>0</v>
      </c>
      <c r="P100" s="25" t="s">
        <v>1348</v>
      </c>
    </row>
    <row r="101" spans="1:16" x14ac:dyDescent="0.3">
      <c r="A101" s="148" t="s">
        <v>980</v>
      </c>
      <c r="B101" s="148">
        <v>332550</v>
      </c>
      <c r="C101" s="148">
        <v>410</v>
      </c>
      <c r="D101" t="s">
        <v>336</v>
      </c>
      <c r="E101" s="25" t="s">
        <v>337</v>
      </c>
      <c r="F101" t="s">
        <v>981</v>
      </c>
      <c r="G101" t="s">
        <v>4</v>
      </c>
      <c r="H101" s="148">
        <v>0.92499999999999993</v>
      </c>
      <c r="I101" s="148">
        <v>0</v>
      </c>
      <c r="J101" s="148">
        <v>0.83</v>
      </c>
      <c r="K101" s="148">
        <v>0</v>
      </c>
      <c r="L101" s="148">
        <v>9.5000000000000001E-2</v>
      </c>
      <c r="M101" s="148">
        <v>0</v>
      </c>
      <c r="N101" s="148">
        <v>0</v>
      </c>
      <c r="O101" s="148">
        <v>0</v>
      </c>
      <c r="P101" s="25" t="s">
        <v>1348</v>
      </c>
    </row>
    <row r="102" spans="1:16" x14ac:dyDescent="0.3">
      <c r="A102" s="148" t="s">
        <v>1334</v>
      </c>
      <c r="C102" s="148">
        <v>2</v>
      </c>
      <c r="D102" t="s">
        <v>80</v>
      </c>
      <c r="E102" s="25" t="s">
        <v>1335</v>
      </c>
      <c r="F102" t="s">
        <v>606</v>
      </c>
      <c r="G102" t="s">
        <v>13</v>
      </c>
      <c r="H102" s="148">
        <v>0.94299999999999995</v>
      </c>
      <c r="I102" s="148">
        <v>0</v>
      </c>
      <c r="J102" s="148">
        <v>0</v>
      </c>
      <c r="K102" s="148">
        <v>0.94299999999999995</v>
      </c>
      <c r="L102" s="148">
        <v>0</v>
      </c>
      <c r="M102" s="148">
        <v>0</v>
      </c>
      <c r="N102" s="148">
        <v>0</v>
      </c>
      <c r="O102" s="148">
        <v>0</v>
      </c>
      <c r="P102" s="25" t="s">
        <v>1345</v>
      </c>
    </row>
    <row r="103" spans="1:16" x14ac:dyDescent="0.3">
      <c r="A103" s="148" t="s">
        <v>733</v>
      </c>
      <c r="B103" s="148">
        <v>331630</v>
      </c>
      <c r="C103" s="148">
        <v>169</v>
      </c>
      <c r="D103" t="s">
        <v>103</v>
      </c>
      <c r="E103" s="25" t="s">
        <v>145</v>
      </c>
      <c r="F103" t="s">
        <v>734</v>
      </c>
      <c r="G103" t="s">
        <v>5</v>
      </c>
      <c r="H103" s="148">
        <v>0.9850000000000001</v>
      </c>
      <c r="I103" s="148">
        <v>0</v>
      </c>
      <c r="J103" s="148">
        <v>0.78500000000000003</v>
      </c>
      <c r="K103" s="148">
        <v>0</v>
      </c>
      <c r="L103" s="148">
        <v>0.2</v>
      </c>
      <c r="M103" s="148">
        <v>0</v>
      </c>
      <c r="N103" s="148">
        <v>0</v>
      </c>
      <c r="O103" s="148">
        <v>0</v>
      </c>
      <c r="P103" s="25" t="s">
        <v>1348</v>
      </c>
    </row>
    <row r="104" spans="1:16" x14ac:dyDescent="0.3">
      <c r="A104" s="148" t="s">
        <v>648</v>
      </c>
      <c r="B104" s="148">
        <v>331270</v>
      </c>
      <c r="C104" s="148">
        <v>169</v>
      </c>
      <c r="D104" t="s">
        <v>103</v>
      </c>
      <c r="E104" s="25" t="s">
        <v>107</v>
      </c>
      <c r="F104" t="s">
        <v>649</v>
      </c>
      <c r="G104" t="s">
        <v>5</v>
      </c>
      <c r="H104" s="148">
        <v>1</v>
      </c>
      <c r="I104" s="148">
        <v>0</v>
      </c>
      <c r="J104" s="148">
        <v>1</v>
      </c>
      <c r="K104" s="148">
        <v>0</v>
      </c>
      <c r="L104" s="148">
        <v>0</v>
      </c>
      <c r="M104" s="148">
        <v>0</v>
      </c>
      <c r="N104" s="148">
        <v>0</v>
      </c>
      <c r="O104" s="148">
        <v>0</v>
      </c>
      <c r="P104" s="25" t="s">
        <v>1347</v>
      </c>
    </row>
    <row r="105" spans="1:16" x14ac:dyDescent="0.3">
      <c r="A105" s="148" t="s">
        <v>811</v>
      </c>
      <c r="B105" s="148">
        <v>331940</v>
      </c>
      <c r="C105" s="148">
        <v>320</v>
      </c>
      <c r="D105" t="s">
        <v>206</v>
      </c>
      <c r="E105" s="25" t="s">
        <v>207</v>
      </c>
      <c r="F105" t="s">
        <v>812</v>
      </c>
      <c r="G105" t="s">
        <v>6</v>
      </c>
      <c r="H105" s="148">
        <v>1</v>
      </c>
      <c r="I105" s="148">
        <v>0</v>
      </c>
      <c r="J105" s="148">
        <v>1</v>
      </c>
      <c r="K105" s="148">
        <v>0</v>
      </c>
      <c r="L105" s="148">
        <v>0</v>
      </c>
      <c r="M105" s="148">
        <v>0</v>
      </c>
      <c r="N105" s="148">
        <v>0</v>
      </c>
      <c r="O105" s="148">
        <v>0</v>
      </c>
      <c r="P105" s="25" t="s">
        <v>1348</v>
      </c>
    </row>
    <row r="106" spans="1:16" x14ac:dyDescent="0.3">
      <c r="A106" s="148" t="s">
        <v>1353</v>
      </c>
      <c r="C106" s="148">
        <v>160</v>
      </c>
      <c r="D106" t="s">
        <v>202</v>
      </c>
      <c r="E106" s="25" t="s">
        <v>1354</v>
      </c>
      <c r="F106" t="s">
        <v>796</v>
      </c>
      <c r="G106" t="s">
        <v>7</v>
      </c>
      <c r="H106" s="148">
        <v>1</v>
      </c>
      <c r="I106" s="148">
        <v>0</v>
      </c>
      <c r="J106" s="148">
        <v>0</v>
      </c>
      <c r="K106" s="148">
        <v>0</v>
      </c>
      <c r="L106" s="148">
        <v>0</v>
      </c>
      <c r="M106" s="148">
        <v>0</v>
      </c>
      <c r="N106" s="148">
        <v>1</v>
      </c>
      <c r="O106" s="148">
        <v>0</v>
      </c>
      <c r="P106" s="25" t="s">
        <v>1347</v>
      </c>
    </row>
    <row r="107" spans="1:16" x14ac:dyDescent="0.3">
      <c r="A107" s="148" t="s">
        <v>727</v>
      </c>
      <c r="B107" s="148">
        <v>331540</v>
      </c>
      <c r="C107" s="148">
        <v>169</v>
      </c>
      <c r="D107" t="s">
        <v>103</v>
      </c>
      <c r="E107" s="25" t="s">
        <v>135</v>
      </c>
      <c r="F107" t="s">
        <v>728</v>
      </c>
      <c r="G107" t="s">
        <v>8</v>
      </c>
      <c r="H107" s="148">
        <v>1</v>
      </c>
      <c r="I107" s="148">
        <v>0</v>
      </c>
      <c r="J107" s="148">
        <v>1</v>
      </c>
      <c r="K107" s="148">
        <v>0</v>
      </c>
      <c r="L107" s="148">
        <v>0</v>
      </c>
      <c r="M107" s="148">
        <v>0</v>
      </c>
      <c r="N107" s="148">
        <v>0</v>
      </c>
      <c r="O107" s="148">
        <v>0</v>
      </c>
      <c r="P107" s="25" t="s">
        <v>1348</v>
      </c>
    </row>
    <row r="108" spans="1:16" x14ac:dyDescent="0.3">
      <c r="A108" s="148" t="s">
        <v>624</v>
      </c>
      <c r="B108" s="148">
        <v>331210</v>
      </c>
      <c r="C108" s="148">
        <v>2</v>
      </c>
      <c r="D108" t="s">
        <v>80</v>
      </c>
      <c r="E108" s="25" t="s">
        <v>99</v>
      </c>
      <c r="F108" t="s">
        <v>602</v>
      </c>
      <c r="G108" t="s">
        <v>13</v>
      </c>
      <c r="H108" s="148">
        <v>1</v>
      </c>
      <c r="I108" s="148">
        <v>0</v>
      </c>
      <c r="J108" s="148">
        <v>1</v>
      </c>
      <c r="K108" s="148">
        <v>0</v>
      </c>
      <c r="L108" s="148">
        <v>0</v>
      </c>
      <c r="M108" s="148">
        <v>0</v>
      </c>
      <c r="N108" s="148">
        <v>0</v>
      </c>
      <c r="O108" s="148">
        <v>0</v>
      </c>
      <c r="P108" s="25" t="s">
        <v>1347</v>
      </c>
    </row>
    <row r="109" spans="1:16" x14ac:dyDescent="0.3">
      <c r="A109" s="148" t="s">
        <v>611</v>
      </c>
      <c r="C109" s="148">
        <v>2</v>
      </c>
      <c r="D109" t="s">
        <v>80</v>
      </c>
      <c r="E109" s="25" t="s">
        <v>101</v>
      </c>
      <c r="F109" t="s">
        <v>602</v>
      </c>
      <c r="G109" t="s">
        <v>13</v>
      </c>
      <c r="H109" s="148">
        <v>1</v>
      </c>
      <c r="I109" s="148">
        <v>0</v>
      </c>
      <c r="J109" s="148">
        <v>1</v>
      </c>
      <c r="K109" s="148">
        <v>0</v>
      </c>
      <c r="L109" s="148">
        <v>0</v>
      </c>
      <c r="M109" s="148">
        <v>0</v>
      </c>
      <c r="N109" s="148">
        <v>0</v>
      </c>
      <c r="O109" s="148">
        <v>0</v>
      </c>
      <c r="P109" s="25" t="s">
        <v>1347</v>
      </c>
    </row>
    <row r="110" spans="1:16" x14ac:dyDescent="0.3">
      <c r="A110" s="148" t="s">
        <v>725</v>
      </c>
      <c r="B110" s="148">
        <v>331520</v>
      </c>
      <c r="C110" s="148">
        <v>169</v>
      </c>
      <c r="D110" t="s">
        <v>103</v>
      </c>
      <c r="E110" s="25" t="s">
        <v>133</v>
      </c>
      <c r="F110" t="s">
        <v>726</v>
      </c>
      <c r="G110" t="s">
        <v>14</v>
      </c>
      <c r="H110" s="148">
        <v>1.002</v>
      </c>
      <c r="I110" s="148">
        <v>0</v>
      </c>
      <c r="J110" s="148">
        <v>1.002</v>
      </c>
      <c r="K110" s="148">
        <v>0</v>
      </c>
      <c r="L110" s="148">
        <v>0</v>
      </c>
      <c r="M110" s="148">
        <v>0</v>
      </c>
      <c r="N110" s="148">
        <v>0</v>
      </c>
      <c r="O110" s="148">
        <v>0</v>
      </c>
      <c r="P110" s="25" t="s">
        <v>1348</v>
      </c>
    </row>
    <row r="111" spans="1:16" x14ac:dyDescent="0.3">
      <c r="A111" s="148" t="s">
        <v>667</v>
      </c>
      <c r="B111" s="148">
        <v>331420</v>
      </c>
      <c r="C111" s="148">
        <v>169</v>
      </c>
      <c r="D111" t="s">
        <v>103</v>
      </c>
      <c r="E111" s="25" t="s">
        <v>124</v>
      </c>
      <c r="F111" t="s">
        <v>668</v>
      </c>
      <c r="G111" t="s">
        <v>5</v>
      </c>
      <c r="H111" s="148">
        <v>1.0489999999999999</v>
      </c>
      <c r="I111" s="148">
        <v>0</v>
      </c>
      <c r="J111" s="148">
        <v>1.0489999999999999</v>
      </c>
      <c r="K111" s="148">
        <v>0</v>
      </c>
      <c r="L111" s="148">
        <v>0</v>
      </c>
      <c r="M111" s="148">
        <v>0</v>
      </c>
      <c r="N111" s="148">
        <v>0</v>
      </c>
      <c r="O111" s="148">
        <v>0</v>
      </c>
      <c r="P111" s="25" t="s">
        <v>1348</v>
      </c>
    </row>
    <row r="112" spans="1:16" x14ac:dyDescent="0.3">
      <c r="A112" s="148" t="s">
        <v>735</v>
      </c>
      <c r="B112" s="148">
        <v>331685</v>
      </c>
      <c r="C112" s="148">
        <v>169</v>
      </c>
      <c r="D112" t="s">
        <v>103</v>
      </c>
      <c r="E112" s="25" t="s">
        <v>149</v>
      </c>
      <c r="F112" t="s">
        <v>736</v>
      </c>
      <c r="G112" t="s">
        <v>5</v>
      </c>
      <c r="H112" s="148">
        <v>1.0499999999999998</v>
      </c>
      <c r="I112" s="148">
        <v>0</v>
      </c>
      <c r="J112" s="148">
        <v>1.0499999999999998</v>
      </c>
      <c r="K112" s="148">
        <v>0</v>
      </c>
      <c r="L112" s="148">
        <v>0</v>
      </c>
      <c r="M112" s="148">
        <v>0</v>
      </c>
      <c r="N112" s="148">
        <v>0</v>
      </c>
      <c r="O112" s="148">
        <v>0</v>
      </c>
      <c r="P112" s="25" t="s">
        <v>1348</v>
      </c>
    </row>
    <row r="113" spans="1:16" x14ac:dyDescent="0.3">
      <c r="A113" s="148" t="s">
        <v>622</v>
      </c>
      <c r="B113" s="148">
        <v>331195</v>
      </c>
      <c r="C113" s="148">
        <v>2</v>
      </c>
      <c r="D113" t="s">
        <v>80</v>
      </c>
      <c r="E113" s="25" t="s">
        <v>1352</v>
      </c>
      <c r="F113" t="s">
        <v>623</v>
      </c>
      <c r="G113" t="s">
        <v>7</v>
      </c>
      <c r="H113" s="148">
        <v>1.0720000000000001</v>
      </c>
      <c r="I113" s="148">
        <v>0</v>
      </c>
      <c r="J113" s="148">
        <v>1.0720000000000001</v>
      </c>
      <c r="K113" s="148">
        <v>0</v>
      </c>
      <c r="L113" s="148">
        <v>0</v>
      </c>
      <c r="M113" s="148">
        <v>0</v>
      </c>
      <c r="N113" s="148">
        <v>0</v>
      </c>
      <c r="O113" s="148">
        <v>0</v>
      </c>
      <c r="P113" s="25" t="s">
        <v>1347</v>
      </c>
    </row>
    <row r="114" spans="1:16" x14ac:dyDescent="0.3">
      <c r="A114" s="148" t="s">
        <v>688</v>
      </c>
      <c r="B114" s="148">
        <v>331600</v>
      </c>
      <c r="C114" s="148">
        <v>169</v>
      </c>
      <c r="D114" t="s">
        <v>103</v>
      </c>
      <c r="E114" s="25" t="s">
        <v>142</v>
      </c>
      <c r="F114" t="s">
        <v>689</v>
      </c>
      <c r="G114" t="s">
        <v>9</v>
      </c>
      <c r="H114" s="148">
        <v>1.08</v>
      </c>
      <c r="I114" s="148">
        <v>0</v>
      </c>
      <c r="J114" s="148">
        <v>1.08</v>
      </c>
      <c r="K114" s="148">
        <v>0</v>
      </c>
      <c r="L114" s="148">
        <v>0</v>
      </c>
      <c r="M114" s="148">
        <v>0</v>
      </c>
      <c r="N114" s="148">
        <v>0</v>
      </c>
      <c r="O114" s="148">
        <v>0</v>
      </c>
      <c r="P114" s="25" t="s">
        <v>1348</v>
      </c>
    </row>
    <row r="115" spans="1:16" x14ac:dyDescent="0.3">
      <c r="A115" s="148" t="s">
        <v>618</v>
      </c>
      <c r="B115" s="148">
        <v>331180</v>
      </c>
      <c r="C115" s="148">
        <v>2</v>
      </c>
      <c r="D115" t="s">
        <v>80</v>
      </c>
      <c r="E115" s="25" t="s">
        <v>94</v>
      </c>
      <c r="F115" t="s">
        <v>619</v>
      </c>
      <c r="G115" t="s">
        <v>14</v>
      </c>
      <c r="H115" s="148">
        <v>1.0990000000000002</v>
      </c>
      <c r="I115" s="148">
        <v>0</v>
      </c>
      <c r="J115" s="148">
        <v>1.0990000000000002</v>
      </c>
      <c r="K115" s="148">
        <v>0</v>
      </c>
      <c r="L115" s="148">
        <v>0</v>
      </c>
      <c r="M115" s="148">
        <v>0</v>
      </c>
      <c r="N115" s="148">
        <v>0</v>
      </c>
      <c r="O115" s="148">
        <v>0</v>
      </c>
      <c r="P115" s="25" t="s">
        <v>1347</v>
      </c>
    </row>
    <row r="116" spans="1:16" x14ac:dyDescent="0.3">
      <c r="A116" s="148" t="s">
        <v>896</v>
      </c>
      <c r="B116" s="148">
        <v>332150</v>
      </c>
      <c r="C116" s="148">
        <v>281</v>
      </c>
      <c r="D116" t="s">
        <v>264</v>
      </c>
      <c r="E116" s="25" t="s">
        <v>265</v>
      </c>
      <c r="F116" t="s">
        <v>897</v>
      </c>
      <c r="G116" t="s">
        <v>9</v>
      </c>
      <c r="H116" s="148">
        <v>1.1000000000000001</v>
      </c>
      <c r="I116" s="148">
        <v>0</v>
      </c>
      <c r="J116" s="148">
        <v>1.1000000000000001</v>
      </c>
      <c r="K116" s="148">
        <v>0</v>
      </c>
      <c r="L116" s="148">
        <v>0</v>
      </c>
      <c r="M116" s="148">
        <v>0</v>
      </c>
      <c r="N116" s="148">
        <v>0</v>
      </c>
      <c r="O116" s="148">
        <v>0</v>
      </c>
      <c r="P116" s="25" t="s">
        <v>1348</v>
      </c>
    </row>
    <row r="117" spans="1:16" x14ac:dyDescent="0.3">
      <c r="A117" s="148" t="s">
        <v>703</v>
      </c>
      <c r="B117" s="148">
        <v>331720</v>
      </c>
      <c r="C117" s="148">
        <v>169</v>
      </c>
      <c r="D117" t="s">
        <v>103</v>
      </c>
      <c r="E117" s="25" t="s">
        <v>1404</v>
      </c>
      <c r="F117" t="s">
        <v>704</v>
      </c>
      <c r="G117" t="s">
        <v>9</v>
      </c>
      <c r="H117" s="148">
        <v>1.1000000000000001</v>
      </c>
      <c r="I117" s="148">
        <v>0</v>
      </c>
      <c r="J117" s="148">
        <v>1.1000000000000001</v>
      </c>
      <c r="K117" s="148">
        <v>0</v>
      </c>
      <c r="L117" s="148">
        <v>0</v>
      </c>
      <c r="M117" s="148">
        <v>0</v>
      </c>
      <c r="N117" s="148">
        <v>0</v>
      </c>
      <c r="O117" s="148">
        <v>0</v>
      </c>
      <c r="P117" s="25" t="s">
        <v>1347</v>
      </c>
    </row>
    <row r="118" spans="1:16" x14ac:dyDescent="0.3">
      <c r="A118" s="148" t="s">
        <v>643</v>
      </c>
      <c r="B118" s="148">
        <v>331250</v>
      </c>
      <c r="C118" s="148">
        <v>169</v>
      </c>
      <c r="D118" t="s">
        <v>103</v>
      </c>
      <c r="E118" s="25" t="s">
        <v>105</v>
      </c>
      <c r="F118" t="s">
        <v>644</v>
      </c>
      <c r="G118" t="s">
        <v>11</v>
      </c>
      <c r="H118" s="148">
        <v>1.1000000000000001</v>
      </c>
      <c r="I118" s="148">
        <v>0</v>
      </c>
      <c r="J118" s="148">
        <v>1.1000000000000001</v>
      </c>
      <c r="K118" s="148">
        <v>0</v>
      </c>
      <c r="L118" s="148">
        <v>0</v>
      </c>
      <c r="M118" s="148">
        <v>0</v>
      </c>
      <c r="N118" s="148">
        <v>0</v>
      </c>
      <c r="O118" s="148">
        <v>0</v>
      </c>
      <c r="P118" s="25" t="s">
        <v>1347</v>
      </c>
    </row>
    <row r="119" spans="1:16" x14ac:dyDescent="0.3">
      <c r="A119" s="148" t="s">
        <v>663</v>
      </c>
      <c r="B119" s="148">
        <v>331410</v>
      </c>
      <c r="C119" s="148">
        <v>169</v>
      </c>
      <c r="D119" t="s">
        <v>103</v>
      </c>
      <c r="E119" s="25" t="s">
        <v>122</v>
      </c>
      <c r="F119" t="s">
        <v>664</v>
      </c>
      <c r="G119" t="s">
        <v>11</v>
      </c>
      <c r="H119" s="148">
        <v>1.1000000000000001</v>
      </c>
      <c r="I119" s="148">
        <v>0</v>
      </c>
      <c r="J119" s="148">
        <v>1.1000000000000001</v>
      </c>
      <c r="K119" s="148">
        <v>0</v>
      </c>
      <c r="L119" s="148">
        <v>0</v>
      </c>
      <c r="M119" s="148">
        <v>0</v>
      </c>
      <c r="N119" s="148">
        <v>0</v>
      </c>
      <c r="O119" s="148">
        <v>0</v>
      </c>
      <c r="P119" s="25" t="s">
        <v>1347</v>
      </c>
    </row>
    <row r="120" spans="1:16" x14ac:dyDescent="0.3">
      <c r="A120" s="148" t="s">
        <v>751</v>
      </c>
      <c r="B120" s="148">
        <v>331780</v>
      </c>
      <c r="C120" s="148">
        <v>337</v>
      </c>
      <c r="D120" t="s">
        <v>165</v>
      </c>
      <c r="E120" s="25" t="s">
        <v>166</v>
      </c>
      <c r="F120" t="s">
        <v>752</v>
      </c>
      <c r="G120" t="s">
        <v>9</v>
      </c>
      <c r="H120" s="148">
        <v>1.1040000000000001</v>
      </c>
      <c r="I120" s="148">
        <v>0</v>
      </c>
      <c r="J120" s="148">
        <v>1.1040000000000001</v>
      </c>
      <c r="K120" s="148">
        <v>0</v>
      </c>
      <c r="L120" s="148">
        <v>0</v>
      </c>
      <c r="M120" s="148">
        <v>0</v>
      </c>
      <c r="N120" s="148">
        <v>0</v>
      </c>
      <c r="O120" s="148">
        <v>0</v>
      </c>
      <c r="P120" s="25" t="s">
        <v>1348</v>
      </c>
    </row>
    <row r="121" spans="1:16" x14ac:dyDescent="0.3">
      <c r="A121" s="148" t="s">
        <v>709</v>
      </c>
      <c r="B121" s="148">
        <v>331290</v>
      </c>
      <c r="C121" s="148">
        <v>169</v>
      </c>
      <c r="D121" t="s">
        <v>103</v>
      </c>
      <c r="E121" s="25" t="s">
        <v>109</v>
      </c>
      <c r="F121" t="s">
        <v>710</v>
      </c>
      <c r="G121" t="s">
        <v>9</v>
      </c>
      <c r="H121" s="148">
        <v>1.1199999999999999</v>
      </c>
      <c r="I121" s="148">
        <v>0</v>
      </c>
      <c r="J121" s="148">
        <v>1.1199999999999999</v>
      </c>
      <c r="K121" s="148">
        <v>0</v>
      </c>
      <c r="L121" s="148">
        <v>0</v>
      </c>
      <c r="M121" s="148">
        <v>0</v>
      </c>
      <c r="N121" s="148">
        <v>0</v>
      </c>
      <c r="O121" s="148">
        <v>0</v>
      </c>
      <c r="P121" s="25" t="s">
        <v>1348</v>
      </c>
    </row>
    <row r="122" spans="1:16" x14ac:dyDescent="0.3">
      <c r="A122" s="148" t="s">
        <v>669</v>
      </c>
      <c r="B122" s="148">
        <v>331440</v>
      </c>
      <c r="C122" s="148">
        <v>169</v>
      </c>
      <c r="D122" t="s">
        <v>103</v>
      </c>
      <c r="E122" s="25" t="s">
        <v>125</v>
      </c>
      <c r="F122" t="s">
        <v>670</v>
      </c>
      <c r="G122" t="s">
        <v>9</v>
      </c>
      <c r="H122" s="148">
        <v>1.1499999999999999</v>
      </c>
      <c r="I122" s="148">
        <v>0</v>
      </c>
      <c r="J122" s="148">
        <v>1.1499999999999999</v>
      </c>
      <c r="K122" s="148">
        <v>0</v>
      </c>
      <c r="L122" s="148">
        <v>0</v>
      </c>
      <c r="M122" s="148">
        <v>0</v>
      </c>
      <c r="N122" s="148">
        <v>0</v>
      </c>
      <c r="O122" s="148">
        <v>0</v>
      </c>
      <c r="P122" s="25" t="s">
        <v>1348</v>
      </c>
    </row>
    <row r="123" spans="1:16" x14ac:dyDescent="0.3">
      <c r="A123" s="148" t="s">
        <v>795</v>
      </c>
      <c r="C123" s="148">
        <v>160</v>
      </c>
      <c r="D123" t="s">
        <v>202</v>
      </c>
      <c r="E123" s="25" t="s">
        <v>203</v>
      </c>
      <c r="F123" t="s">
        <v>796</v>
      </c>
      <c r="G123" t="s">
        <v>7</v>
      </c>
      <c r="H123" s="148">
        <v>1.2</v>
      </c>
      <c r="I123" s="148">
        <v>0</v>
      </c>
      <c r="J123" s="148">
        <v>0</v>
      </c>
      <c r="K123" s="148">
        <v>1.2</v>
      </c>
      <c r="L123" s="148">
        <v>0</v>
      </c>
      <c r="M123" s="148">
        <v>0</v>
      </c>
      <c r="N123" s="148">
        <v>0</v>
      </c>
      <c r="O123" s="148">
        <v>0</v>
      </c>
      <c r="P123" s="25" t="s">
        <v>1347</v>
      </c>
    </row>
    <row r="124" spans="1:16" x14ac:dyDescent="0.3">
      <c r="A124" s="148" t="s">
        <v>661</v>
      </c>
      <c r="B124" s="148">
        <v>331400</v>
      </c>
      <c r="C124" s="148">
        <v>169</v>
      </c>
      <c r="D124" t="s">
        <v>103</v>
      </c>
      <c r="E124" s="25" t="s">
        <v>121</v>
      </c>
      <c r="F124" t="s">
        <v>662</v>
      </c>
      <c r="G124" t="s">
        <v>11</v>
      </c>
      <c r="H124" s="148">
        <v>1.2</v>
      </c>
      <c r="I124" s="148">
        <v>0</v>
      </c>
      <c r="J124" s="148">
        <v>1.2</v>
      </c>
      <c r="K124" s="148">
        <v>0</v>
      </c>
      <c r="L124" s="148">
        <v>0</v>
      </c>
      <c r="M124" s="148">
        <v>0</v>
      </c>
      <c r="N124" s="148">
        <v>0</v>
      </c>
      <c r="O124" s="148">
        <v>0</v>
      </c>
      <c r="P124" s="25" t="s">
        <v>1347</v>
      </c>
    </row>
    <row r="125" spans="1:16" x14ac:dyDescent="0.3">
      <c r="A125" s="148" t="s">
        <v>1320</v>
      </c>
      <c r="C125" s="148"/>
      <c r="D125" s="25" t="s">
        <v>1321</v>
      </c>
      <c r="E125" s="25" t="s">
        <v>1322</v>
      </c>
      <c r="F125" t="s">
        <v>600</v>
      </c>
      <c r="G125" t="s">
        <v>12</v>
      </c>
      <c r="H125" s="148">
        <v>1.2</v>
      </c>
      <c r="I125" s="148">
        <v>0</v>
      </c>
      <c r="J125" s="148">
        <v>0</v>
      </c>
      <c r="K125" s="148">
        <v>1.2</v>
      </c>
      <c r="L125" s="148">
        <v>0</v>
      </c>
      <c r="M125" s="148">
        <v>0</v>
      </c>
      <c r="N125" s="148">
        <v>0</v>
      </c>
      <c r="O125" s="148">
        <v>0</v>
      </c>
      <c r="P125" s="25" t="s">
        <v>1345</v>
      </c>
    </row>
    <row r="126" spans="1:16" x14ac:dyDescent="0.3">
      <c r="A126" s="148" t="s">
        <v>932</v>
      </c>
      <c r="B126" s="148">
        <v>332310</v>
      </c>
      <c r="C126" s="148">
        <v>365</v>
      </c>
      <c r="D126" t="s">
        <v>291</v>
      </c>
      <c r="E126" s="25" t="s">
        <v>292</v>
      </c>
      <c r="F126" t="s">
        <v>933</v>
      </c>
      <c r="G126" t="s">
        <v>9</v>
      </c>
      <c r="H126" s="148">
        <v>1.206</v>
      </c>
      <c r="I126" s="148">
        <v>0</v>
      </c>
      <c r="J126" s="148">
        <v>0.92100000000000004</v>
      </c>
      <c r="K126" s="148">
        <v>0</v>
      </c>
      <c r="L126" s="148">
        <v>0.28500000000000003</v>
      </c>
      <c r="M126" s="148">
        <v>0</v>
      </c>
      <c r="N126" s="148">
        <v>0</v>
      </c>
      <c r="O126" s="148">
        <v>0</v>
      </c>
      <c r="P126" s="25" t="s">
        <v>1348</v>
      </c>
    </row>
    <row r="127" spans="1:16" x14ac:dyDescent="0.3">
      <c r="A127" s="148" t="s">
        <v>673</v>
      </c>
      <c r="B127" s="148">
        <v>331480</v>
      </c>
      <c r="C127" s="148">
        <v>169</v>
      </c>
      <c r="D127" t="s">
        <v>103</v>
      </c>
      <c r="E127" s="25" t="s">
        <v>129</v>
      </c>
      <c r="F127" t="s">
        <v>674</v>
      </c>
      <c r="G127" t="s">
        <v>6</v>
      </c>
      <c r="H127" s="148">
        <v>1.2310000000000001</v>
      </c>
      <c r="I127" s="148">
        <v>0</v>
      </c>
      <c r="J127" s="148">
        <v>1.2310000000000001</v>
      </c>
      <c r="K127" s="148">
        <v>0</v>
      </c>
      <c r="L127" s="148">
        <v>0</v>
      </c>
      <c r="M127" s="148">
        <v>0</v>
      </c>
      <c r="N127" s="148">
        <v>0</v>
      </c>
      <c r="O127" s="148">
        <v>0</v>
      </c>
      <c r="P127" s="25" t="s">
        <v>1347</v>
      </c>
    </row>
    <row r="128" spans="1:16" x14ac:dyDescent="0.3">
      <c r="A128" s="148" t="s">
        <v>1035</v>
      </c>
      <c r="C128" s="148">
        <v>106</v>
      </c>
      <c r="D128" t="s">
        <v>375</v>
      </c>
      <c r="E128" s="25" t="s">
        <v>377</v>
      </c>
      <c r="F128" t="s">
        <v>1034</v>
      </c>
      <c r="G128" t="s">
        <v>4</v>
      </c>
      <c r="H128" s="148">
        <v>1.25</v>
      </c>
      <c r="I128" s="148">
        <v>0</v>
      </c>
      <c r="J128" s="148">
        <v>1.1000000000000001</v>
      </c>
      <c r="K128" s="148">
        <v>0</v>
      </c>
      <c r="L128" s="148">
        <v>0</v>
      </c>
      <c r="M128" s="148">
        <v>0</v>
      </c>
      <c r="N128" s="148">
        <v>0</v>
      </c>
      <c r="O128" s="148">
        <v>0</v>
      </c>
      <c r="P128" s="25" t="s">
        <v>2162</v>
      </c>
    </row>
    <row r="129" spans="1:16" x14ac:dyDescent="0.3">
      <c r="A129" s="148" t="s">
        <v>675</v>
      </c>
      <c r="B129" s="148">
        <v>331500</v>
      </c>
      <c r="C129" s="148">
        <v>169</v>
      </c>
      <c r="D129" t="s">
        <v>103</v>
      </c>
      <c r="E129" s="25" t="s">
        <v>131</v>
      </c>
      <c r="F129" t="s">
        <v>676</v>
      </c>
      <c r="G129" t="s">
        <v>11</v>
      </c>
      <c r="H129" s="148">
        <v>1.252</v>
      </c>
      <c r="I129" s="148">
        <v>0</v>
      </c>
      <c r="J129" s="148">
        <v>1.252</v>
      </c>
      <c r="K129" s="148">
        <v>0</v>
      </c>
      <c r="L129" s="148">
        <v>0</v>
      </c>
      <c r="M129" s="148">
        <v>0</v>
      </c>
      <c r="N129" s="148">
        <v>0</v>
      </c>
      <c r="O129" s="148">
        <v>0</v>
      </c>
      <c r="P129" s="25" t="s">
        <v>1347</v>
      </c>
    </row>
    <row r="130" spans="1:16" x14ac:dyDescent="0.3">
      <c r="A130" s="148" t="s">
        <v>613</v>
      </c>
      <c r="C130" s="148">
        <v>2</v>
      </c>
      <c r="D130" t="s">
        <v>80</v>
      </c>
      <c r="E130" s="25" t="s">
        <v>88</v>
      </c>
      <c r="F130" t="s">
        <v>602</v>
      </c>
      <c r="G130" t="s">
        <v>13</v>
      </c>
      <c r="H130" s="148">
        <v>1.3</v>
      </c>
      <c r="I130" s="148">
        <v>0</v>
      </c>
      <c r="J130" s="148">
        <v>1.3</v>
      </c>
      <c r="K130" s="148">
        <v>0</v>
      </c>
      <c r="L130" s="148">
        <v>0</v>
      </c>
      <c r="M130" s="148">
        <v>0</v>
      </c>
      <c r="N130" s="148">
        <v>0</v>
      </c>
      <c r="O130" s="148">
        <v>0</v>
      </c>
      <c r="P130" s="25" t="s">
        <v>1347</v>
      </c>
    </row>
    <row r="131" spans="1:16" x14ac:dyDescent="0.3">
      <c r="A131" s="148" t="s">
        <v>915</v>
      </c>
      <c r="C131" s="148"/>
      <c r="D131" s="25" t="s">
        <v>276</v>
      </c>
      <c r="E131" s="25" t="s">
        <v>279</v>
      </c>
      <c r="F131" t="s">
        <v>914</v>
      </c>
      <c r="G131" t="s">
        <v>13</v>
      </c>
      <c r="H131" s="148">
        <v>1.3</v>
      </c>
      <c r="I131" s="148">
        <v>0</v>
      </c>
      <c r="J131" s="148">
        <v>0</v>
      </c>
      <c r="K131" s="148">
        <v>1.3</v>
      </c>
      <c r="L131" s="148">
        <v>0</v>
      </c>
      <c r="M131" s="148">
        <v>0</v>
      </c>
      <c r="N131" s="148">
        <v>0</v>
      </c>
      <c r="O131" s="148">
        <v>0</v>
      </c>
      <c r="P131" s="25" t="s">
        <v>1347</v>
      </c>
    </row>
    <row r="132" spans="1:16" x14ac:dyDescent="0.3">
      <c r="A132" s="148" t="s">
        <v>652</v>
      </c>
      <c r="B132" s="148">
        <v>331300</v>
      </c>
      <c r="C132" s="148">
        <v>169</v>
      </c>
      <c r="D132" t="s">
        <v>103</v>
      </c>
      <c r="E132" s="25" t="s">
        <v>111</v>
      </c>
      <c r="F132" t="s">
        <v>653</v>
      </c>
      <c r="G132" t="s">
        <v>5</v>
      </c>
      <c r="H132" s="148">
        <v>1.31</v>
      </c>
      <c r="I132" s="148">
        <v>0</v>
      </c>
      <c r="J132" s="148">
        <v>1.31</v>
      </c>
      <c r="K132" s="148">
        <v>0</v>
      </c>
      <c r="L132" s="148">
        <v>0</v>
      </c>
      <c r="M132" s="148">
        <v>0</v>
      </c>
      <c r="N132" s="148">
        <v>0</v>
      </c>
      <c r="O132" s="148">
        <v>0</v>
      </c>
      <c r="P132" s="25" t="s">
        <v>1347</v>
      </c>
    </row>
    <row r="133" spans="1:16" x14ac:dyDescent="0.3">
      <c r="A133" s="148" t="s">
        <v>1317</v>
      </c>
      <c r="C133" s="148"/>
      <c r="D133" s="25" t="s">
        <v>1318</v>
      </c>
      <c r="E133" s="25" t="s">
        <v>1319</v>
      </c>
      <c r="F133" t="s">
        <v>600</v>
      </c>
      <c r="G133" t="s">
        <v>12</v>
      </c>
      <c r="H133" s="148">
        <v>1.3399999999999999</v>
      </c>
      <c r="I133" s="148">
        <v>0</v>
      </c>
      <c r="J133" s="148">
        <v>0</v>
      </c>
      <c r="K133" s="148">
        <v>0</v>
      </c>
      <c r="L133" s="148">
        <v>0</v>
      </c>
      <c r="M133" s="148">
        <v>1.3399999999999999</v>
      </c>
      <c r="N133" s="148">
        <v>0</v>
      </c>
      <c r="O133" s="148">
        <v>0</v>
      </c>
      <c r="P133" s="25" t="s">
        <v>1345</v>
      </c>
    </row>
    <row r="134" spans="1:16" x14ac:dyDescent="0.3">
      <c r="A134" s="148" t="s">
        <v>665</v>
      </c>
      <c r="B134" s="148">
        <v>332120</v>
      </c>
      <c r="C134" s="148">
        <v>169</v>
      </c>
      <c r="D134" t="s">
        <v>103</v>
      </c>
      <c r="E134" s="25" t="s">
        <v>123</v>
      </c>
      <c r="F134" t="s">
        <v>666</v>
      </c>
      <c r="G134" t="s">
        <v>9</v>
      </c>
      <c r="H134" s="148">
        <v>1.3900000000000001</v>
      </c>
      <c r="I134" s="148">
        <v>0</v>
      </c>
      <c r="J134" s="148">
        <v>1.3900000000000001</v>
      </c>
      <c r="K134" s="148">
        <v>0</v>
      </c>
      <c r="L134" s="148">
        <v>0</v>
      </c>
      <c r="M134" s="148">
        <v>0</v>
      </c>
      <c r="N134" s="148">
        <v>0</v>
      </c>
      <c r="O134" s="148">
        <v>0</v>
      </c>
      <c r="P134" s="25" t="s">
        <v>1348</v>
      </c>
    </row>
    <row r="135" spans="1:16" x14ac:dyDescent="0.3">
      <c r="A135" s="148" t="s">
        <v>692</v>
      </c>
      <c r="B135" s="148">
        <v>331640</v>
      </c>
      <c r="C135" s="148">
        <v>169</v>
      </c>
      <c r="D135" t="s">
        <v>103</v>
      </c>
      <c r="E135" s="25" t="s">
        <v>146</v>
      </c>
      <c r="F135" t="s">
        <v>693</v>
      </c>
      <c r="G135" t="s">
        <v>5</v>
      </c>
      <c r="H135" s="148">
        <v>1.4359999999999999</v>
      </c>
      <c r="I135" s="148">
        <v>0</v>
      </c>
      <c r="J135" s="148">
        <v>1.4359999999999999</v>
      </c>
      <c r="K135" s="148">
        <v>0</v>
      </c>
      <c r="L135" s="148">
        <v>0</v>
      </c>
      <c r="M135" s="148">
        <v>0</v>
      </c>
      <c r="N135" s="148">
        <v>0</v>
      </c>
      <c r="O135" s="148">
        <v>0</v>
      </c>
      <c r="P135" s="25" t="s">
        <v>1347</v>
      </c>
    </row>
    <row r="136" spans="1:16" x14ac:dyDescent="0.3">
      <c r="A136" s="148" t="s">
        <v>615</v>
      </c>
      <c r="B136" s="148">
        <v>331150</v>
      </c>
      <c r="C136" s="148">
        <v>2</v>
      </c>
      <c r="D136" t="s">
        <v>80</v>
      </c>
      <c r="E136" s="25" t="s">
        <v>92</v>
      </c>
      <c r="F136" t="s">
        <v>602</v>
      </c>
      <c r="G136" t="s">
        <v>13</v>
      </c>
      <c r="H136" s="148">
        <v>1.4450000000000001</v>
      </c>
      <c r="I136" s="148">
        <v>0</v>
      </c>
      <c r="J136" s="148">
        <v>1.4450000000000001</v>
      </c>
      <c r="K136" s="148">
        <v>0</v>
      </c>
      <c r="L136" s="148">
        <v>0</v>
      </c>
      <c r="M136" s="148">
        <v>0</v>
      </c>
      <c r="N136" s="148">
        <v>0</v>
      </c>
      <c r="O136" s="148">
        <v>0</v>
      </c>
      <c r="P136" s="25" t="s">
        <v>1348</v>
      </c>
    </row>
    <row r="137" spans="1:16" x14ac:dyDescent="0.3">
      <c r="A137" s="148" t="s">
        <v>579</v>
      </c>
      <c r="B137" s="148">
        <v>331020</v>
      </c>
      <c r="C137" s="148">
        <v>412</v>
      </c>
      <c r="D137" t="s">
        <v>63</v>
      </c>
      <c r="E137" s="25" t="s">
        <v>64</v>
      </c>
      <c r="F137" t="s">
        <v>580</v>
      </c>
      <c r="G137" t="s">
        <v>9</v>
      </c>
      <c r="H137" s="148">
        <v>1.5</v>
      </c>
      <c r="I137" s="148">
        <v>0</v>
      </c>
      <c r="J137" s="148">
        <v>1.5</v>
      </c>
      <c r="K137" s="148">
        <v>0</v>
      </c>
      <c r="L137" s="148">
        <v>0</v>
      </c>
      <c r="M137" s="148">
        <v>0</v>
      </c>
      <c r="N137" s="148">
        <v>0</v>
      </c>
      <c r="O137" s="148">
        <v>0</v>
      </c>
      <c r="P137" s="25" t="s">
        <v>1348</v>
      </c>
    </row>
    <row r="138" spans="1:16" x14ac:dyDescent="0.3">
      <c r="A138" s="148" t="s">
        <v>854</v>
      </c>
      <c r="B138" s="148">
        <v>332650</v>
      </c>
      <c r="C138" s="148">
        <v>240</v>
      </c>
      <c r="D138" t="s">
        <v>240</v>
      </c>
      <c r="E138" s="25" t="s">
        <v>241</v>
      </c>
      <c r="F138" t="s">
        <v>855</v>
      </c>
      <c r="G138" t="s">
        <v>13</v>
      </c>
      <c r="H138" s="148">
        <v>1.5</v>
      </c>
      <c r="I138" s="148">
        <v>0</v>
      </c>
      <c r="J138" s="148">
        <v>1.5</v>
      </c>
      <c r="K138" s="148">
        <v>0</v>
      </c>
      <c r="L138" s="148">
        <v>0</v>
      </c>
      <c r="M138" s="148">
        <v>0</v>
      </c>
      <c r="N138" s="148">
        <v>0</v>
      </c>
      <c r="O138" s="148">
        <v>0</v>
      </c>
      <c r="P138" s="25" t="s">
        <v>1347</v>
      </c>
    </row>
    <row r="139" spans="1:16" x14ac:dyDescent="0.3">
      <c r="A139" s="148" t="s">
        <v>679</v>
      </c>
      <c r="B139" s="148">
        <v>331550</v>
      </c>
      <c r="C139" s="148">
        <v>169</v>
      </c>
      <c r="D139" t="s">
        <v>103</v>
      </c>
      <c r="E139" s="25" t="s">
        <v>136</v>
      </c>
      <c r="F139" t="s">
        <v>680</v>
      </c>
      <c r="G139" t="s">
        <v>9</v>
      </c>
      <c r="H139" s="148">
        <v>1.5009999999999999</v>
      </c>
      <c r="I139" s="148">
        <v>0</v>
      </c>
      <c r="J139" s="148">
        <v>1.5009999999999999</v>
      </c>
      <c r="K139" s="148">
        <v>0</v>
      </c>
      <c r="L139" s="148">
        <v>0</v>
      </c>
      <c r="M139" s="148">
        <v>0</v>
      </c>
      <c r="N139" s="148">
        <v>0</v>
      </c>
      <c r="O139" s="148">
        <v>0</v>
      </c>
      <c r="P139" s="25" t="s">
        <v>1347</v>
      </c>
    </row>
    <row r="140" spans="1:16" x14ac:dyDescent="0.3">
      <c r="A140" s="148" t="s">
        <v>681</v>
      </c>
      <c r="B140" s="148">
        <v>331570</v>
      </c>
      <c r="C140" s="148">
        <v>169</v>
      </c>
      <c r="D140" t="s">
        <v>103</v>
      </c>
      <c r="E140" s="25" t="s">
        <v>137</v>
      </c>
      <c r="F140" t="s">
        <v>682</v>
      </c>
      <c r="G140" t="s">
        <v>9</v>
      </c>
      <c r="H140" s="148">
        <v>1.58</v>
      </c>
      <c r="I140" s="148">
        <v>0</v>
      </c>
      <c r="J140" s="148">
        <v>1.28</v>
      </c>
      <c r="K140" s="148">
        <v>0</v>
      </c>
      <c r="L140" s="148">
        <v>0.3</v>
      </c>
      <c r="M140" s="148">
        <v>0</v>
      </c>
      <c r="N140" s="148">
        <v>0</v>
      </c>
      <c r="O140" s="148">
        <v>0</v>
      </c>
      <c r="P140" s="25" t="s">
        <v>1347</v>
      </c>
    </row>
    <row r="141" spans="1:16" x14ac:dyDescent="0.3">
      <c r="A141" s="148" t="s">
        <v>911</v>
      </c>
      <c r="B141" s="148">
        <v>332220</v>
      </c>
      <c r="C141" s="148">
        <v>44</v>
      </c>
      <c r="D141" t="s">
        <v>274</v>
      </c>
      <c r="E141" s="25" t="s">
        <v>275</v>
      </c>
      <c r="F141" t="s">
        <v>912</v>
      </c>
      <c r="G141" t="s">
        <v>14</v>
      </c>
      <c r="H141" s="148">
        <v>1.6</v>
      </c>
      <c r="I141" s="148">
        <v>0</v>
      </c>
      <c r="J141" s="148">
        <v>1.6</v>
      </c>
      <c r="K141" s="148">
        <v>0</v>
      </c>
      <c r="L141" s="148">
        <v>0</v>
      </c>
      <c r="M141" s="148">
        <v>0</v>
      </c>
      <c r="N141" s="148">
        <v>0</v>
      </c>
      <c r="O141" s="148">
        <v>0</v>
      </c>
      <c r="P141" s="25" t="s">
        <v>1347</v>
      </c>
    </row>
    <row r="142" spans="1:16" x14ac:dyDescent="0.3">
      <c r="A142" s="148" t="s">
        <v>998</v>
      </c>
      <c r="B142" s="148">
        <v>332600</v>
      </c>
      <c r="C142" s="148">
        <v>92</v>
      </c>
      <c r="D142" t="s">
        <v>353</v>
      </c>
      <c r="E142" s="25" t="s">
        <v>354</v>
      </c>
      <c r="F142" t="s">
        <v>999</v>
      </c>
      <c r="G142" t="s">
        <v>14</v>
      </c>
      <c r="H142" s="148">
        <v>1.6050000000000002</v>
      </c>
      <c r="I142" s="148">
        <v>0</v>
      </c>
      <c r="J142" s="148">
        <v>1.6050000000000002</v>
      </c>
      <c r="K142" s="148">
        <v>0</v>
      </c>
      <c r="L142" s="148">
        <v>0</v>
      </c>
      <c r="M142" s="148">
        <v>0</v>
      </c>
      <c r="N142" s="148">
        <v>0</v>
      </c>
      <c r="O142" s="148">
        <v>0</v>
      </c>
      <c r="P142" s="25" t="s">
        <v>1348</v>
      </c>
    </row>
    <row r="143" spans="1:16" x14ac:dyDescent="0.3">
      <c r="A143" s="148" t="s">
        <v>677</v>
      </c>
      <c r="B143" s="148">
        <v>331510</v>
      </c>
      <c r="C143" s="148">
        <v>169</v>
      </c>
      <c r="D143" t="s">
        <v>103</v>
      </c>
      <c r="E143" s="25" t="s">
        <v>132</v>
      </c>
      <c r="F143" t="s">
        <v>678</v>
      </c>
      <c r="G143" t="s">
        <v>11</v>
      </c>
      <c r="H143" s="148">
        <v>1.6489999999999998</v>
      </c>
      <c r="I143" s="148">
        <v>0</v>
      </c>
      <c r="J143" s="148">
        <v>1.6259999999999999</v>
      </c>
      <c r="K143" s="148">
        <v>0</v>
      </c>
      <c r="L143" s="148">
        <v>0</v>
      </c>
      <c r="M143" s="148">
        <v>2.3E-2</v>
      </c>
      <c r="N143" s="148">
        <v>0</v>
      </c>
      <c r="O143" s="148">
        <v>0</v>
      </c>
      <c r="P143" s="25" t="s">
        <v>1347</v>
      </c>
    </row>
    <row r="144" spans="1:16" x14ac:dyDescent="0.3">
      <c r="A144" s="148" t="s">
        <v>763</v>
      </c>
      <c r="B144" s="148">
        <v>331820</v>
      </c>
      <c r="C144" s="148">
        <v>432</v>
      </c>
      <c r="D144" t="s">
        <v>175</v>
      </c>
      <c r="E144" s="25" t="s">
        <v>176</v>
      </c>
      <c r="F144" t="s">
        <v>764</v>
      </c>
      <c r="G144" t="s">
        <v>11</v>
      </c>
      <c r="H144" s="148">
        <v>1.6749999999999998</v>
      </c>
      <c r="I144" s="148">
        <v>0</v>
      </c>
      <c r="J144" s="148">
        <v>1.1519999999999999</v>
      </c>
      <c r="K144" s="148">
        <v>0</v>
      </c>
      <c r="L144" s="148">
        <v>0.2</v>
      </c>
      <c r="M144" s="148">
        <v>4.5999999999999999E-2</v>
      </c>
      <c r="N144" s="148">
        <v>0.27700000000000002</v>
      </c>
      <c r="O144" s="148">
        <v>0</v>
      </c>
      <c r="P144" s="25" t="s">
        <v>1345</v>
      </c>
    </row>
    <row r="145" spans="1:16" x14ac:dyDescent="0.3">
      <c r="A145" s="148" t="s">
        <v>956</v>
      </c>
      <c r="B145" s="148">
        <v>332420</v>
      </c>
      <c r="C145" s="148">
        <v>408</v>
      </c>
      <c r="D145" t="s">
        <v>311</v>
      </c>
      <c r="E145" s="25" t="s">
        <v>312</v>
      </c>
      <c r="F145" t="s">
        <v>957</v>
      </c>
      <c r="G145" t="s">
        <v>9</v>
      </c>
      <c r="H145" s="148">
        <v>1.68</v>
      </c>
      <c r="I145" s="148">
        <v>0</v>
      </c>
      <c r="J145" s="148">
        <v>1.68</v>
      </c>
      <c r="K145" s="148">
        <v>0</v>
      </c>
      <c r="L145" s="148">
        <v>0</v>
      </c>
      <c r="M145" s="148">
        <v>0</v>
      </c>
      <c r="N145" s="148">
        <v>0</v>
      </c>
      <c r="O145" s="148">
        <v>0</v>
      </c>
      <c r="P145" s="25" t="s">
        <v>1348</v>
      </c>
    </row>
    <row r="146" spans="1:16" x14ac:dyDescent="0.3">
      <c r="A146" s="148" t="s">
        <v>686</v>
      </c>
      <c r="B146" s="148">
        <v>331590</v>
      </c>
      <c r="C146" s="148">
        <v>169</v>
      </c>
      <c r="D146" t="s">
        <v>103</v>
      </c>
      <c r="E146" s="25" t="s">
        <v>141</v>
      </c>
      <c r="F146" t="s">
        <v>687</v>
      </c>
      <c r="G146" t="s">
        <v>5</v>
      </c>
      <c r="H146" s="148">
        <v>1.7</v>
      </c>
      <c r="I146" s="148">
        <v>0</v>
      </c>
      <c r="J146" s="148">
        <v>1.5</v>
      </c>
      <c r="K146" s="148">
        <v>0</v>
      </c>
      <c r="L146" s="148">
        <v>0.2</v>
      </c>
      <c r="M146" s="148">
        <v>0</v>
      </c>
      <c r="N146" s="148">
        <v>0</v>
      </c>
      <c r="O146" s="148">
        <v>0</v>
      </c>
      <c r="P146" s="25" t="s">
        <v>1347</v>
      </c>
    </row>
    <row r="147" spans="1:16" x14ac:dyDescent="0.3">
      <c r="A147" s="148" t="s">
        <v>851</v>
      </c>
      <c r="B147" s="148">
        <v>332050</v>
      </c>
      <c r="C147" s="148">
        <v>280</v>
      </c>
      <c r="D147" t="s">
        <v>238</v>
      </c>
      <c r="E147" s="25" t="s">
        <v>239</v>
      </c>
      <c r="F147" t="s">
        <v>852</v>
      </c>
      <c r="G147" t="s">
        <v>6</v>
      </c>
      <c r="H147" s="148">
        <v>1.7</v>
      </c>
      <c r="I147" s="148">
        <v>0</v>
      </c>
      <c r="J147" s="148">
        <v>0.89999999999999991</v>
      </c>
      <c r="K147" s="148">
        <v>0.8</v>
      </c>
      <c r="L147" s="148">
        <v>0</v>
      </c>
      <c r="M147" s="148">
        <v>0</v>
      </c>
      <c r="N147" s="148">
        <v>0</v>
      </c>
      <c r="O147" s="148">
        <v>0</v>
      </c>
      <c r="P147" s="25" t="s">
        <v>1347</v>
      </c>
    </row>
    <row r="148" spans="1:16" x14ac:dyDescent="0.3">
      <c r="A148" s="148" t="s">
        <v>1336</v>
      </c>
      <c r="C148" s="148">
        <v>2</v>
      </c>
      <c r="D148" t="s">
        <v>80</v>
      </c>
      <c r="E148" s="25" t="s">
        <v>1337</v>
      </c>
      <c r="F148" t="s">
        <v>606</v>
      </c>
      <c r="G148" t="s">
        <v>13</v>
      </c>
      <c r="H148" s="148">
        <v>1.7849999999999999</v>
      </c>
      <c r="I148" s="148">
        <v>0</v>
      </c>
      <c r="J148" s="148">
        <v>1.5</v>
      </c>
      <c r="K148" s="148">
        <v>0.28499999999999998</v>
      </c>
      <c r="L148" s="148">
        <v>0</v>
      </c>
      <c r="M148" s="148">
        <v>0</v>
      </c>
      <c r="N148" s="148">
        <v>0</v>
      </c>
      <c r="O148" s="148">
        <v>0</v>
      </c>
      <c r="P148" s="25" t="s">
        <v>1345</v>
      </c>
    </row>
    <row r="149" spans="1:16" x14ac:dyDescent="0.3">
      <c r="A149" s="148" t="s">
        <v>898</v>
      </c>
      <c r="B149" s="148">
        <v>332160</v>
      </c>
      <c r="C149" s="148">
        <v>376</v>
      </c>
      <c r="D149" t="s">
        <v>266</v>
      </c>
      <c r="E149" s="25" t="s">
        <v>267</v>
      </c>
      <c r="F149" t="s">
        <v>899</v>
      </c>
      <c r="G149" t="s">
        <v>9</v>
      </c>
      <c r="H149" s="148">
        <v>1.798</v>
      </c>
      <c r="I149" s="148">
        <v>0</v>
      </c>
      <c r="J149" s="148">
        <v>1.028</v>
      </c>
      <c r="K149" s="148">
        <v>0</v>
      </c>
      <c r="L149" s="148">
        <v>0.47500000000000003</v>
      </c>
      <c r="M149" s="148">
        <v>0</v>
      </c>
      <c r="N149" s="148">
        <v>0.29499999999999998</v>
      </c>
      <c r="O149" s="148">
        <v>0</v>
      </c>
    </row>
    <row r="150" spans="1:16" x14ac:dyDescent="0.3">
      <c r="A150" s="148" t="s">
        <v>598</v>
      </c>
      <c r="C150" s="148">
        <v>742</v>
      </c>
      <c r="D150" t="s">
        <v>77</v>
      </c>
      <c r="E150" s="25" t="s">
        <v>78</v>
      </c>
      <c r="F150" t="s">
        <v>600</v>
      </c>
      <c r="G150" t="s">
        <v>12</v>
      </c>
      <c r="H150" s="148">
        <v>1.9</v>
      </c>
      <c r="I150" s="148">
        <v>0</v>
      </c>
      <c r="J150" s="148">
        <v>0</v>
      </c>
      <c r="K150" s="148">
        <v>0</v>
      </c>
      <c r="L150" s="148">
        <v>1.9</v>
      </c>
      <c r="M150" s="148">
        <v>0</v>
      </c>
      <c r="N150" s="148">
        <v>0</v>
      </c>
      <c r="O150" s="148">
        <v>0</v>
      </c>
      <c r="P150" s="25" t="s">
        <v>1347</v>
      </c>
    </row>
    <row r="151" spans="1:16" x14ac:dyDescent="0.3">
      <c r="A151" s="148" t="s">
        <v>694</v>
      </c>
      <c r="B151" s="148">
        <v>331650</v>
      </c>
      <c r="C151" s="148">
        <v>169</v>
      </c>
      <c r="D151" t="s">
        <v>103</v>
      </c>
      <c r="E151" s="25" t="s">
        <v>147</v>
      </c>
      <c r="F151" t="s">
        <v>695</v>
      </c>
      <c r="G151" t="s">
        <v>11</v>
      </c>
      <c r="H151" s="148">
        <v>1.9589999999999999</v>
      </c>
      <c r="I151" s="148">
        <v>0</v>
      </c>
      <c r="J151" s="148">
        <v>1.5</v>
      </c>
      <c r="K151" s="148">
        <v>0</v>
      </c>
      <c r="L151" s="148">
        <v>0</v>
      </c>
      <c r="M151" s="148">
        <v>0.224</v>
      </c>
      <c r="N151" s="148">
        <v>0.23499999999999999</v>
      </c>
      <c r="O151" s="148">
        <v>0</v>
      </c>
      <c r="P151" s="25" t="s">
        <v>2164</v>
      </c>
    </row>
    <row r="152" spans="1:16" x14ac:dyDescent="0.3">
      <c r="A152" s="148" t="s">
        <v>872</v>
      </c>
      <c r="B152" s="148">
        <v>332080</v>
      </c>
      <c r="C152" s="148">
        <v>446</v>
      </c>
      <c r="D152" t="s">
        <v>402</v>
      </c>
      <c r="E152" s="25" t="s">
        <v>403</v>
      </c>
      <c r="F152" t="s">
        <v>873</v>
      </c>
      <c r="G152" t="s">
        <v>9</v>
      </c>
      <c r="H152" s="148">
        <v>1.98</v>
      </c>
      <c r="I152" s="148">
        <v>0</v>
      </c>
      <c r="J152" s="148">
        <v>1.41</v>
      </c>
      <c r="K152" s="148">
        <v>0</v>
      </c>
      <c r="L152" s="148">
        <v>0.57000000000000006</v>
      </c>
      <c r="M152" s="148">
        <v>0</v>
      </c>
      <c r="N152" s="148">
        <v>0</v>
      </c>
      <c r="O152" s="148">
        <v>0</v>
      </c>
      <c r="P152" s="25" t="s">
        <v>1348</v>
      </c>
    </row>
    <row r="153" spans="1:16" x14ac:dyDescent="0.3">
      <c r="A153" s="148" t="s">
        <v>878</v>
      </c>
      <c r="C153" s="148">
        <v>16</v>
      </c>
      <c r="D153" t="s">
        <v>257</v>
      </c>
      <c r="E153" s="25" t="s">
        <v>879</v>
      </c>
      <c r="F153" t="s">
        <v>876</v>
      </c>
      <c r="G153" t="s">
        <v>8</v>
      </c>
      <c r="H153" s="148">
        <v>2</v>
      </c>
      <c r="I153" s="148">
        <v>0</v>
      </c>
      <c r="J153" s="148">
        <v>0</v>
      </c>
      <c r="K153" s="148">
        <v>0</v>
      </c>
      <c r="L153" s="148">
        <v>0</v>
      </c>
      <c r="M153" s="148">
        <v>0</v>
      </c>
      <c r="N153" s="148">
        <v>0</v>
      </c>
      <c r="O153" s="148">
        <v>2</v>
      </c>
      <c r="P153" s="25" t="s">
        <v>1347</v>
      </c>
    </row>
    <row r="154" spans="1:16" x14ac:dyDescent="0.3">
      <c r="A154" s="148" t="s">
        <v>610</v>
      </c>
      <c r="C154" s="148">
        <v>2</v>
      </c>
      <c r="D154" t="s">
        <v>80</v>
      </c>
      <c r="E154" s="25" t="s">
        <v>97</v>
      </c>
      <c r="F154" t="s">
        <v>602</v>
      </c>
      <c r="G154" t="s">
        <v>13</v>
      </c>
      <c r="H154" s="148">
        <v>2</v>
      </c>
      <c r="I154" s="148">
        <v>0</v>
      </c>
      <c r="J154" s="148">
        <v>0</v>
      </c>
      <c r="K154" s="148">
        <v>2</v>
      </c>
      <c r="L154" s="148">
        <v>0</v>
      </c>
      <c r="M154" s="148">
        <v>0</v>
      </c>
      <c r="N154" s="148">
        <v>0</v>
      </c>
      <c r="O154" s="148">
        <v>0</v>
      </c>
      <c r="P154" s="25" t="s">
        <v>1347</v>
      </c>
    </row>
    <row r="155" spans="1:16" x14ac:dyDescent="0.3">
      <c r="A155" s="148" t="s">
        <v>867</v>
      </c>
      <c r="C155" s="274">
        <v>103</v>
      </c>
      <c r="D155" t="s">
        <v>247</v>
      </c>
      <c r="E155" s="25" t="s">
        <v>250</v>
      </c>
      <c r="F155" t="s">
        <v>864</v>
      </c>
      <c r="G155" t="s">
        <v>13</v>
      </c>
      <c r="H155" s="148">
        <v>2.1</v>
      </c>
      <c r="I155" s="148">
        <v>0</v>
      </c>
      <c r="J155" s="148">
        <v>0</v>
      </c>
      <c r="K155" s="148">
        <v>2.1</v>
      </c>
      <c r="L155" s="148">
        <v>0</v>
      </c>
      <c r="M155" s="148">
        <v>0</v>
      </c>
      <c r="N155" s="148">
        <v>0</v>
      </c>
      <c r="O155" s="148">
        <v>0</v>
      </c>
      <c r="P155" s="25" t="s">
        <v>1347</v>
      </c>
    </row>
    <row r="156" spans="1:16" x14ac:dyDescent="0.3">
      <c r="A156" s="148" t="s">
        <v>701</v>
      </c>
      <c r="B156" s="148">
        <v>331700</v>
      </c>
      <c r="C156" s="148">
        <v>169</v>
      </c>
      <c r="D156" t="s">
        <v>103</v>
      </c>
      <c r="E156" s="25" t="s">
        <v>151</v>
      </c>
      <c r="F156" t="s">
        <v>702</v>
      </c>
      <c r="G156" t="s">
        <v>9</v>
      </c>
      <c r="H156" s="148">
        <v>2.1060000000000003</v>
      </c>
      <c r="I156" s="148">
        <v>0</v>
      </c>
      <c r="J156" s="148">
        <v>2.0060000000000002</v>
      </c>
      <c r="K156" s="148">
        <v>0</v>
      </c>
      <c r="L156" s="148">
        <v>0.1</v>
      </c>
      <c r="M156" s="148">
        <v>0</v>
      </c>
      <c r="N156" s="148">
        <v>0</v>
      </c>
      <c r="O156" s="148">
        <v>0</v>
      </c>
      <c r="P156" s="25" t="s">
        <v>1347</v>
      </c>
    </row>
    <row r="157" spans="1:16" x14ac:dyDescent="0.3">
      <c r="A157" s="148" t="s">
        <v>697</v>
      </c>
      <c r="B157" s="148">
        <v>331680</v>
      </c>
      <c r="C157" s="148">
        <v>169</v>
      </c>
      <c r="D157" t="s">
        <v>103</v>
      </c>
      <c r="E157" s="25" t="s">
        <v>148</v>
      </c>
      <c r="F157" t="s">
        <v>698</v>
      </c>
      <c r="G157" t="s">
        <v>5</v>
      </c>
      <c r="H157" s="148">
        <v>2.1120000000000001</v>
      </c>
      <c r="I157" s="148">
        <v>0</v>
      </c>
      <c r="J157" s="148">
        <v>2.1120000000000001</v>
      </c>
      <c r="K157" s="148">
        <v>0</v>
      </c>
      <c r="L157" s="148">
        <v>0</v>
      </c>
      <c r="M157" s="148">
        <v>0</v>
      </c>
      <c r="N157" s="148">
        <v>0</v>
      </c>
      <c r="O157" s="148">
        <v>0</v>
      </c>
      <c r="P157" s="25" t="s">
        <v>1347</v>
      </c>
    </row>
    <row r="158" spans="1:16" x14ac:dyDescent="0.3">
      <c r="A158" s="148" t="s">
        <v>745</v>
      </c>
      <c r="B158" s="148">
        <v>331760</v>
      </c>
      <c r="C158" s="148">
        <v>5</v>
      </c>
      <c r="D158" t="s">
        <v>159</v>
      </c>
      <c r="E158" s="25" t="s">
        <v>160</v>
      </c>
      <c r="F158" t="s">
        <v>746</v>
      </c>
      <c r="G158" t="s">
        <v>9</v>
      </c>
      <c r="H158" s="148">
        <v>2.2000000000000002</v>
      </c>
      <c r="I158" s="148">
        <v>0</v>
      </c>
      <c r="J158" s="148">
        <v>2.2000000000000002</v>
      </c>
      <c r="K158" s="148">
        <v>0</v>
      </c>
      <c r="L158" s="148">
        <v>0</v>
      </c>
      <c r="M158" s="148">
        <v>0</v>
      </c>
      <c r="N158" s="148">
        <v>0</v>
      </c>
      <c r="O158" s="148">
        <v>0</v>
      </c>
      <c r="P158" s="25" t="s">
        <v>1347</v>
      </c>
    </row>
    <row r="159" spans="1:16" x14ac:dyDescent="0.3">
      <c r="A159" s="148" t="s">
        <v>650</v>
      </c>
      <c r="B159" s="148">
        <v>331280</v>
      </c>
      <c r="C159" s="148">
        <v>169</v>
      </c>
      <c r="D159" t="s">
        <v>103</v>
      </c>
      <c r="E159" s="25" t="s">
        <v>108</v>
      </c>
      <c r="F159" t="s">
        <v>651</v>
      </c>
      <c r="G159" t="s">
        <v>9</v>
      </c>
      <c r="H159" s="148">
        <v>2.2000000000000002</v>
      </c>
      <c r="I159" s="148">
        <v>0</v>
      </c>
      <c r="J159" s="148">
        <v>1.8</v>
      </c>
      <c r="K159" s="148">
        <v>0</v>
      </c>
      <c r="L159" s="148">
        <v>0.4</v>
      </c>
      <c r="M159" s="148">
        <v>0</v>
      </c>
      <c r="N159" s="148">
        <v>0</v>
      </c>
      <c r="O159" s="148">
        <v>0</v>
      </c>
      <c r="P159" s="25" t="s">
        <v>1347</v>
      </c>
    </row>
    <row r="160" spans="1:16" x14ac:dyDescent="0.3">
      <c r="A160" s="148" t="s">
        <v>844</v>
      </c>
      <c r="C160" s="148">
        <v>32</v>
      </c>
      <c r="D160" t="s">
        <v>229</v>
      </c>
      <c r="E160" s="25" t="s">
        <v>233</v>
      </c>
      <c r="F160" t="s">
        <v>600</v>
      </c>
      <c r="G160" t="s">
        <v>12</v>
      </c>
      <c r="H160" s="148">
        <v>2.2000000000000002</v>
      </c>
      <c r="I160" s="148">
        <v>0</v>
      </c>
      <c r="J160" s="148">
        <v>2.2000000000000002</v>
      </c>
      <c r="K160" s="148">
        <v>0</v>
      </c>
      <c r="L160" s="148">
        <v>0</v>
      </c>
      <c r="M160" s="148">
        <v>0</v>
      </c>
      <c r="N160" s="148">
        <v>0</v>
      </c>
      <c r="O160" s="148">
        <v>0</v>
      </c>
      <c r="P160" s="25" t="s">
        <v>1347</v>
      </c>
    </row>
    <row r="161" spans="1:16" x14ac:dyDescent="0.3">
      <c r="A161" s="148" t="s">
        <v>835</v>
      </c>
      <c r="B161" s="148">
        <v>332010</v>
      </c>
      <c r="C161" s="148">
        <v>2</v>
      </c>
      <c r="D161" t="s">
        <v>80</v>
      </c>
      <c r="E161" s="25" t="s">
        <v>226</v>
      </c>
      <c r="F161" t="s">
        <v>836</v>
      </c>
      <c r="G161" t="s">
        <v>13</v>
      </c>
      <c r="H161" s="148">
        <v>2.2000000000000002</v>
      </c>
      <c r="I161" s="148">
        <v>0</v>
      </c>
      <c r="J161" s="148">
        <v>1.4</v>
      </c>
      <c r="K161" s="148">
        <v>0.8</v>
      </c>
      <c r="L161" s="148">
        <v>0</v>
      </c>
      <c r="M161" s="148">
        <v>0</v>
      </c>
      <c r="N161" s="148">
        <v>0</v>
      </c>
      <c r="O161" s="148">
        <v>0</v>
      </c>
    </row>
    <row r="162" spans="1:16" x14ac:dyDescent="0.3">
      <c r="A162" s="148" t="s">
        <v>655</v>
      </c>
      <c r="B162" s="148">
        <v>331320</v>
      </c>
      <c r="C162" s="148">
        <v>169</v>
      </c>
      <c r="D162" t="s">
        <v>103</v>
      </c>
      <c r="E162" s="25" t="s">
        <v>113</v>
      </c>
      <c r="F162" t="s">
        <v>656</v>
      </c>
      <c r="G162" t="s">
        <v>5</v>
      </c>
      <c r="H162" s="148">
        <v>2.25</v>
      </c>
      <c r="I162" s="148">
        <v>0</v>
      </c>
      <c r="J162" s="148">
        <v>1.9500000000000002</v>
      </c>
      <c r="K162" s="148">
        <v>0</v>
      </c>
      <c r="L162" s="148">
        <v>0.3</v>
      </c>
      <c r="M162" s="148">
        <v>0</v>
      </c>
      <c r="N162" s="148">
        <v>0</v>
      </c>
      <c r="O162" s="148">
        <v>0</v>
      </c>
      <c r="P162" s="25" t="s">
        <v>1347</v>
      </c>
    </row>
    <row r="163" spans="1:16" x14ac:dyDescent="0.3">
      <c r="A163" s="148" t="s">
        <v>671</v>
      </c>
      <c r="B163" s="148">
        <v>331470</v>
      </c>
      <c r="C163" s="148">
        <v>169</v>
      </c>
      <c r="D163" t="s">
        <v>103</v>
      </c>
      <c r="E163" s="25" t="s">
        <v>128</v>
      </c>
      <c r="F163" t="s">
        <v>684</v>
      </c>
      <c r="G163" t="s">
        <v>9</v>
      </c>
      <c r="H163" s="148">
        <v>2.2999999999999998</v>
      </c>
      <c r="I163" s="148">
        <v>0</v>
      </c>
      <c r="J163" s="148">
        <v>2.2999999999999998</v>
      </c>
      <c r="K163" s="148">
        <v>0</v>
      </c>
      <c r="L163" s="148">
        <v>0</v>
      </c>
      <c r="M163" s="148">
        <v>0</v>
      </c>
      <c r="N163" s="148">
        <v>0</v>
      </c>
      <c r="O163" s="148">
        <v>0</v>
      </c>
      <c r="P163" s="25" t="s">
        <v>1347</v>
      </c>
    </row>
    <row r="164" spans="1:16" x14ac:dyDescent="0.3">
      <c r="A164" s="148" t="s">
        <v>952</v>
      </c>
      <c r="B164" s="148">
        <v>332400</v>
      </c>
      <c r="C164" s="148">
        <v>254</v>
      </c>
      <c r="D164" t="s">
        <v>303</v>
      </c>
      <c r="E164" s="25" t="s">
        <v>309</v>
      </c>
      <c r="F164" t="s">
        <v>953</v>
      </c>
      <c r="G164" t="s">
        <v>10</v>
      </c>
      <c r="H164" s="148">
        <v>2.4</v>
      </c>
      <c r="I164" s="148">
        <v>0</v>
      </c>
      <c r="J164" s="148">
        <v>2.4</v>
      </c>
      <c r="K164" s="148">
        <v>0</v>
      </c>
      <c r="L164" s="148">
        <v>0</v>
      </c>
      <c r="M164" s="148">
        <v>0</v>
      </c>
      <c r="N164" s="148">
        <v>0</v>
      </c>
      <c r="O164" s="148">
        <v>0</v>
      </c>
      <c r="P164" s="25" t="s">
        <v>1347</v>
      </c>
    </row>
    <row r="165" spans="1:16" x14ac:dyDescent="0.3">
      <c r="A165" s="148" t="s">
        <v>965</v>
      </c>
      <c r="B165" s="148">
        <v>332460</v>
      </c>
      <c r="C165" s="148">
        <v>24</v>
      </c>
      <c r="D165" t="s">
        <v>319</v>
      </c>
      <c r="E165" s="25" t="s">
        <v>320</v>
      </c>
      <c r="F165" t="s">
        <v>966</v>
      </c>
      <c r="G165" t="s">
        <v>13</v>
      </c>
      <c r="H165" s="148">
        <v>2.4</v>
      </c>
      <c r="I165" s="148">
        <v>0</v>
      </c>
      <c r="J165" s="148">
        <v>1</v>
      </c>
      <c r="K165" s="148">
        <v>1.4</v>
      </c>
      <c r="L165" s="148">
        <v>0</v>
      </c>
      <c r="M165" s="148">
        <v>0</v>
      </c>
      <c r="N165" s="148">
        <v>0</v>
      </c>
      <c r="O165" s="148">
        <v>0</v>
      </c>
      <c r="P165" s="25" t="s">
        <v>1347</v>
      </c>
    </row>
    <row r="166" spans="1:16" x14ac:dyDescent="0.3">
      <c r="A166" s="148" t="s">
        <v>856</v>
      </c>
      <c r="B166" s="148">
        <v>332670</v>
      </c>
      <c r="C166" s="148">
        <v>240</v>
      </c>
      <c r="D166" t="s">
        <v>240</v>
      </c>
      <c r="E166" s="25" t="s">
        <v>243</v>
      </c>
      <c r="F166" t="s">
        <v>857</v>
      </c>
      <c r="G166" t="s">
        <v>13</v>
      </c>
      <c r="H166" s="148">
        <v>2.4500000000000002</v>
      </c>
      <c r="I166" s="148">
        <v>0</v>
      </c>
      <c r="J166" s="148">
        <v>2</v>
      </c>
      <c r="K166" s="148">
        <v>0.45</v>
      </c>
      <c r="L166" s="148">
        <v>0</v>
      </c>
      <c r="M166" s="148">
        <v>0</v>
      </c>
      <c r="N166" s="148">
        <v>0</v>
      </c>
      <c r="O166" s="148">
        <v>0</v>
      </c>
    </row>
    <row r="167" spans="1:16" x14ac:dyDescent="0.3">
      <c r="A167" s="148" t="s">
        <v>1022</v>
      </c>
      <c r="B167" s="148">
        <v>332720</v>
      </c>
      <c r="C167" s="148">
        <v>344</v>
      </c>
      <c r="D167" t="s">
        <v>367</v>
      </c>
      <c r="E167" s="25" t="s">
        <v>368</v>
      </c>
      <c r="F167" t="s">
        <v>1023</v>
      </c>
      <c r="G167" t="s">
        <v>9</v>
      </c>
      <c r="H167" s="148">
        <v>2.4649999999999999</v>
      </c>
      <c r="I167" s="148">
        <v>0</v>
      </c>
      <c r="J167" s="148">
        <v>1.6949999999999998</v>
      </c>
      <c r="K167" s="148">
        <v>0</v>
      </c>
      <c r="L167" s="148">
        <v>0.47500000000000003</v>
      </c>
      <c r="M167" s="148">
        <v>0</v>
      </c>
      <c r="N167" s="148">
        <v>0.29499999999999998</v>
      </c>
      <c r="O167" s="148">
        <v>0</v>
      </c>
    </row>
    <row r="168" spans="1:16" x14ac:dyDescent="0.3">
      <c r="A168" s="148" t="s">
        <v>1031</v>
      </c>
      <c r="B168" s="148">
        <v>332850</v>
      </c>
      <c r="C168" s="148">
        <v>741</v>
      </c>
      <c r="D168" t="s">
        <v>373</v>
      </c>
      <c r="E168" s="25" t="s">
        <v>374</v>
      </c>
      <c r="F168" t="s">
        <v>1032</v>
      </c>
      <c r="G168" t="s">
        <v>5</v>
      </c>
      <c r="H168" s="148">
        <v>2.5</v>
      </c>
      <c r="I168" s="148">
        <v>0</v>
      </c>
      <c r="J168" s="148">
        <v>1.9</v>
      </c>
      <c r="K168" s="148">
        <v>0</v>
      </c>
      <c r="L168" s="148">
        <v>0.6</v>
      </c>
      <c r="M168" s="148">
        <v>0</v>
      </c>
      <c r="N168" s="148">
        <v>0</v>
      </c>
      <c r="O168" s="148">
        <v>0</v>
      </c>
      <c r="P168" s="25" t="s">
        <v>1347</v>
      </c>
    </row>
    <row r="169" spans="1:16" x14ac:dyDescent="0.3">
      <c r="A169" s="148" t="s">
        <v>657</v>
      </c>
      <c r="B169" s="148">
        <v>331360</v>
      </c>
      <c r="C169" s="148">
        <v>169</v>
      </c>
      <c r="D169" t="s">
        <v>103</v>
      </c>
      <c r="E169" s="25" t="s">
        <v>117</v>
      </c>
      <c r="F169" t="s">
        <v>658</v>
      </c>
      <c r="G169" t="s">
        <v>9</v>
      </c>
      <c r="H169" s="148">
        <v>2.5</v>
      </c>
      <c r="I169" s="148">
        <v>0</v>
      </c>
      <c r="J169" s="148">
        <v>2.2000000000000002</v>
      </c>
      <c r="K169" s="148">
        <v>0</v>
      </c>
      <c r="L169" s="148">
        <v>0.3</v>
      </c>
      <c r="M169" s="148">
        <v>0</v>
      </c>
      <c r="N169" s="148">
        <v>0</v>
      </c>
      <c r="O169" s="148">
        <v>0</v>
      </c>
      <c r="P169" s="25" t="s">
        <v>1347</v>
      </c>
    </row>
    <row r="170" spans="1:16" x14ac:dyDescent="0.3">
      <c r="A170" s="148" t="s">
        <v>616</v>
      </c>
      <c r="C170" s="148">
        <v>2</v>
      </c>
      <c r="D170" t="s">
        <v>80</v>
      </c>
      <c r="E170" s="25" t="s">
        <v>617</v>
      </c>
      <c r="F170" t="s">
        <v>602</v>
      </c>
      <c r="G170" t="s">
        <v>13</v>
      </c>
      <c r="H170" s="148">
        <v>2.5</v>
      </c>
      <c r="I170" s="148">
        <v>0</v>
      </c>
      <c r="J170" s="148">
        <v>2.5</v>
      </c>
      <c r="K170" s="148">
        <v>0</v>
      </c>
      <c r="L170" s="148">
        <v>0</v>
      </c>
      <c r="M170" s="148">
        <v>0</v>
      </c>
      <c r="N170" s="148">
        <v>0</v>
      </c>
      <c r="O170" s="148">
        <v>0</v>
      </c>
      <c r="P170" s="25" t="s">
        <v>1347</v>
      </c>
    </row>
    <row r="171" spans="1:16" x14ac:dyDescent="0.3">
      <c r="A171" s="148" t="s">
        <v>690</v>
      </c>
      <c r="B171" s="148">
        <v>331610</v>
      </c>
      <c r="C171" s="148">
        <v>169</v>
      </c>
      <c r="D171" t="s">
        <v>103</v>
      </c>
      <c r="E171" s="25" t="s">
        <v>143</v>
      </c>
      <c r="F171" t="s">
        <v>691</v>
      </c>
      <c r="G171" t="s">
        <v>11</v>
      </c>
      <c r="H171" s="148">
        <v>2.5099999999999998</v>
      </c>
      <c r="I171" s="148">
        <v>0</v>
      </c>
      <c r="J171" s="148">
        <v>2.25</v>
      </c>
      <c r="K171" s="148">
        <v>0</v>
      </c>
      <c r="L171" s="148">
        <v>0.26</v>
      </c>
      <c r="M171" s="148">
        <v>0</v>
      </c>
      <c r="N171" s="148">
        <v>0</v>
      </c>
      <c r="O171" s="148">
        <v>0</v>
      </c>
      <c r="P171" s="25" t="s">
        <v>1347</v>
      </c>
    </row>
    <row r="172" spans="1:16" x14ac:dyDescent="0.3">
      <c r="A172" s="148" t="s">
        <v>946</v>
      </c>
      <c r="B172" s="148">
        <v>332370</v>
      </c>
      <c r="C172" s="148">
        <v>254</v>
      </c>
      <c r="D172" t="s">
        <v>303</v>
      </c>
      <c r="E172" s="25" t="s">
        <v>306</v>
      </c>
      <c r="F172" t="s">
        <v>947</v>
      </c>
      <c r="G172" t="s">
        <v>10</v>
      </c>
      <c r="H172" s="148">
        <v>2.6</v>
      </c>
      <c r="I172" s="148">
        <v>0</v>
      </c>
      <c r="J172" s="148">
        <v>2.6</v>
      </c>
      <c r="K172" s="148">
        <v>0</v>
      </c>
      <c r="L172" s="148">
        <v>0</v>
      </c>
      <c r="M172" s="148">
        <v>0</v>
      </c>
      <c r="N172" s="148">
        <v>0</v>
      </c>
      <c r="O172" s="148">
        <v>0</v>
      </c>
      <c r="P172" s="25" t="s">
        <v>1347</v>
      </c>
    </row>
    <row r="173" spans="1:16" x14ac:dyDescent="0.3">
      <c r="A173" s="148" t="s">
        <v>974</v>
      </c>
      <c r="B173" s="148">
        <v>332510</v>
      </c>
      <c r="C173" s="148">
        <v>395</v>
      </c>
      <c r="D173" t="s">
        <v>330</v>
      </c>
      <c r="E173" s="25" t="s">
        <v>331</v>
      </c>
      <c r="F173" t="s">
        <v>975</v>
      </c>
      <c r="G173" t="s">
        <v>9</v>
      </c>
      <c r="H173" s="148">
        <v>2.62</v>
      </c>
      <c r="I173" s="148">
        <v>0</v>
      </c>
      <c r="J173" s="148">
        <v>1.8499999999999999</v>
      </c>
      <c r="K173" s="148">
        <v>0</v>
      </c>
      <c r="L173" s="148">
        <v>0.47500000000000003</v>
      </c>
      <c r="M173" s="148">
        <v>0</v>
      </c>
      <c r="N173" s="148">
        <v>0.29499999999999998</v>
      </c>
      <c r="O173" s="148">
        <v>0</v>
      </c>
    </row>
    <row r="174" spans="1:16" x14ac:dyDescent="0.3">
      <c r="A174" s="148" t="s">
        <v>699</v>
      </c>
      <c r="B174" s="148">
        <v>331690</v>
      </c>
      <c r="C174" s="148">
        <v>169</v>
      </c>
      <c r="D174" t="s">
        <v>103</v>
      </c>
      <c r="E174" s="25" t="s">
        <v>150</v>
      </c>
      <c r="F174" t="s">
        <v>700</v>
      </c>
      <c r="G174" t="s">
        <v>6</v>
      </c>
      <c r="H174" s="148">
        <v>2.6339999999999999</v>
      </c>
      <c r="I174" s="148">
        <v>0</v>
      </c>
      <c r="J174" s="148">
        <v>2.6339999999999999</v>
      </c>
      <c r="K174" s="148">
        <v>0</v>
      </c>
      <c r="L174" s="148">
        <v>0</v>
      </c>
      <c r="M174" s="148">
        <v>0</v>
      </c>
      <c r="N174" s="148">
        <v>0</v>
      </c>
      <c r="O174" s="148">
        <v>0</v>
      </c>
      <c r="P174" s="25" t="s">
        <v>1347</v>
      </c>
    </row>
    <row r="175" spans="1:16" x14ac:dyDescent="0.3">
      <c r="A175" s="148" t="s">
        <v>982</v>
      </c>
      <c r="B175" s="148">
        <v>332560</v>
      </c>
      <c r="C175" s="148">
        <v>339</v>
      </c>
      <c r="D175" t="s">
        <v>338</v>
      </c>
      <c r="E175" s="25" t="s">
        <v>339</v>
      </c>
      <c r="F175" t="s">
        <v>983</v>
      </c>
      <c r="G175" t="s">
        <v>4</v>
      </c>
      <c r="H175" s="148">
        <v>2.65</v>
      </c>
      <c r="I175" s="148">
        <v>0</v>
      </c>
      <c r="J175" s="148">
        <v>2.65</v>
      </c>
      <c r="K175" s="148">
        <v>0</v>
      </c>
      <c r="L175" s="148">
        <v>0</v>
      </c>
      <c r="M175" s="148">
        <v>0</v>
      </c>
      <c r="N175" s="148">
        <v>0</v>
      </c>
      <c r="O175" s="148">
        <v>0</v>
      </c>
      <c r="P175" s="25" t="s">
        <v>1348</v>
      </c>
    </row>
    <row r="176" spans="1:16" x14ac:dyDescent="0.3">
      <c r="A176" s="148" t="s">
        <v>942</v>
      </c>
      <c r="B176" s="148">
        <v>332350</v>
      </c>
      <c r="C176" s="148">
        <v>254</v>
      </c>
      <c r="D176" t="s">
        <v>303</v>
      </c>
      <c r="E176" s="25" t="s">
        <v>304</v>
      </c>
      <c r="F176" t="s">
        <v>943</v>
      </c>
      <c r="G176" t="s">
        <v>10</v>
      </c>
      <c r="H176" s="148">
        <v>2.6999999999999997</v>
      </c>
      <c r="I176" s="148">
        <v>0</v>
      </c>
      <c r="J176" s="148">
        <v>2.6999999999999997</v>
      </c>
      <c r="K176" s="148">
        <v>0</v>
      </c>
      <c r="L176" s="148">
        <v>0</v>
      </c>
      <c r="M176" s="148">
        <v>0</v>
      </c>
      <c r="N176" s="148">
        <v>0</v>
      </c>
      <c r="O176" s="148">
        <v>0</v>
      </c>
      <c r="P176" s="25" t="s">
        <v>1347</v>
      </c>
    </row>
    <row r="177" spans="1:16" x14ac:dyDescent="0.3">
      <c r="A177" s="148" t="s">
        <v>837</v>
      </c>
      <c r="B177" s="148">
        <v>332020</v>
      </c>
      <c r="C177" s="148">
        <v>63</v>
      </c>
      <c r="D177" t="s">
        <v>227</v>
      </c>
      <c r="E177" s="25" t="s">
        <v>838</v>
      </c>
      <c r="F177" t="s">
        <v>839</v>
      </c>
      <c r="G177" t="s">
        <v>14</v>
      </c>
      <c r="H177" s="148">
        <v>2.8</v>
      </c>
      <c r="I177" s="148">
        <v>0</v>
      </c>
      <c r="J177" s="148">
        <v>2.8</v>
      </c>
      <c r="K177" s="148">
        <v>0</v>
      </c>
      <c r="L177" s="148">
        <v>0</v>
      </c>
      <c r="M177" s="148">
        <v>0</v>
      </c>
      <c r="N177" s="148">
        <v>0</v>
      </c>
      <c r="O177" s="148">
        <v>0</v>
      </c>
      <c r="P177" s="25" t="s">
        <v>1347</v>
      </c>
    </row>
    <row r="178" spans="1:16" x14ac:dyDescent="0.3">
      <c r="A178" s="148" t="s">
        <v>870</v>
      </c>
      <c r="B178" s="148">
        <v>332070</v>
      </c>
      <c r="C178" s="148">
        <v>289</v>
      </c>
      <c r="D178" t="s">
        <v>253</v>
      </c>
      <c r="E178" s="25" t="s">
        <v>254</v>
      </c>
      <c r="F178" t="s">
        <v>871</v>
      </c>
      <c r="G178" t="s">
        <v>4</v>
      </c>
      <c r="H178" s="148">
        <v>3</v>
      </c>
      <c r="I178" s="148">
        <v>0</v>
      </c>
      <c r="J178" s="148">
        <v>1.8</v>
      </c>
      <c r="K178" s="148">
        <v>1.2000000000000002</v>
      </c>
      <c r="L178" s="148">
        <v>0</v>
      </c>
      <c r="M178" s="148">
        <v>0</v>
      </c>
      <c r="N178" s="148">
        <v>0</v>
      </c>
      <c r="O178" s="148">
        <v>0</v>
      </c>
      <c r="P178" s="25" t="s">
        <v>1345</v>
      </c>
    </row>
    <row r="179" spans="1:16" x14ac:dyDescent="0.3">
      <c r="A179" s="148" t="s">
        <v>874</v>
      </c>
      <c r="C179" s="148">
        <v>16</v>
      </c>
      <c r="D179" t="s">
        <v>257</v>
      </c>
      <c r="E179" s="25" t="s">
        <v>875</v>
      </c>
      <c r="F179" t="s">
        <v>876</v>
      </c>
      <c r="G179" t="s">
        <v>8</v>
      </c>
      <c r="H179" s="148">
        <v>3</v>
      </c>
      <c r="I179" s="148">
        <v>0</v>
      </c>
      <c r="J179" s="148">
        <v>0</v>
      </c>
      <c r="K179" s="148">
        <v>0</v>
      </c>
      <c r="L179" s="148">
        <v>0</v>
      </c>
      <c r="M179" s="148">
        <v>0</v>
      </c>
      <c r="N179" s="148">
        <v>3</v>
      </c>
      <c r="O179" s="148">
        <v>0</v>
      </c>
      <c r="P179" s="25" t="s">
        <v>1347</v>
      </c>
    </row>
    <row r="180" spans="1:16" x14ac:dyDescent="0.3">
      <c r="A180" s="148" t="s">
        <v>954</v>
      </c>
      <c r="B180" s="148">
        <v>332410</v>
      </c>
      <c r="C180" s="148">
        <v>254</v>
      </c>
      <c r="D180" t="s">
        <v>303</v>
      </c>
      <c r="E180" s="25" t="s">
        <v>310</v>
      </c>
      <c r="F180" t="s">
        <v>955</v>
      </c>
      <c r="G180" t="s">
        <v>10</v>
      </c>
      <c r="H180" s="148">
        <v>3</v>
      </c>
      <c r="I180" s="148">
        <v>0</v>
      </c>
      <c r="J180" s="148">
        <v>3</v>
      </c>
      <c r="K180" s="148">
        <v>0</v>
      </c>
      <c r="L180" s="148">
        <v>0</v>
      </c>
      <c r="M180" s="148">
        <v>0</v>
      </c>
      <c r="N180" s="148">
        <v>0</v>
      </c>
      <c r="O180" s="148">
        <v>0</v>
      </c>
      <c r="P180" s="25" t="s">
        <v>1347</v>
      </c>
    </row>
    <row r="181" spans="1:16" x14ac:dyDescent="0.3">
      <c r="A181" s="148" t="s">
        <v>1357</v>
      </c>
      <c r="C181" s="148">
        <v>8</v>
      </c>
      <c r="D181" t="s">
        <v>189</v>
      </c>
      <c r="E181" s="25" t="s">
        <v>1329</v>
      </c>
      <c r="F181" t="s">
        <v>600</v>
      </c>
      <c r="G181" t="s">
        <v>12</v>
      </c>
      <c r="H181" s="148">
        <v>3</v>
      </c>
      <c r="I181" s="148">
        <v>0</v>
      </c>
      <c r="J181" s="148">
        <v>0</v>
      </c>
      <c r="K181" s="148">
        <v>0</v>
      </c>
      <c r="L181" s="148">
        <v>0</v>
      </c>
      <c r="M181" s="148">
        <v>0</v>
      </c>
      <c r="N181" s="148">
        <v>2</v>
      </c>
      <c r="O181" s="148">
        <v>1</v>
      </c>
      <c r="P181" s="25" t="s">
        <v>1345</v>
      </c>
    </row>
    <row r="182" spans="1:16" x14ac:dyDescent="0.3">
      <c r="A182" s="148" t="s">
        <v>608</v>
      </c>
      <c r="C182" s="148">
        <v>2</v>
      </c>
      <c r="D182" t="s">
        <v>80</v>
      </c>
      <c r="E182" s="25" t="s">
        <v>609</v>
      </c>
      <c r="F182" t="s">
        <v>606</v>
      </c>
      <c r="G182" t="s">
        <v>13</v>
      </c>
      <c r="H182" s="148">
        <v>3</v>
      </c>
      <c r="I182" s="148">
        <v>0</v>
      </c>
      <c r="J182" s="148">
        <v>0</v>
      </c>
      <c r="K182" s="148">
        <v>3</v>
      </c>
      <c r="L182" s="148">
        <v>0</v>
      </c>
      <c r="M182" s="148">
        <v>0</v>
      </c>
      <c r="N182" s="148">
        <v>0</v>
      </c>
      <c r="O182" s="148">
        <v>0</v>
      </c>
      <c r="P182" s="25" t="s">
        <v>1347</v>
      </c>
    </row>
    <row r="183" spans="1:16" x14ac:dyDescent="0.3">
      <c r="A183" s="148" t="s">
        <v>950</v>
      </c>
      <c r="B183" s="148">
        <v>332390</v>
      </c>
      <c r="C183" s="148">
        <v>254</v>
      </c>
      <c r="D183" t="s">
        <v>303</v>
      </c>
      <c r="E183" s="25" t="s">
        <v>308</v>
      </c>
      <c r="F183" t="s">
        <v>951</v>
      </c>
      <c r="G183" t="s">
        <v>10</v>
      </c>
      <c r="H183" s="148">
        <v>3.1</v>
      </c>
      <c r="I183" s="148">
        <v>0</v>
      </c>
      <c r="J183" s="148">
        <v>3.1</v>
      </c>
      <c r="K183" s="148">
        <v>0</v>
      </c>
      <c r="L183" s="148">
        <v>0</v>
      </c>
      <c r="M183" s="148">
        <v>0</v>
      </c>
      <c r="N183" s="148">
        <v>0</v>
      </c>
      <c r="O183" s="148">
        <v>0</v>
      </c>
      <c r="P183" s="25" t="s">
        <v>1347</v>
      </c>
    </row>
    <row r="184" spans="1:16" x14ac:dyDescent="0.3">
      <c r="A184" s="148" t="s">
        <v>683</v>
      </c>
      <c r="B184" s="148">
        <v>331660</v>
      </c>
      <c r="C184" s="148">
        <v>169</v>
      </c>
      <c r="D184" t="s">
        <v>103</v>
      </c>
      <c r="E184" s="25" t="s">
        <v>139</v>
      </c>
      <c r="F184" t="s">
        <v>684</v>
      </c>
      <c r="G184" t="s">
        <v>9</v>
      </c>
      <c r="H184" s="148">
        <v>3.18</v>
      </c>
      <c r="I184" s="148">
        <v>0</v>
      </c>
      <c r="J184" s="148">
        <v>2.2800000000000002</v>
      </c>
      <c r="K184" s="148">
        <v>0</v>
      </c>
      <c r="L184" s="148">
        <v>0.9</v>
      </c>
      <c r="M184" s="148">
        <v>0</v>
      </c>
      <c r="N184" s="148">
        <v>0</v>
      </c>
      <c r="O184" s="148">
        <v>0</v>
      </c>
      <c r="P184" s="25" t="s">
        <v>1347</v>
      </c>
    </row>
    <row r="185" spans="1:16" x14ac:dyDescent="0.3">
      <c r="A185" s="148" t="s">
        <v>944</v>
      </c>
      <c r="B185" s="148">
        <v>332360</v>
      </c>
      <c r="C185" s="148">
        <v>254</v>
      </c>
      <c r="D185" t="s">
        <v>303</v>
      </c>
      <c r="E185" s="25" t="s">
        <v>305</v>
      </c>
      <c r="F185" t="s">
        <v>945</v>
      </c>
      <c r="G185" t="s">
        <v>10</v>
      </c>
      <c r="H185" s="148">
        <v>3.2</v>
      </c>
      <c r="I185" s="148">
        <v>0</v>
      </c>
      <c r="J185" s="148">
        <v>3.2</v>
      </c>
      <c r="K185" s="148">
        <v>0</v>
      </c>
      <c r="L185" s="148">
        <v>0</v>
      </c>
      <c r="M185" s="148">
        <v>0</v>
      </c>
      <c r="N185" s="148">
        <v>0</v>
      </c>
      <c r="O185" s="148">
        <v>0</v>
      </c>
      <c r="P185" s="25" t="s">
        <v>1347</v>
      </c>
    </row>
    <row r="186" spans="1:16" x14ac:dyDescent="0.3">
      <c r="A186" s="148" t="s">
        <v>659</v>
      </c>
      <c r="B186" s="148">
        <v>331390</v>
      </c>
      <c r="C186" s="148">
        <v>169</v>
      </c>
      <c r="D186" t="s">
        <v>103</v>
      </c>
      <c r="E186" s="25" t="s">
        <v>120</v>
      </c>
      <c r="F186" t="s">
        <v>660</v>
      </c>
      <c r="G186" t="s">
        <v>9</v>
      </c>
      <c r="H186" s="148">
        <v>3.306</v>
      </c>
      <c r="I186" s="148">
        <v>0</v>
      </c>
      <c r="J186" s="148">
        <v>3.0060000000000002</v>
      </c>
      <c r="K186" s="148">
        <v>0</v>
      </c>
      <c r="L186" s="148">
        <v>0.3</v>
      </c>
      <c r="M186" s="148">
        <v>0</v>
      </c>
      <c r="N186" s="148">
        <v>0</v>
      </c>
      <c r="O186" s="148">
        <v>0</v>
      </c>
      <c r="P186" s="25" t="s">
        <v>1347</v>
      </c>
    </row>
    <row r="187" spans="1:16" x14ac:dyDescent="0.3">
      <c r="A187" s="148" t="s">
        <v>654</v>
      </c>
      <c r="B187" s="148">
        <v>331310</v>
      </c>
      <c r="C187" s="148">
        <v>169</v>
      </c>
      <c r="D187" t="s">
        <v>103</v>
      </c>
      <c r="E187" s="25" t="s">
        <v>112</v>
      </c>
      <c r="F187" t="s">
        <v>642</v>
      </c>
      <c r="G187" t="s">
        <v>9</v>
      </c>
      <c r="H187" s="148">
        <v>3.5999999999999996</v>
      </c>
      <c r="I187" s="148">
        <v>0</v>
      </c>
      <c r="J187" s="148">
        <v>3.1999999999999997</v>
      </c>
      <c r="K187" s="148">
        <v>0</v>
      </c>
      <c r="L187" s="148">
        <v>0.4</v>
      </c>
      <c r="M187" s="148">
        <v>0</v>
      </c>
      <c r="N187" s="148">
        <v>0</v>
      </c>
      <c r="O187" s="148">
        <v>0</v>
      </c>
      <c r="P187" s="25" t="s">
        <v>1347</v>
      </c>
    </row>
    <row r="188" spans="1:16" x14ac:dyDescent="0.3">
      <c r="A188" s="148" t="s">
        <v>858</v>
      </c>
      <c r="B188" s="148">
        <v>332680</v>
      </c>
      <c r="C188" s="148">
        <v>240</v>
      </c>
      <c r="D188" t="s">
        <v>240</v>
      </c>
      <c r="E188" s="25" t="s">
        <v>244</v>
      </c>
      <c r="F188" t="s">
        <v>859</v>
      </c>
      <c r="G188" t="s">
        <v>13</v>
      </c>
      <c r="H188" s="148">
        <v>3.6</v>
      </c>
      <c r="I188" s="148">
        <v>0</v>
      </c>
      <c r="J188" s="148">
        <v>3.1</v>
      </c>
      <c r="K188" s="148">
        <v>0.5</v>
      </c>
      <c r="L188" s="148">
        <v>0</v>
      </c>
      <c r="M188" s="148">
        <v>0</v>
      </c>
      <c r="N188" s="148">
        <v>0</v>
      </c>
      <c r="O188" s="148">
        <v>0</v>
      </c>
    </row>
    <row r="189" spans="1:16" x14ac:dyDescent="0.3">
      <c r="A189" s="148" t="s">
        <v>1004</v>
      </c>
      <c r="B189" s="148">
        <v>332540</v>
      </c>
      <c r="C189" s="148">
        <v>749</v>
      </c>
      <c r="D189" t="s">
        <v>359</v>
      </c>
      <c r="E189" s="25" t="s">
        <v>360</v>
      </c>
      <c r="F189" t="s">
        <v>1005</v>
      </c>
      <c r="G189" t="s">
        <v>4</v>
      </c>
      <c r="H189" s="148">
        <v>3.88</v>
      </c>
      <c r="I189" s="148">
        <v>0</v>
      </c>
      <c r="J189" s="148">
        <v>2.88</v>
      </c>
      <c r="K189" s="148">
        <v>0</v>
      </c>
      <c r="L189" s="148">
        <v>1</v>
      </c>
      <c r="M189" s="148">
        <v>0</v>
      </c>
      <c r="N189" s="148">
        <v>0</v>
      </c>
      <c r="O189" s="148">
        <v>0</v>
      </c>
      <c r="P189" s="25" t="s">
        <v>1348</v>
      </c>
    </row>
    <row r="190" spans="1:16" x14ac:dyDescent="0.3">
      <c r="A190" s="148" t="s">
        <v>916</v>
      </c>
      <c r="C190" s="148"/>
      <c r="D190" s="25" t="s">
        <v>276</v>
      </c>
      <c r="E190" s="25" t="s">
        <v>280</v>
      </c>
      <c r="F190" t="s">
        <v>914</v>
      </c>
      <c r="G190" t="s">
        <v>13</v>
      </c>
      <c r="H190" s="148">
        <v>3.9000000000000004</v>
      </c>
      <c r="I190" s="148">
        <v>0</v>
      </c>
      <c r="J190" s="148">
        <v>0</v>
      </c>
      <c r="K190" s="148">
        <v>3.9000000000000004</v>
      </c>
      <c r="L190" s="148">
        <v>0</v>
      </c>
      <c r="M190" s="148">
        <v>0</v>
      </c>
      <c r="N190" s="148">
        <v>0</v>
      </c>
      <c r="O190" s="148">
        <v>0</v>
      </c>
      <c r="P190" s="25" t="s">
        <v>1347</v>
      </c>
    </row>
    <row r="191" spans="1:16" x14ac:dyDescent="0.3">
      <c r="A191" s="148" t="s">
        <v>821</v>
      </c>
      <c r="B191" s="148">
        <v>331990</v>
      </c>
      <c r="C191" s="148">
        <v>274</v>
      </c>
      <c r="D191" t="s">
        <v>214</v>
      </c>
      <c r="E191" s="25" t="s">
        <v>822</v>
      </c>
      <c r="F191" t="s">
        <v>823</v>
      </c>
      <c r="G191" t="s">
        <v>14</v>
      </c>
      <c r="H191" s="148">
        <v>3.9000000000000004</v>
      </c>
      <c r="I191" s="148">
        <v>0</v>
      </c>
      <c r="J191" s="148">
        <v>3.9000000000000004</v>
      </c>
      <c r="K191" s="148">
        <v>0</v>
      </c>
      <c r="L191" s="148">
        <v>0</v>
      </c>
      <c r="M191" s="148">
        <v>0</v>
      </c>
      <c r="N191" s="148">
        <v>0</v>
      </c>
      <c r="O191" s="148">
        <v>0</v>
      </c>
      <c r="P191" s="25" t="s">
        <v>1347</v>
      </c>
    </row>
    <row r="192" spans="1:16" x14ac:dyDescent="0.3">
      <c r="A192" s="148" t="s">
        <v>593</v>
      </c>
      <c r="C192" s="148">
        <v>1</v>
      </c>
      <c r="D192" t="s">
        <v>69</v>
      </c>
      <c r="E192" s="25" t="s">
        <v>70</v>
      </c>
      <c r="F192" t="s">
        <v>587</v>
      </c>
      <c r="G192" t="s">
        <v>13</v>
      </c>
      <c r="H192" s="148">
        <v>4</v>
      </c>
      <c r="I192" s="148">
        <v>0</v>
      </c>
      <c r="J192" s="148">
        <v>0</v>
      </c>
      <c r="K192" s="148">
        <v>4</v>
      </c>
      <c r="L192" s="148">
        <v>0</v>
      </c>
      <c r="M192" s="148">
        <v>0</v>
      </c>
      <c r="N192" s="148">
        <v>0</v>
      </c>
      <c r="O192" s="148">
        <v>0</v>
      </c>
      <c r="P192" s="25" t="s">
        <v>1347</v>
      </c>
    </row>
    <row r="193" spans="1:16" x14ac:dyDescent="0.3">
      <c r="A193" s="148" t="s">
        <v>604</v>
      </c>
      <c r="C193" s="148">
        <v>2</v>
      </c>
      <c r="D193" t="s">
        <v>80</v>
      </c>
      <c r="E193" s="25" t="s">
        <v>605</v>
      </c>
      <c r="F193" t="s">
        <v>606</v>
      </c>
      <c r="G193" t="s">
        <v>13</v>
      </c>
      <c r="H193" s="148">
        <v>4</v>
      </c>
      <c r="I193" s="148">
        <v>0</v>
      </c>
      <c r="J193" s="148">
        <v>0</v>
      </c>
      <c r="K193" s="148">
        <v>4</v>
      </c>
      <c r="L193" s="148">
        <v>0</v>
      </c>
      <c r="M193" s="148">
        <v>0</v>
      </c>
      <c r="N193" s="148">
        <v>0</v>
      </c>
      <c r="O193" s="148">
        <v>0</v>
      </c>
      <c r="P193" s="25" t="s">
        <v>1347</v>
      </c>
    </row>
    <row r="194" spans="1:16" x14ac:dyDescent="0.3">
      <c r="A194" s="148" t="s">
        <v>705</v>
      </c>
      <c r="B194" s="148">
        <v>332900</v>
      </c>
      <c r="C194" s="148">
        <v>169</v>
      </c>
      <c r="D194" t="s">
        <v>103</v>
      </c>
      <c r="E194" s="25" t="s">
        <v>384</v>
      </c>
      <c r="F194" t="s">
        <v>706</v>
      </c>
      <c r="G194" t="s">
        <v>13</v>
      </c>
      <c r="H194" s="148">
        <v>4.17</v>
      </c>
      <c r="I194" s="148">
        <v>0</v>
      </c>
      <c r="J194" s="148">
        <v>4.17</v>
      </c>
      <c r="K194" s="148">
        <v>0</v>
      </c>
      <c r="L194" s="148">
        <v>0</v>
      </c>
      <c r="M194" s="148">
        <v>0</v>
      </c>
      <c r="N194" s="148">
        <v>0</v>
      </c>
      <c r="O194" s="148">
        <v>0</v>
      </c>
      <c r="P194" s="25" t="s">
        <v>1347</v>
      </c>
    </row>
    <row r="195" spans="1:16" x14ac:dyDescent="0.3">
      <c r="A195" s="148" t="s">
        <v>865</v>
      </c>
      <c r="C195" s="148">
        <v>103</v>
      </c>
      <c r="D195" t="s">
        <v>247</v>
      </c>
      <c r="E195" s="25" t="s">
        <v>249</v>
      </c>
      <c r="F195" t="s">
        <v>864</v>
      </c>
      <c r="G195" t="s">
        <v>13</v>
      </c>
      <c r="H195" s="148">
        <v>4.1999999999999993</v>
      </c>
      <c r="I195" s="148">
        <v>0</v>
      </c>
      <c r="J195" s="148">
        <v>0</v>
      </c>
      <c r="K195" s="148">
        <v>4.1999999999999993</v>
      </c>
      <c r="L195" s="148">
        <v>0</v>
      </c>
      <c r="M195" s="148">
        <v>0</v>
      </c>
      <c r="N195" s="148">
        <v>0</v>
      </c>
      <c r="O195" s="148">
        <v>0</v>
      </c>
      <c r="P195" s="25" t="s">
        <v>1347</v>
      </c>
    </row>
    <row r="196" spans="1:16" x14ac:dyDescent="0.3">
      <c r="A196" s="148" t="s">
        <v>913</v>
      </c>
      <c r="C196" s="148"/>
      <c r="D196" s="25" t="s">
        <v>276</v>
      </c>
      <c r="E196" s="25" t="s">
        <v>277</v>
      </c>
      <c r="F196" t="s">
        <v>914</v>
      </c>
      <c r="G196" t="s">
        <v>13</v>
      </c>
      <c r="H196" s="148">
        <v>4.3</v>
      </c>
      <c r="I196" s="148">
        <v>0</v>
      </c>
      <c r="J196" s="148">
        <v>3.3</v>
      </c>
      <c r="K196" s="148">
        <v>0</v>
      </c>
      <c r="L196" s="148">
        <v>0</v>
      </c>
      <c r="M196" s="148">
        <v>0</v>
      </c>
      <c r="N196" s="148">
        <v>1</v>
      </c>
      <c r="O196" s="148">
        <v>0</v>
      </c>
      <c r="P196" s="25" t="s">
        <v>1345</v>
      </c>
    </row>
    <row r="197" spans="1:16" x14ac:dyDescent="0.3">
      <c r="A197" s="148" t="s">
        <v>621</v>
      </c>
      <c r="B197" s="148">
        <v>331190</v>
      </c>
      <c r="C197" s="148">
        <v>2</v>
      </c>
      <c r="D197" t="s">
        <v>80</v>
      </c>
      <c r="E197" s="25" t="s">
        <v>95</v>
      </c>
      <c r="F197" t="s">
        <v>606</v>
      </c>
      <c r="G197" t="s">
        <v>13</v>
      </c>
      <c r="H197" s="148">
        <v>4.3849999999999998</v>
      </c>
      <c r="I197" s="148">
        <v>0</v>
      </c>
      <c r="J197" s="148">
        <v>3.3850000000000002</v>
      </c>
      <c r="K197" s="148">
        <v>1</v>
      </c>
      <c r="L197" s="148">
        <v>0</v>
      </c>
      <c r="M197" s="148">
        <v>0</v>
      </c>
      <c r="N197" s="148">
        <v>0</v>
      </c>
      <c r="O197" s="148">
        <v>0</v>
      </c>
      <c r="P197" s="25" t="s">
        <v>1347</v>
      </c>
    </row>
    <row r="198" spans="1:16" x14ac:dyDescent="0.3">
      <c r="A198" s="148" t="s">
        <v>948</v>
      </c>
      <c r="B198" s="148">
        <v>332380</v>
      </c>
      <c r="C198" s="148">
        <v>254</v>
      </c>
      <c r="D198" t="s">
        <v>303</v>
      </c>
      <c r="E198" s="25" t="s">
        <v>307</v>
      </c>
      <c r="F198" t="s">
        <v>949</v>
      </c>
      <c r="G198" t="s">
        <v>10</v>
      </c>
      <c r="H198" s="148">
        <v>4.4000000000000004</v>
      </c>
      <c r="I198" s="148">
        <v>0</v>
      </c>
      <c r="J198" s="148">
        <v>4.4000000000000004</v>
      </c>
      <c r="K198" s="148">
        <v>0</v>
      </c>
      <c r="L198" s="148">
        <v>0</v>
      </c>
      <c r="M198" s="148">
        <v>0</v>
      </c>
      <c r="N198" s="148">
        <v>0</v>
      </c>
      <c r="O198" s="148">
        <v>0</v>
      </c>
      <c r="P198" s="25" t="s">
        <v>1347</v>
      </c>
    </row>
    <row r="199" spans="1:16" x14ac:dyDescent="0.3">
      <c r="A199" s="148" t="s">
        <v>601</v>
      </c>
      <c r="C199" s="148">
        <v>2</v>
      </c>
      <c r="D199" t="s">
        <v>80</v>
      </c>
      <c r="E199" s="25" t="s">
        <v>83</v>
      </c>
      <c r="F199" t="s">
        <v>602</v>
      </c>
      <c r="G199" t="s">
        <v>13</v>
      </c>
      <c r="H199" s="148">
        <v>4.5</v>
      </c>
      <c r="I199" s="148">
        <v>0</v>
      </c>
      <c r="J199" s="148">
        <v>0</v>
      </c>
      <c r="K199" s="148">
        <v>4.5</v>
      </c>
      <c r="L199" s="148">
        <v>0</v>
      </c>
      <c r="M199" s="148">
        <v>0</v>
      </c>
      <c r="N199" s="148">
        <v>0</v>
      </c>
      <c r="O199" s="148">
        <v>0</v>
      </c>
      <c r="P199" s="25" t="s">
        <v>1347</v>
      </c>
    </row>
    <row r="200" spans="1:16" x14ac:dyDescent="0.3">
      <c r="A200" s="148" t="s">
        <v>868</v>
      </c>
      <c r="C200" s="148">
        <v>103</v>
      </c>
      <c r="D200" t="s">
        <v>247</v>
      </c>
      <c r="E200" s="25" t="s">
        <v>869</v>
      </c>
      <c r="F200" t="s">
        <v>864</v>
      </c>
      <c r="G200" t="s">
        <v>13</v>
      </c>
      <c r="H200" s="148">
        <v>4.8</v>
      </c>
      <c r="I200" s="148">
        <v>0</v>
      </c>
      <c r="J200" s="148">
        <v>0</v>
      </c>
      <c r="K200" s="148">
        <v>4.8</v>
      </c>
      <c r="L200" s="148">
        <v>0</v>
      </c>
      <c r="M200" s="148">
        <v>0</v>
      </c>
      <c r="N200" s="148">
        <v>0</v>
      </c>
      <c r="O200" s="148">
        <v>0</v>
      </c>
      <c r="P200" s="25" t="s">
        <v>1347</v>
      </c>
    </row>
    <row r="201" spans="1:16" x14ac:dyDescent="0.3">
      <c r="A201" s="148" t="s">
        <v>1328</v>
      </c>
      <c r="C201" s="148">
        <v>760</v>
      </c>
      <c r="D201" t="s">
        <v>1349</v>
      </c>
      <c r="E201" s="25" t="s">
        <v>1350</v>
      </c>
      <c r="F201" t="s">
        <v>602</v>
      </c>
      <c r="G201" t="s">
        <v>13</v>
      </c>
      <c r="H201" s="148">
        <v>5</v>
      </c>
      <c r="I201" s="148">
        <v>0</v>
      </c>
      <c r="J201" s="148">
        <v>0</v>
      </c>
      <c r="K201" s="148">
        <v>5</v>
      </c>
      <c r="L201" s="148">
        <v>0</v>
      </c>
      <c r="M201" s="148">
        <v>0</v>
      </c>
      <c r="N201" s="148">
        <v>0</v>
      </c>
      <c r="O201" s="148">
        <v>0</v>
      </c>
      <c r="P201" s="25" t="s">
        <v>1347</v>
      </c>
    </row>
    <row r="202" spans="1:16" x14ac:dyDescent="0.3">
      <c r="A202" s="148" t="s">
        <v>625</v>
      </c>
      <c r="B202" s="148">
        <v>331220</v>
      </c>
      <c r="C202" s="148">
        <v>2</v>
      </c>
      <c r="D202" t="s">
        <v>80</v>
      </c>
      <c r="E202" s="25" t="s">
        <v>100</v>
      </c>
      <c r="F202" t="s">
        <v>626</v>
      </c>
      <c r="G202" t="s">
        <v>14</v>
      </c>
      <c r="H202" s="148">
        <v>5.21</v>
      </c>
      <c r="I202" s="148">
        <v>0</v>
      </c>
      <c r="J202" s="148">
        <v>5.21</v>
      </c>
      <c r="K202" s="148">
        <v>0</v>
      </c>
      <c r="L202" s="148">
        <v>0</v>
      </c>
      <c r="M202" s="148">
        <v>0</v>
      </c>
      <c r="N202" s="148">
        <v>0</v>
      </c>
      <c r="O202" s="148">
        <v>0</v>
      </c>
      <c r="P202" s="25" t="s">
        <v>1348</v>
      </c>
    </row>
    <row r="203" spans="1:16" x14ac:dyDescent="0.3">
      <c r="A203" s="148" t="s">
        <v>794</v>
      </c>
      <c r="C203" s="148">
        <v>10</v>
      </c>
      <c r="D203" t="s">
        <v>197</v>
      </c>
      <c r="E203" s="25" t="s">
        <v>201</v>
      </c>
      <c r="F203" t="s">
        <v>790</v>
      </c>
      <c r="G203" t="s">
        <v>7</v>
      </c>
      <c r="H203" s="148">
        <v>5.3</v>
      </c>
      <c r="I203" s="148">
        <v>5.3</v>
      </c>
      <c r="J203" s="148">
        <v>0</v>
      </c>
      <c r="K203" s="148">
        <v>0</v>
      </c>
      <c r="L203" s="148">
        <v>0</v>
      </c>
      <c r="M203" s="148">
        <v>0</v>
      </c>
      <c r="N203" s="148">
        <v>0</v>
      </c>
      <c r="O203" s="148">
        <v>0</v>
      </c>
      <c r="P203" s="25" t="s">
        <v>1347</v>
      </c>
    </row>
    <row r="204" spans="1:16" x14ac:dyDescent="0.3">
      <c r="A204" s="148" t="s">
        <v>863</v>
      </c>
      <c r="C204" s="148">
        <v>103</v>
      </c>
      <c r="D204" t="s">
        <v>247</v>
      </c>
      <c r="E204" s="25" t="s">
        <v>248</v>
      </c>
      <c r="F204" t="s">
        <v>864</v>
      </c>
      <c r="G204" t="s">
        <v>13</v>
      </c>
      <c r="H204" s="148">
        <v>5.4</v>
      </c>
      <c r="I204" s="148">
        <v>0</v>
      </c>
      <c r="J204" s="148">
        <v>0</v>
      </c>
      <c r="K204" s="148">
        <v>5.4</v>
      </c>
      <c r="L204" s="148">
        <v>0</v>
      </c>
      <c r="M204" s="148">
        <v>0</v>
      </c>
      <c r="N204" s="148">
        <v>0</v>
      </c>
      <c r="O204" s="148">
        <v>0</v>
      </c>
      <c r="P204" s="25" t="s">
        <v>1347</v>
      </c>
    </row>
    <row r="205" spans="1:16" x14ac:dyDescent="0.3">
      <c r="A205" s="148" t="s">
        <v>799</v>
      </c>
      <c r="C205" s="148">
        <v>160</v>
      </c>
      <c r="D205" t="s">
        <v>202</v>
      </c>
      <c r="E205" s="25" t="s">
        <v>205</v>
      </c>
      <c r="F205" t="s">
        <v>796</v>
      </c>
      <c r="G205" t="s">
        <v>7</v>
      </c>
      <c r="H205" s="148">
        <v>6</v>
      </c>
      <c r="I205" s="148">
        <v>0</v>
      </c>
      <c r="J205" s="148">
        <v>0</v>
      </c>
      <c r="K205" s="148">
        <v>6</v>
      </c>
      <c r="L205" s="148">
        <v>0</v>
      </c>
      <c r="M205" s="148">
        <v>0</v>
      </c>
      <c r="N205" s="148">
        <v>0</v>
      </c>
      <c r="O205" s="148">
        <v>0</v>
      </c>
      <c r="P205" s="25" t="s">
        <v>1347</v>
      </c>
    </row>
    <row r="206" spans="1:16" x14ac:dyDescent="0.3">
      <c r="A206" s="148" t="s">
        <v>787</v>
      </c>
      <c r="C206" s="148">
        <v>10</v>
      </c>
      <c r="D206" t="s">
        <v>197</v>
      </c>
      <c r="E206" s="25" t="s">
        <v>789</v>
      </c>
      <c r="F206" t="s">
        <v>790</v>
      </c>
      <c r="G206" t="s">
        <v>7</v>
      </c>
      <c r="H206" s="148">
        <v>6.5</v>
      </c>
      <c r="I206" s="148">
        <v>0</v>
      </c>
      <c r="J206" s="148">
        <v>0</v>
      </c>
      <c r="K206" s="148">
        <v>6.5</v>
      </c>
      <c r="L206" s="148">
        <v>0</v>
      </c>
      <c r="M206" s="148">
        <v>0</v>
      </c>
      <c r="N206" s="148">
        <v>0</v>
      </c>
      <c r="O206" s="148">
        <v>0</v>
      </c>
      <c r="P206" s="25" t="s">
        <v>1347</v>
      </c>
    </row>
    <row r="207" spans="1:16" x14ac:dyDescent="0.3">
      <c r="A207" s="148" t="s">
        <v>1046</v>
      </c>
      <c r="C207" s="148"/>
      <c r="D207" t="s">
        <v>1047</v>
      </c>
      <c r="E207" s="25" t="s">
        <v>1048</v>
      </c>
      <c r="F207" t="s">
        <v>1034</v>
      </c>
      <c r="G207" t="s">
        <v>4</v>
      </c>
      <c r="H207" s="148">
        <v>6.6000000000000005</v>
      </c>
      <c r="I207" s="148">
        <v>0</v>
      </c>
      <c r="J207" s="148">
        <v>6.6000000000000005</v>
      </c>
      <c r="K207" s="148">
        <v>0</v>
      </c>
      <c r="L207" s="148">
        <v>0</v>
      </c>
      <c r="M207" s="148">
        <v>0</v>
      </c>
      <c r="N207" s="148">
        <v>0</v>
      </c>
      <c r="O207" s="148">
        <v>0</v>
      </c>
      <c r="P207" s="25" t="s">
        <v>1347</v>
      </c>
    </row>
    <row r="208" spans="1:16" x14ac:dyDescent="0.3">
      <c r="A208" s="148" t="s">
        <v>612</v>
      </c>
      <c r="B208" s="148">
        <v>331090</v>
      </c>
      <c r="C208" s="148">
        <v>2</v>
      </c>
      <c r="D208" t="s">
        <v>80</v>
      </c>
      <c r="E208" s="25" t="s">
        <v>84</v>
      </c>
      <c r="F208" t="s">
        <v>602</v>
      </c>
      <c r="G208" t="s">
        <v>13</v>
      </c>
      <c r="H208" s="148">
        <v>6.8</v>
      </c>
      <c r="I208" s="148">
        <v>0</v>
      </c>
      <c r="J208" s="148">
        <v>6.8</v>
      </c>
      <c r="K208" s="148">
        <v>0</v>
      </c>
      <c r="L208" s="148">
        <v>0</v>
      </c>
      <c r="M208" s="148">
        <v>0</v>
      </c>
      <c r="N208" s="148">
        <v>0</v>
      </c>
      <c r="O208" s="148">
        <v>0</v>
      </c>
      <c r="P208" s="25" t="s">
        <v>1347</v>
      </c>
    </row>
    <row r="209" spans="1:16" x14ac:dyDescent="0.3">
      <c r="A209" s="148" t="s">
        <v>802</v>
      </c>
      <c r="C209" s="148">
        <v>720</v>
      </c>
      <c r="D209" t="s">
        <v>1306</v>
      </c>
      <c r="E209" s="25" t="s">
        <v>804</v>
      </c>
      <c r="F209" t="s">
        <v>600</v>
      </c>
      <c r="G209" t="s">
        <v>12</v>
      </c>
      <c r="H209" s="148">
        <v>7.4</v>
      </c>
      <c r="I209" s="148">
        <v>0</v>
      </c>
      <c r="J209" s="148">
        <v>7.4</v>
      </c>
      <c r="K209" s="148">
        <v>0</v>
      </c>
      <c r="L209" s="148">
        <v>0</v>
      </c>
      <c r="M209" s="148">
        <v>0</v>
      </c>
      <c r="N209" s="148">
        <v>0</v>
      </c>
      <c r="O209" s="148">
        <v>0</v>
      </c>
      <c r="P209" s="25" t="s">
        <v>1347</v>
      </c>
    </row>
    <row r="210" spans="1:16" x14ac:dyDescent="0.3">
      <c r="A210" s="148" t="s">
        <v>1013</v>
      </c>
      <c r="C210" s="148">
        <v>227</v>
      </c>
      <c r="D210" t="s">
        <v>1282</v>
      </c>
      <c r="E210" s="25" t="s">
        <v>1014</v>
      </c>
      <c r="F210" t="s">
        <v>1012</v>
      </c>
      <c r="G210" t="s">
        <v>10</v>
      </c>
      <c r="H210" s="148">
        <v>7.8000000000000007</v>
      </c>
      <c r="I210" s="148">
        <v>0</v>
      </c>
      <c r="J210" s="148">
        <v>7.8000000000000007</v>
      </c>
      <c r="K210" s="148">
        <v>0</v>
      </c>
      <c r="L210" s="148">
        <v>0</v>
      </c>
      <c r="M210" s="148">
        <v>0</v>
      </c>
      <c r="N210" s="148">
        <v>0</v>
      </c>
      <c r="O210" s="148">
        <v>0</v>
      </c>
      <c r="P210" s="25" t="s">
        <v>1347</v>
      </c>
    </row>
    <row r="211" spans="1:16" x14ac:dyDescent="0.3">
      <c r="A211" s="148" t="s">
        <v>886</v>
      </c>
      <c r="C211" s="148">
        <v>16</v>
      </c>
      <c r="D211" t="s">
        <v>257</v>
      </c>
      <c r="E211" s="25" t="s">
        <v>887</v>
      </c>
      <c r="F211" t="s">
        <v>876</v>
      </c>
      <c r="G211" t="s">
        <v>8</v>
      </c>
      <c r="H211" s="148">
        <v>8.4</v>
      </c>
      <c r="I211" s="148">
        <v>0</v>
      </c>
      <c r="J211" s="148">
        <v>8.4</v>
      </c>
      <c r="K211" s="148">
        <v>0</v>
      </c>
      <c r="L211" s="148">
        <v>0</v>
      </c>
      <c r="M211" s="148">
        <v>0</v>
      </c>
      <c r="N211" s="148">
        <v>0</v>
      </c>
      <c r="O211" s="148">
        <v>0</v>
      </c>
      <c r="P211" s="25" t="s">
        <v>1347</v>
      </c>
    </row>
    <row r="212" spans="1:16" x14ac:dyDescent="0.3">
      <c r="A212" s="148" t="s">
        <v>591</v>
      </c>
      <c r="C212" s="148">
        <v>1</v>
      </c>
      <c r="D212" t="s">
        <v>69</v>
      </c>
      <c r="E212" s="25" t="s">
        <v>75</v>
      </c>
      <c r="F212" t="s">
        <v>587</v>
      </c>
      <c r="G212" t="s">
        <v>13</v>
      </c>
      <c r="H212" s="148">
        <v>8.5</v>
      </c>
      <c r="I212" s="148">
        <v>0</v>
      </c>
      <c r="J212" s="148">
        <v>0</v>
      </c>
      <c r="K212" s="148">
        <v>8.5</v>
      </c>
      <c r="L212" s="148">
        <v>0</v>
      </c>
      <c r="M212" s="148">
        <v>0</v>
      </c>
      <c r="N212" s="148">
        <v>0</v>
      </c>
      <c r="O212" s="148">
        <v>0</v>
      </c>
      <c r="P212" s="25" t="s">
        <v>1347</v>
      </c>
    </row>
    <row r="213" spans="1:16" x14ac:dyDescent="0.3">
      <c r="A213" s="148" t="s">
        <v>1051</v>
      </c>
      <c r="C213" s="148">
        <v>111</v>
      </c>
      <c r="D213" t="s">
        <v>382</v>
      </c>
      <c r="E213" s="25" t="s">
        <v>383</v>
      </c>
      <c r="F213" t="s">
        <v>864</v>
      </c>
      <c r="G213" t="s">
        <v>13</v>
      </c>
      <c r="H213" s="148">
        <v>8.5</v>
      </c>
      <c r="I213" s="148">
        <v>0</v>
      </c>
      <c r="J213" s="148">
        <v>8.5</v>
      </c>
      <c r="K213" s="148">
        <v>0</v>
      </c>
      <c r="L213" s="148">
        <v>0</v>
      </c>
      <c r="M213" s="148">
        <v>0</v>
      </c>
      <c r="N213" s="148">
        <v>0</v>
      </c>
      <c r="O213" s="148">
        <v>0</v>
      </c>
      <c r="P213" s="25" t="s">
        <v>1347</v>
      </c>
    </row>
    <row r="214" spans="1:16" x14ac:dyDescent="0.3">
      <c r="A214" s="148" t="s">
        <v>793</v>
      </c>
      <c r="C214" s="148">
        <v>10</v>
      </c>
      <c r="D214" t="s">
        <v>197</v>
      </c>
      <c r="E214" s="25" t="s">
        <v>200</v>
      </c>
      <c r="F214" t="s">
        <v>790</v>
      </c>
      <c r="G214" t="s">
        <v>7</v>
      </c>
      <c r="H214" s="148">
        <v>8.6</v>
      </c>
      <c r="I214" s="148">
        <v>0</v>
      </c>
      <c r="J214" s="148">
        <v>8.6</v>
      </c>
      <c r="K214" s="148">
        <v>0</v>
      </c>
      <c r="L214" s="148">
        <v>0</v>
      </c>
      <c r="M214" s="148">
        <v>0</v>
      </c>
      <c r="N214" s="148">
        <v>0</v>
      </c>
      <c r="O214" s="148">
        <v>0</v>
      </c>
      <c r="P214" s="25" t="s">
        <v>1347</v>
      </c>
    </row>
    <row r="215" spans="1:16" x14ac:dyDescent="0.3">
      <c r="A215" s="148" t="s">
        <v>1017</v>
      </c>
      <c r="C215" s="148"/>
      <c r="D215" t="s">
        <v>1323</v>
      </c>
      <c r="E215" s="25" t="s">
        <v>1019</v>
      </c>
      <c r="F215" t="s">
        <v>600</v>
      </c>
      <c r="G215" t="s">
        <v>12</v>
      </c>
      <c r="H215" s="148">
        <v>8.6</v>
      </c>
      <c r="I215" s="148">
        <v>8.6</v>
      </c>
      <c r="J215" s="148">
        <v>0</v>
      </c>
      <c r="K215" s="148">
        <v>0</v>
      </c>
      <c r="L215" s="148">
        <v>0</v>
      </c>
      <c r="M215" s="148">
        <v>0</v>
      </c>
      <c r="N215" s="148">
        <v>0</v>
      </c>
      <c r="O215" s="148">
        <v>0</v>
      </c>
      <c r="P215" s="25" t="s">
        <v>1347</v>
      </c>
    </row>
    <row r="216" spans="1:16" x14ac:dyDescent="0.3">
      <c r="A216" s="148" t="s">
        <v>884</v>
      </c>
      <c r="C216" s="148">
        <v>16</v>
      </c>
      <c r="D216" t="s">
        <v>257</v>
      </c>
      <c r="E216" s="25" t="s">
        <v>885</v>
      </c>
      <c r="F216" t="s">
        <v>876</v>
      </c>
      <c r="G216" t="s">
        <v>8</v>
      </c>
      <c r="H216" s="148">
        <v>9</v>
      </c>
      <c r="I216" s="148">
        <v>0</v>
      </c>
      <c r="J216" s="148">
        <v>0</v>
      </c>
      <c r="K216" s="148">
        <v>0</v>
      </c>
      <c r="L216" s="148">
        <v>9</v>
      </c>
      <c r="M216" s="148">
        <v>0</v>
      </c>
      <c r="N216" s="148">
        <v>0</v>
      </c>
      <c r="O216" s="148">
        <v>0</v>
      </c>
      <c r="P216" s="25" t="s">
        <v>1347</v>
      </c>
    </row>
    <row r="217" spans="1:16" x14ac:dyDescent="0.3">
      <c r="A217" s="148" t="s">
        <v>791</v>
      </c>
      <c r="C217" s="148">
        <v>10</v>
      </c>
      <c r="D217" t="s">
        <v>197</v>
      </c>
      <c r="E217" s="25" t="s">
        <v>198</v>
      </c>
      <c r="F217" t="s">
        <v>790</v>
      </c>
      <c r="G217" t="s">
        <v>7</v>
      </c>
      <c r="H217" s="148">
        <v>9.1999999999999993</v>
      </c>
      <c r="I217" s="148">
        <v>0</v>
      </c>
      <c r="J217" s="148">
        <v>9.1999999999999993</v>
      </c>
      <c r="K217" s="148">
        <v>0</v>
      </c>
      <c r="L217" s="148">
        <v>0</v>
      </c>
      <c r="M217" s="148">
        <v>0</v>
      </c>
      <c r="N217" s="148">
        <v>0</v>
      </c>
      <c r="O217" s="148">
        <v>0</v>
      </c>
      <c r="P217" s="25" t="s">
        <v>1347</v>
      </c>
    </row>
    <row r="218" spans="1:16" x14ac:dyDescent="0.3">
      <c r="A218" s="148" t="s">
        <v>595</v>
      </c>
      <c r="C218" s="148">
        <v>1</v>
      </c>
      <c r="D218" t="s">
        <v>69</v>
      </c>
      <c r="E218" s="25" t="s">
        <v>73</v>
      </c>
      <c r="F218" t="s">
        <v>587</v>
      </c>
      <c r="G218" t="s">
        <v>13</v>
      </c>
      <c r="H218" s="148">
        <v>9.6999999999999993</v>
      </c>
      <c r="I218" s="148">
        <v>0</v>
      </c>
      <c r="J218" s="148">
        <v>8.1</v>
      </c>
      <c r="K218" s="148">
        <v>1.6</v>
      </c>
      <c r="L218" s="148">
        <v>0</v>
      </c>
      <c r="M218" s="148">
        <v>0</v>
      </c>
      <c r="N218" s="148">
        <v>0</v>
      </c>
      <c r="O218" s="148">
        <v>0</v>
      </c>
      <c r="P218" s="25" t="s">
        <v>1347</v>
      </c>
    </row>
    <row r="219" spans="1:16" x14ac:dyDescent="0.3">
      <c r="A219" s="148" t="s">
        <v>882</v>
      </c>
      <c r="C219" s="148">
        <v>16</v>
      </c>
      <c r="D219" t="s">
        <v>257</v>
      </c>
      <c r="E219" s="25" t="s">
        <v>883</v>
      </c>
      <c r="F219" t="s">
        <v>876</v>
      </c>
      <c r="G219" t="s">
        <v>8</v>
      </c>
      <c r="H219" s="148">
        <v>10</v>
      </c>
      <c r="I219" s="148">
        <v>0</v>
      </c>
      <c r="J219" s="148">
        <v>10</v>
      </c>
      <c r="K219" s="148">
        <v>0</v>
      </c>
      <c r="L219" s="148">
        <v>0</v>
      </c>
      <c r="M219" s="148">
        <v>0</v>
      </c>
      <c r="N219" s="148">
        <v>0</v>
      </c>
      <c r="O219" s="148">
        <v>0</v>
      </c>
      <c r="P219" s="25" t="s">
        <v>1347</v>
      </c>
    </row>
    <row r="220" spans="1:16" x14ac:dyDescent="0.3">
      <c r="A220" s="148" t="s">
        <v>614</v>
      </c>
      <c r="B220" s="148">
        <v>331120</v>
      </c>
      <c r="C220" s="148">
        <v>2</v>
      </c>
      <c r="D220" t="s">
        <v>80</v>
      </c>
      <c r="E220" s="25" t="s">
        <v>89</v>
      </c>
      <c r="F220" t="s">
        <v>606</v>
      </c>
      <c r="G220" t="s">
        <v>13</v>
      </c>
      <c r="H220" s="148">
        <v>10.02</v>
      </c>
      <c r="I220" s="148">
        <v>0</v>
      </c>
      <c r="J220" s="148">
        <v>10.02</v>
      </c>
      <c r="K220" s="148">
        <v>0</v>
      </c>
      <c r="L220" s="148">
        <v>0</v>
      </c>
      <c r="M220" s="148">
        <v>0</v>
      </c>
      <c r="N220" s="148">
        <v>0</v>
      </c>
      <c r="O220" s="148">
        <v>0</v>
      </c>
      <c r="P220" s="25" t="s">
        <v>1347</v>
      </c>
    </row>
    <row r="221" spans="1:16" x14ac:dyDescent="0.3">
      <c r="A221" s="148" t="s">
        <v>798</v>
      </c>
      <c r="C221" s="148">
        <v>160</v>
      </c>
      <c r="D221" t="s">
        <v>202</v>
      </c>
      <c r="E221" s="25" t="s">
        <v>204</v>
      </c>
      <c r="F221" t="s">
        <v>796</v>
      </c>
      <c r="G221" t="s">
        <v>7</v>
      </c>
      <c r="H221" s="148">
        <v>10.7</v>
      </c>
      <c r="I221" s="148">
        <v>0</v>
      </c>
      <c r="J221" s="148">
        <v>10.7</v>
      </c>
      <c r="K221" s="148">
        <v>0</v>
      </c>
      <c r="L221" s="148">
        <v>0</v>
      </c>
      <c r="M221" s="148">
        <v>0</v>
      </c>
      <c r="N221" s="148">
        <v>0</v>
      </c>
      <c r="O221" s="148">
        <v>0</v>
      </c>
      <c r="P221" s="25" t="s">
        <v>1347</v>
      </c>
    </row>
    <row r="222" spans="1:16" x14ac:dyDescent="0.3">
      <c r="A222" s="148" t="s">
        <v>958</v>
      </c>
      <c r="B222" s="148">
        <v>332430</v>
      </c>
      <c r="C222" s="148">
        <v>45</v>
      </c>
      <c r="D222" t="s">
        <v>313</v>
      </c>
      <c r="E222" s="25" t="s">
        <v>314</v>
      </c>
      <c r="F222" t="s">
        <v>959</v>
      </c>
      <c r="G222" t="s">
        <v>6</v>
      </c>
      <c r="H222" s="148">
        <v>11</v>
      </c>
      <c r="I222" s="148">
        <v>0</v>
      </c>
      <c r="J222" s="148">
        <v>11</v>
      </c>
      <c r="K222" s="148">
        <v>0</v>
      </c>
      <c r="L222" s="148">
        <v>0</v>
      </c>
      <c r="M222" s="148">
        <v>0</v>
      </c>
      <c r="N222" s="148">
        <v>0</v>
      </c>
      <c r="O222" s="148">
        <v>0</v>
      </c>
      <c r="P222" s="25" t="s">
        <v>1347</v>
      </c>
    </row>
    <row r="223" spans="1:16" x14ac:dyDescent="0.3">
      <c r="A223" s="148" t="s">
        <v>808</v>
      </c>
      <c r="C223" s="148">
        <v>724</v>
      </c>
      <c r="D223" t="s">
        <v>1308</v>
      </c>
      <c r="E223" s="25" t="s">
        <v>810</v>
      </c>
      <c r="F223" t="s">
        <v>600</v>
      </c>
      <c r="G223" t="s">
        <v>12</v>
      </c>
      <c r="H223" s="148">
        <v>11.5</v>
      </c>
      <c r="I223" s="148">
        <v>0</v>
      </c>
      <c r="J223" s="148">
        <v>11.5</v>
      </c>
      <c r="K223" s="148">
        <v>0</v>
      </c>
      <c r="L223" s="148">
        <v>0</v>
      </c>
      <c r="M223" s="148">
        <v>0</v>
      </c>
      <c r="N223" s="148">
        <v>0</v>
      </c>
      <c r="O223" s="148">
        <v>0</v>
      </c>
      <c r="P223" s="25" t="s">
        <v>1347</v>
      </c>
    </row>
    <row r="224" spans="1:16" x14ac:dyDescent="0.3">
      <c r="A224" s="148" t="s">
        <v>792</v>
      </c>
      <c r="C224" s="148">
        <v>10</v>
      </c>
      <c r="D224" t="s">
        <v>197</v>
      </c>
      <c r="E224" s="25" t="s">
        <v>199</v>
      </c>
      <c r="F224" t="s">
        <v>790</v>
      </c>
      <c r="G224" t="s">
        <v>7</v>
      </c>
      <c r="H224" s="148">
        <v>12</v>
      </c>
      <c r="I224" s="148">
        <v>0</v>
      </c>
      <c r="J224" s="148">
        <v>0</v>
      </c>
      <c r="K224" s="148">
        <v>12</v>
      </c>
      <c r="L224" s="148">
        <v>0</v>
      </c>
      <c r="M224" s="148">
        <v>0</v>
      </c>
      <c r="N224" s="148">
        <v>0</v>
      </c>
      <c r="O224" s="148">
        <v>0</v>
      </c>
      <c r="P224" s="25" t="s">
        <v>1347</v>
      </c>
    </row>
    <row r="225" spans="1:16" x14ac:dyDescent="0.3">
      <c r="A225" s="148" t="s">
        <v>1302</v>
      </c>
      <c r="C225" s="148"/>
      <c r="D225" s="25" t="s">
        <v>1303</v>
      </c>
      <c r="E225" s="25" t="s">
        <v>1304</v>
      </c>
      <c r="F225" t="s">
        <v>600</v>
      </c>
      <c r="G225" t="s">
        <v>12</v>
      </c>
      <c r="H225" s="148">
        <v>12.5</v>
      </c>
      <c r="I225" s="148">
        <v>12.5</v>
      </c>
      <c r="J225" s="148">
        <v>0</v>
      </c>
      <c r="K225" s="148">
        <v>0</v>
      </c>
      <c r="L225" s="148">
        <v>0</v>
      </c>
      <c r="M225" s="148">
        <v>0</v>
      </c>
      <c r="N225" s="148">
        <v>0</v>
      </c>
      <c r="O225" s="148">
        <v>0</v>
      </c>
      <c r="P225" s="25" t="s">
        <v>1347</v>
      </c>
    </row>
    <row r="226" spans="1:16" x14ac:dyDescent="0.3">
      <c r="A226" s="148" t="s">
        <v>645</v>
      </c>
      <c r="B226" s="148">
        <v>331800</v>
      </c>
      <c r="C226" s="148">
        <v>169</v>
      </c>
      <c r="D226" t="s">
        <v>103</v>
      </c>
      <c r="E226" s="25" t="s">
        <v>173</v>
      </c>
      <c r="F226" t="s">
        <v>646</v>
      </c>
      <c r="G226" t="s">
        <v>9</v>
      </c>
      <c r="H226" s="148">
        <v>13.5</v>
      </c>
      <c r="I226" s="148">
        <v>0</v>
      </c>
      <c r="J226" s="148">
        <v>12.6</v>
      </c>
      <c r="K226" s="148">
        <v>0</v>
      </c>
      <c r="L226" s="148">
        <v>0.9</v>
      </c>
      <c r="M226" s="148">
        <v>0</v>
      </c>
      <c r="N226" s="148">
        <v>0</v>
      </c>
      <c r="O226" s="148">
        <v>0</v>
      </c>
      <c r="P226" s="25" t="s">
        <v>1347</v>
      </c>
    </row>
    <row r="227" spans="1:16" x14ac:dyDescent="0.3">
      <c r="A227" s="148" t="s">
        <v>585</v>
      </c>
      <c r="C227" s="148">
        <v>1</v>
      </c>
      <c r="D227" t="s">
        <v>69</v>
      </c>
      <c r="E227" s="25" t="s">
        <v>586</v>
      </c>
      <c r="F227" t="s">
        <v>587</v>
      </c>
      <c r="G227" t="s">
        <v>13</v>
      </c>
      <c r="H227" s="148">
        <v>14.3</v>
      </c>
      <c r="I227" s="148">
        <v>0</v>
      </c>
      <c r="J227" s="148">
        <v>0</v>
      </c>
      <c r="K227" s="148">
        <v>14.3</v>
      </c>
      <c r="L227" s="148">
        <v>0</v>
      </c>
      <c r="M227" s="148">
        <v>0</v>
      </c>
      <c r="N227" s="148">
        <v>0</v>
      </c>
      <c r="O227" s="148">
        <v>0</v>
      </c>
      <c r="P227" s="25" t="s">
        <v>1347</v>
      </c>
    </row>
    <row r="228" spans="1:16" x14ac:dyDescent="0.3">
      <c r="A228" s="148" t="s">
        <v>967</v>
      </c>
      <c r="C228" s="148">
        <v>212</v>
      </c>
      <c r="D228" t="s">
        <v>321</v>
      </c>
      <c r="E228" s="25" t="s">
        <v>322</v>
      </c>
      <c r="F228" t="s">
        <v>864</v>
      </c>
      <c r="G228" t="s">
        <v>13</v>
      </c>
      <c r="H228" s="148">
        <v>14.499999999999998</v>
      </c>
      <c r="I228" s="148">
        <v>0</v>
      </c>
      <c r="J228" s="148">
        <v>12.899999999999999</v>
      </c>
      <c r="K228" s="148">
        <v>1.6</v>
      </c>
      <c r="L228" s="148">
        <v>0</v>
      </c>
      <c r="M228" s="148">
        <v>0</v>
      </c>
      <c r="N228" s="148">
        <v>0</v>
      </c>
      <c r="O228" s="148">
        <v>0</v>
      </c>
      <c r="P228" s="25" t="s">
        <v>1347</v>
      </c>
    </row>
    <row r="229" spans="1:16" x14ac:dyDescent="0.3">
      <c r="A229" s="148" t="s">
        <v>779</v>
      </c>
      <c r="C229" s="148">
        <v>8</v>
      </c>
      <c r="D229" t="s">
        <v>189</v>
      </c>
      <c r="E229" s="25" t="s">
        <v>192</v>
      </c>
      <c r="F229" t="s">
        <v>600</v>
      </c>
      <c r="G229" t="s">
        <v>12</v>
      </c>
      <c r="H229" s="148">
        <v>15</v>
      </c>
      <c r="I229" s="148">
        <v>15</v>
      </c>
      <c r="J229" s="148">
        <v>0</v>
      </c>
      <c r="K229" s="148">
        <v>0</v>
      </c>
      <c r="L229" s="148">
        <v>0</v>
      </c>
      <c r="M229" s="148">
        <v>0</v>
      </c>
      <c r="N229" s="148">
        <v>0</v>
      </c>
      <c r="O229" s="148">
        <v>0</v>
      </c>
      <c r="P229" s="25" t="s">
        <v>1347</v>
      </c>
    </row>
    <row r="230" spans="1:16" x14ac:dyDescent="0.3">
      <c r="A230" s="148" t="s">
        <v>783</v>
      </c>
      <c r="C230" s="148">
        <v>108</v>
      </c>
      <c r="D230" t="s">
        <v>340</v>
      </c>
      <c r="E230" s="25" t="s">
        <v>341</v>
      </c>
      <c r="F230" t="s">
        <v>600</v>
      </c>
      <c r="G230" t="s">
        <v>12</v>
      </c>
      <c r="H230" s="148">
        <v>15.600000000000001</v>
      </c>
      <c r="I230" s="148">
        <v>0</v>
      </c>
      <c r="J230" s="148">
        <v>15.600000000000001</v>
      </c>
      <c r="K230" s="148">
        <v>0</v>
      </c>
      <c r="L230" s="148">
        <v>0</v>
      </c>
      <c r="M230" s="148">
        <v>0</v>
      </c>
      <c r="N230" s="148">
        <v>0</v>
      </c>
      <c r="O230" s="148">
        <v>0</v>
      </c>
      <c r="P230" s="25" t="s">
        <v>1347</v>
      </c>
    </row>
    <row r="231" spans="1:16" x14ac:dyDescent="0.3">
      <c r="A231" s="148" t="s">
        <v>984</v>
      </c>
      <c r="C231" s="148">
        <v>100</v>
      </c>
      <c r="D231" t="s">
        <v>342</v>
      </c>
      <c r="E231" s="25" t="s">
        <v>985</v>
      </c>
      <c r="F231" t="s">
        <v>986</v>
      </c>
      <c r="G231" t="s">
        <v>13</v>
      </c>
      <c r="H231" s="148">
        <v>15.899999999999999</v>
      </c>
      <c r="I231" s="148">
        <v>0</v>
      </c>
      <c r="J231" s="148">
        <v>0</v>
      </c>
      <c r="K231" s="148">
        <v>15.899999999999999</v>
      </c>
      <c r="L231" s="148">
        <v>0</v>
      </c>
      <c r="M231" s="148">
        <v>0</v>
      </c>
      <c r="N231" s="148">
        <v>0</v>
      </c>
      <c r="O231" s="148">
        <v>0</v>
      </c>
      <c r="P231" s="25" t="s">
        <v>1347</v>
      </c>
    </row>
    <row r="232" spans="1:16" x14ac:dyDescent="0.3">
      <c r="A232" s="148" t="s">
        <v>927</v>
      </c>
      <c r="B232" s="148">
        <v>332280</v>
      </c>
      <c r="C232" s="148">
        <v>22</v>
      </c>
      <c r="D232" t="s">
        <v>287</v>
      </c>
      <c r="E232" s="25" t="s">
        <v>288</v>
      </c>
      <c r="F232" t="s">
        <v>928</v>
      </c>
      <c r="G232" t="s">
        <v>6</v>
      </c>
      <c r="H232" s="148">
        <v>16.500000000000004</v>
      </c>
      <c r="I232" s="148">
        <v>0</v>
      </c>
      <c r="J232" s="148">
        <v>16.500000000000004</v>
      </c>
      <c r="K232" s="148">
        <v>0</v>
      </c>
      <c r="L232" s="148">
        <v>0</v>
      </c>
      <c r="M232" s="148">
        <v>0</v>
      </c>
      <c r="N232" s="148">
        <v>0</v>
      </c>
      <c r="O232" s="148">
        <v>0</v>
      </c>
      <c r="P232" s="25" t="s">
        <v>1347</v>
      </c>
    </row>
    <row r="233" spans="1:16" x14ac:dyDescent="0.3">
      <c r="A233" s="148" t="s">
        <v>892</v>
      </c>
      <c r="B233" s="148">
        <v>332130</v>
      </c>
      <c r="C233" s="148">
        <v>17</v>
      </c>
      <c r="D233" t="s">
        <v>260</v>
      </c>
      <c r="E233" s="25" t="s">
        <v>261</v>
      </c>
      <c r="F233" t="s">
        <v>893</v>
      </c>
      <c r="G233" t="s">
        <v>11</v>
      </c>
      <c r="H233" s="148">
        <v>17.099999999999998</v>
      </c>
      <c r="I233" s="148">
        <v>0</v>
      </c>
      <c r="J233" s="148">
        <v>11.799999999999999</v>
      </c>
      <c r="K233" s="148">
        <v>0</v>
      </c>
      <c r="L233" s="148">
        <v>3.3000000000000003</v>
      </c>
      <c r="M233" s="148">
        <v>0.79999999999999993</v>
      </c>
      <c r="N233" s="148">
        <v>1.2</v>
      </c>
      <c r="O233" s="148">
        <v>0</v>
      </c>
      <c r="P233" s="25" t="s">
        <v>1347</v>
      </c>
    </row>
    <row r="234" spans="1:16" x14ac:dyDescent="0.3">
      <c r="A234" s="148" t="s">
        <v>1038</v>
      </c>
      <c r="C234" s="148"/>
      <c r="D234" t="s">
        <v>1039</v>
      </c>
      <c r="E234" s="25" t="s">
        <v>1040</v>
      </c>
      <c r="F234" t="s">
        <v>1034</v>
      </c>
      <c r="G234" t="s">
        <v>4</v>
      </c>
      <c r="H234" s="148">
        <v>17.5</v>
      </c>
      <c r="I234" s="148">
        <v>0</v>
      </c>
      <c r="J234" s="148">
        <v>17.5</v>
      </c>
      <c r="K234" s="148">
        <v>0</v>
      </c>
      <c r="L234" s="148">
        <v>0</v>
      </c>
      <c r="M234" s="148">
        <v>0</v>
      </c>
      <c r="N234" s="148">
        <v>0</v>
      </c>
      <c r="O234" s="148">
        <v>0</v>
      </c>
      <c r="P234" s="25" t="s">
        <v>1347</v>
      </c>
    </row>
    <row r="235" spans="1:16" x14ac:dyDescent="0.3">
      <c r="A235" s="148" t="s">
        <v>817</v>
      </c>
      <c r="C235" s="148"/>
      <c r="D235" s="25" t="s">
        <v>213</v>
      </c>
      <c r="E235" s="25" t="s">
        <v>818</v>
      </c>
      <c r="F235" t="s">
        <v>600</v>
      </c>
      <c r="G235" t="s">
        <v>12</v>
      </c>
      <c r="H235" s="148">
        <v>18</v>
      </c>
      <c r="I235" s="148">
        <v>0</v>
      </c>
      <c r="J235" s="148">
        <v>0</v>
      </c>
      <c r="K235" s="148">
        <v>0</v>
      </c>
      <c r="L235" s="148">
        <v>18</v>
      </c>
      <c r="M235" s="148">
        <v>0</v>
      </c>
      <c r="N235" s="148">
        <v>0</v>
      </c>
      <c r="O235" s="148">
        <v>0</v>
      </c>
      <c r="P235" s="25" t="s">
        <v>1347</v>
      </c>
    </row>
    <row r="236" spans="1:16" x14ac:dyDescent="0.3">
      <c r="A236" s="148" t="s">
        <v>880</v>
      </c>
      <c r="C236" s="148">
        <v>16</v>
      </c>
      <c r="D236" t="s">
        <v>257</v>
      </c>
      <c r="E236" s="25" t="s">
        <v>881</v>
      </c>
      <c r="F236" t="s">
        <v>876</v>
      </c>
      <c r="G236" t="s">
        <v>8</v>
      </c>
      <c r="H236" s="148">
        <v>18.3</v>
      </c>
      <c r="I236" s="148">
        <v>0</v>
      </c>
      <c r="J236" s="148">
        <v>18.3</v>
      </c>
      <c r="K236" s="148">
        <v>0</v>
      </c>
      <c r="L236" s="148">
        <v>0</v>
      </c>
      <c r="M236" s="148">
        <v>0</v>
      </c>
      <c r="N236" s="148">
        <v>0</v>
      </c>
      <c r="O236" s="148">
        <v>0</v>
      </c>
      <c r="P236" s="25" t="s">
        <v>1347</v>
      </c>
    </row>
    <row r="237" spans="1:16" x14ac:dyDescent="0.3">
      <c r="A237" s="148" t="s">
        <v>940</v>
      </c>
      <c r="B237" s="148">
        <v>332340</v>
      </c>
      <c r="C237" s="148">
        <v>150</v>
      </c>
      <c r="D237" t="s">
        <v>301</v>
      </c>
      <c r="E237" s="25" t="s">
        <v>302</v>
      </c>
      <c r="F237" t="s">
        <v>941</v>
      </c>
      <c r="G237" t="s">
        <v>5</v>
      </c>
      <c r="H237" s="148">
        <v>18.399999999999999</v>
      </c>
      <c r="I237" s="148">
        <v>0</v>
      </c>
      <c r="J237" s="148">
        <v>16.599999999999998</v>
      </c>
      <c r="K237" s="148">
        <v>0</v>
      </c>
      <c r="L237" s="148">
        <v>1.8</v>
      </c>
      <c r="M237" s="148">
        <v>0</v>
      </c>
      <c r="N237" s="148">
        <v>0</v>
      </c>
      <c r="O237" s="148">
        <v>0</v>
      </c>
      <c r="P237" s="25" t="s">
        <v>1347</v>
      </c>
    </row>
    <row r="238" spans="1:16" x14ac:dyDescent="0.3">
      <c r="A238" s="148" t="s">
        <v>987</v>
      </c>
      <c r="C238" s="148">
        <v>100</v>
      </c>
      <c r="D238" t="s">
        <v>342</v>
      </c>
      <c r="E238" s="25" t="s">
        <v>344</v>
      </c>
      <c r="F238" t="s">
        <v>986</v>
      </c>
      <c r="G238" t="s">
        <v>13</v>
      </c>
      <c r="H238" s="148">
        <v>18.600000000000001</v>
      </c>
      <c r="I238" s="148">
        <v>0</v>
      </c>
      <c r="J238" s="148">
        <v>0</v>
      </c>
      <c r="K238" s="148">
        <v>18.600000000000001</v>
      </c>
      <c r="L238" s="148">
        <v>0</v>
      </c>
      <c r="M238" s="148">
        <v>0</v>
      </c>
      <c r="N238" s="148">
        <v>0</v>
      </c>
      <c r="O238" s="148">
        <v>0</v>
      </c>
      <c r="P238" s="25" t="s">
        <v>1347</v>
      </c>
    </row>
    <row r="239" spans="1:16" x14ac:dyDescent="0.3">
      <c r="A239" s="148" t="s">
        <v>778</v>
      </c>
      <c r="C239" s="148">
        <v>8</v>
      </c>
      <c r="D239" t="s">
        <v>189</v>
      </c>
      <c r="E239" s="25" t="s">
        <v>191</v>
      </c>
      <c r="F239" t="s">
        <v>600</v>
      </c>
      <c r="G239" t="s">
        <v>12</v>
      </c>
      <c r="H239" s="148">
        <v>19.399999999999999</v>
      </c>
      <c r="I239" s="148">
        <v>0</v>
      </c>
      <c r="J239" s="148">
        <v>0</v>
      </c>
      <c r="K239" s="148">
        <v>19.399999999999999</v>
      </c>
      <c r="L239" s="148">
        <v>0</v>
      </c>
      <c r="M239" s="148">
        <v>0</v>
      </c>
      <c r="N239" s="148">
        <v>0</v>
      </c>
      <c r="O239" s="148">
        <v>0</v>
      </c>
      <c r="P239" s="25" t="s">
        <v>1347</v>
      </c>
    </row>
    <row r="240" spans="1:16" x14ac:dyDescent="0.3">
      <c r="A240" s="148" t="s">
        <v>805</v>
      </c>
      <c r="C240" s="148">
        <v>726</v>
      </c>
      <c r="D240" t="s">
        <v>1307</v>
      </c>
      <c r="E240" s="25" t="s">
        <v>807</v>
      </c>
      <c r="F240" t="s">
        <v>600</v>
      </c>
      <c r="G240" t="s">
        <v>12</v>
      </c>
      <c r="H240" s="148">
        <v>20</v>
      </c>
      <c r="I240" s="148">
        <v>20</v>
      </c>
      <c r="J240" s="148">
        <v>0</v>
      </c>
      <c r="K240" s="148">
        <v>0</v>
      </c>
      <c r="L240" s="148">
        <v>0</v>
      </c>
      <c r="M240" s="148">
        <v>0</v>
      </c>
      <c r="N240" s="148">
        <v>0</v>
      </c>
      <c r="O240" s="148">
        <v>0</v>
      </c>
      <c r="P240" s="25" t="s">
        <v>1347</v>
      </c>
    </row>
    <row r="241" spans="1:16" x14ac:dyDescent="0.3">
      <c r="A241" s="148" t="s">
        <v>755</v>
      </c>
      <c r="C241" s="148">
        <v>214</v>
      </c>
      <c r="D241" t="s">
        <v>169</v>
      </c>
      <c r="E241" s="25" t="s">
        <v>170</v>
      </c>
      <c r="F241" t="s">
        <v>757</v>
      </c>
      <c r="G241" t="s">
        <v>10</v>
      </c>
      <c r="H241" s="148">
        <v>20.3</v>
      </c>
      <c r="I241" s="148">
        <v>17.3</v>
      </c>
      <c r="J241" s="148">
        <v>3</v>
      </c>
      <c r="K241" s="148">
        <v>0</v>
      </c>
      <c r="L241" s="148">
        <v>0</v>
      </c>
      <c r="M241" s="148">
        <v>0</v>
      </c>
      <c r="N241" s="148">
        <v>0</v>
      </c>
      <c r="O241" s="148">
        <v>0</v>
      </c>
      <c r="P241" s="25" t="s">
        <v>1347</v>
      </c>
    </row>
    <row r="242" spans="1:16" x14ac:dyDescent="0.3">
      <c r="A242" s="148" t="s">
        <v>1033</v>
      </c>
      <c r="C242" s="148">
        <v>106</v>
      </c>
      <c r="D242" t="s">
        <v>375</v>
      </c>
      <c r="E242" s="25" t="s">
        <v>376</v>
      </c>
      <c r="F242" t="s">
        <v>1034</v>
      </c>
      <c r="G242" t="s">
        <v>4</v>
      </c>
      <c r="H242" s="148">
        <v>21.900000000000002</v>
      </c>
      <c r="I242" s="148">
        <v>0</v>
      </c>
      <c r="J242" s="148">
        <v>21.900000000000002</v>
      </c>
      <c r="K242" s="148">
        <v>0</v>
      </c>
      <c r="L242" s="148">
        <v>0</v>
      </c>
      <c r="M242" s="148">
        <v>0</v>
      </c>
      <c r="N242" s="148">
        <v>0</v>
      </c>
      <c r="O242" s="148">
        <v>0</v>
      </c>
      <c r="P242" s="25" t="s">
        <v>1347</v>
      </c>
    </row>
    <row r="243" spans="1:16" x14ac:dyDescent="0.3">
      <c r="A243" s="148" t="s">
        <v>989</v>
      </c>
      <c r="C243" s="148">
        <v>103</v>
      </c>
      <c r="D243" t="s">
        <v>247</v>
      </c>
      <c r="E243" s="25" t="s">
        <v>251</v>
      </c>
      <c r="F243" t="s">
        <v>864</v>
      </c>
      <c r="G243" t="s">
        <v>13</v>
      </c>
      <c r="H243" s="148">
        <v>22.6</v>
      </c>
      <c r="I243" s="148">
        <v>0</v>
      </c>
      <c r="J243" s="148">
        <v>0</v>
      </c>
      <c r="K243" s="148">
        <v>22.6</v>
      </c>
      <c r="L243" s="148">
        <v>0</v>
      </c>
      <c r="M243" s="148">
        <v>0</v>
      </c>
      <c r="N243" s="148">
        <v>0</v>
      </c>
      <c r="O243" s="148">
        <v>0</v>
      </c>
      <c r="P243" s="25" t="s">
        <v>1347</v>
      </c>
    </row>
    <row r="244" spans="1:16" x14ac:dyDescent="0.3">
      <c r="A244" s="148" t="s">
        <v>990</v>
      </c>
      <c r="C244" s="148"/>
      <c r="D244" s="25" t="s">
        <v>346</v>
      </c>
      <c r="E244" s="25" t="s">
        <v>991</v>
      </c>
      <c r="F244" t="s">
        <v>864</v>
      </c>
      <c r="G244" t="s">
        <v>13</v>
      </c>
      <c r="H244" s="148">
        <v>22.6</v>
      </c>
      <c r="I244" s="148">
        <v>0</v>
      </c>
      <c r="J244" s="148">
        <v>0</v>
      </c>
      <c r="K244" s="148">
        <v>22.6</v>
      </c>
      <c r="L244" s="148">
        <v>0</v>
      </c>
      <c r="M244" s="148">
        <v>0</v>
      </c>
      <c r="N244" s="148">
        <v>0</v>
      </c>
      <c r="O244" s="148">
        <v>0</v>
      </c>
      <c r="P244" s="25" t="s">
        <v>1347</v>
      </c>
    </row>
    <row r="245" spans="1:16" x14ac:dyDescent="0.3">
      <c r="A245" s="148" t="s">
        <v>827</v>
      </c>
      <c r="C245" s="148">
        <v>13</v>
      </c>
      <c r="D245" t="s">
        <v>220</v>
      </c>
      <c r="E245" s="25" t="s">
        <v>221</v>
      </c>
      <c r="F245" t="s">
        <v>600</v>
      </c>
      <c r="G245" t="s">
        <v>12</v>
      </c>
      <c r="H245" s="148">
        <v>23.1</v>
      </c>
      <c r="I245" s="148">
        <v>23.1</v>
      </c>
      <c r="J245" s="148">
        <v>0</v>
      </c>
      <c r="K245" s="148">
        <v>0</v>
      </c>
      <c r="L245" s="148">
        <v>0</v>
      </c>
      <c r="M245" s="148">
        <v>0</v>
      </c>
      <c r="N245" s="148">
        <v>0</v>
      </c>
      <c r="O245" s="148">
        <v>0</v>
      </c>
      <c r="P245" s="25" t="s">
        <v>1347</v>
      </c>
    </row>
    <row r="246" spans="1:16" x14ac:dyDescent="0.3">
      <c r="A246" s="148" t="s">
        <v>828</v>
      </c>
      <c r="C246" s="148">
        <v>13</v>
      </c>
      <c r="D246" t="s">
        <v>220</v>
      </c>
      <c r="E246" s="25" t="s">
        <v>829</v>
      </c>
      <c r="F246" t="s">
        <v>600</v>
      </c>
      <c r="G246" t="s">
        <v>12</v>
      </c>
      <c r="H246" s="148">
        <v>24.6</v>
      </c>
      <c r="I246" s="148">
        <v>0</v>
      </c>
      <c r="J246" s="148">
        <v>0</v>
      </c>
      <c r="K246" s="148">
        <v>0</v>
      </c>
      <c r="L246" s="148">
        <v>24.6</v>
      </c>
      <c r="M246" s="148">
        <v>0</v>
      </c>
      <c r="N246" s="148">
        <v>0</v>
      </c>
      <c r="O246" s="148">
        <v>0</v>
      </c>
      <c r="P246" s="25" t="s">
        <v>1347</v>
      </c>
    </row>
    <row r="247" spans="1:16" x14ac:dyDescent="0.3">
      <c r="A247" s="148" t="s">
        <v>988</v>
      </c>
      <c r="C247" s="148">
        <v>100</v>
      </c>
      <c r="D247" t="s">
        <v>342</v>
      </c>
      <c r="E247" s="25" t="s">
        <v>345</v>
      </c>
      <c r="F247" t="s">
        <v>986</v>
      </c>
      <c r="G247" t="s">
        <v>13</v>
      </c>
      <c r="H247" s="148">
        <v>25.6</v>
      </c>
      <c r="I247" s="148">
        <v>0</v>
      </c>
      <c r="J247" s="148">
        <v>25.6</v>
      </c>
      <c r="K247" s="148">
        <v>0</v>
      </c>
      <c r="L247" s="148">
        <v>0</v>
      </c>
      <c r="M247" s="148">
        <v>0</v>
      </c>
      <c r="N247" s="148">
        <v>0</v>
      </c>
      <c r="O247" s="148">
        <v>0</v>
      </c>
      <c r="P247" s="25" t="s">
        <v>1347</v>
      </c>
    </row>
    <row r="248" spans="1:16" x14ac:dyDescent="0.3">
      <c r="A248" s="148" t="s">
        <v>1008</v>
      </c>
      <c r="C248" s="148">
        <v>227</v>
      </c>
      <c r="D248" t="s">
        <v>1282</v>
      </c>
      <c r="E248" s="25" t="s">
        <v>1010</v>
      </c>
      <c r="F248" t="s">
        <v>1012</v>
      </c>
      <c r="G248" t="s">
        <v>10</v>
      </c>
      <c r="H248" s="148">
        <v>25.7</v>
      </c>
      <c r="I248" s="148">
        <v>25.4</v>
      </c>
      <c r="J248" s="148">
        <v>0.3</v>
      </c>
      <c r="K248" s="148">
        <v>0</v>
      </c>
      <c r="L248" s="148">
        <v>0</v>
      </c>
      <c r="M248" s="148">
        <v>0</v>
      </c>
      <c r="N248" s="148">
        <v>0</v>
      </c>
      <c r="O248" s="148">
        <v>0</v>
      </c>
      <c r="P248" s="25" t="s">
        <v>1347</v>
      </c>
    </row>
    <row r="249" spans="1:16" x14ac:dyDescent="0.3">
      <c r="A249" s="148" t="s">
        <v>866</v>
      </c>
      <c r="C249" s="148">
        <v>103</v>
      </c>
      <c r="D249" t="s">
        <v>247</v>
      </c>
      <c r="E249" s="25" t="s">
        <v>252</v>
      </c>
      <c r="F249" t="s">
        <v>864</v>
      </c>
      <c r="G249" t="s">
        <v>13</v>
      </c>
      <c r="H249" s="148">
        <v>25.9</v>
      </c>
      <c r="I249" s="148">
        <v>0</v>
      </c>
      <c r="J249" s="148">
        <v>25.9</v>
      </c>
      <c r="K249" s="148">
        <v>0</v>
      </c>
      <c r="L249" s="148">
        <v>0</v>
      </c>
      <c r="M249" s="148">
        <v>0</v>
      </c>
      <c r="N249" s="148">
        <v>0</v>
      </c>
      <c r="O249" s="148">
        <v>0</v>
      </c>
      <c r="P249" s="25" t="s">
        <v>1347</v>
      </c>
    </row>
    <row r="250" spans="1:16" x14ac:dyDescent="0.3">
      <c r="A250" s="148" t="s">
        <v>753</v>
      </c>
      <c r="C250" s="148">
        <v>520</v>
      </c>
      <c r="D250" t="s">
        <v>167</v>
      </c>
      <c r="E250" s="25" t="s">
        <v>167</v>
      </c>
      <c r="F250" t="s">
        <v>600</v>
      </c>
      <c r="G250" t="s">
        <v>12</v>
      </c>
      <c r="H250" s="148">
        <v>27.5</v>
      </c>
      <c r="I250" s="148">
        <v>27.5</v>
      </c>
      <c r="J250" s="148">
        <v>0</v>
      </c>
      <c r="K250" s="148">
        <v>0</v>
      </c>
      <c r="L250" s="148">
        <v>0</v>
      </c>
      <c r="M250" s="148">
        <v>0</v>
      </c>
      <c r="N250" s="148">
        <v>0</v>
      </c>
      <c r="O250" s="148">
        <v>0</v>
      </c>
      <c r="P250" s="25" t="s">
        <v>1347</v>
      </c>
    </row>
    <row r="251" spans="1:16" x14ac:dyDescent="0.3">
      <c r="A251" s="148" t="s">
        <v>1026</v>
      </c>
      <c r="C251" s="148"/>
      <c r="D251" t="s">
        <v>1324</v>
      </c>
      <c r="E251" s="25" t="s">
        <v>1028</v>
      </c>
      <c r="F251" t="s">
        <v>600</v>
      </c>
      <c r="G251" t="s">
        <v>12</v>
      </c>
      <c r="H251" s="148">
        <v>31</v>
      </c>
      <c r="I251" s="148">
        <v>25</v>
      </c>
      <c r="J251" s="148">
        <v>6</v>
      </c>
      <c r="K251" s="148">
        <v>0</v>
      </c>
      <c r="L251" s="148">
        <v>0</v>
      </c>
      <c r="M251" s="148">
        <v>0</v>
      </c>
      <c r="N251" s="148">
        <v>0</v>
      </c>
      <c r="O251" s="148">
        <v>0</v>
      </c>
      <c r="P251" s="25" t="s">
        <v>1347</v>
      </c>
    </row>
    <row r="252" spans="1:16" x14ac:dyDescent="0.3">
      <c r="A252" s="148" t="s">
        <v>888</v>
      </c>
      <c r="C252" s="148">
        <v>16</v>
      </c>
      <c r="D252" t="s">
        <v>257</v>
      </c>
      <c r="E252" s="25" t="s">
        <v>889</v>
      </c>
      <c r="F252" t="s">
        <v>876</v>
      </c>
      <c r="G252" t="s">
        <v>8</v>
      </c>
      <c r="H252" s="148">
        <v>33.599999999999994</v>
      </c>
      <c r="I252" s="148">
        <v>0</v>
      </c>
      <c r="J252" s="148">
        <v>0</v>
      </c>
      <c r="K252" s="148">
        <v>33.599999999999994</v>
      </c>
      <c r="L252" s="148">
        <v>0</v>
      </c>
      <c r="M252" s="148">
        <v>0</v>
      </c>
      <c r="N252" s="148">
        <v>0</v>
      </c>
      <c r="O252" s="148">
        <v>0</v>
      </c>
      <c r="P252" s="25" t="s">
        <v>1347</v>
      </c>
    </row>
    <row r="253" spans="1:16" x14ac:dyDescent="0.3">
      <c r="A253" s="148" t="s">
        <v>594</v>
      </c>
      <c r="C253" s="148">
        <v>1</v>
      </c>
      <c r="D253" t="s">
        <v>69</v>
      </c>
      <c r="E253" s="25" t="s">
        <v>72</v>
      </c>
      <c r="F253" t="s">
        <v>587</v>
      </c>
      <c r="G253" t="s">
        <v>13</v>
      </c>
      <c r="H253" s="148">
        <v>36.199999999999996</v>
      </c>
      <c r="I253" s="148">
        <v>33.699999999999996</v>
      </c>
      <c r="J253" s="148">
        <v>2.5</v>
      </c>
      <c r="K253" s="148">
        <v>0</v>
      </c>
      <c r="L253" s="148">
        <v>0</v>
      </c>
      <c r="M253" s="148">
        <v>0</v>
      </c>
      <c r="N253" s="148">
        <v>0</v>
      </c>
      <c r="O253" s="148">
        <v>0</v>
      </c>
      <c r="P253" s="25" t="s">
        <v>1347</v>
      </c>
    </row>
    <row r="254" spans="1:16" x14ac:dyDescent="0.3">
      <c r="A254" s="148" t="s">
        <v>1041</v>
      </c>
      <c r="C254" s="148">
        <v>452</v>
      </c>
      <c r="D254" t="s">
        <v>1042</v>
      </c>
      <c r="E254" s="25" t="s">
        <v>1043</v>
      </c>
      <c r="F254" t="s">
        <v>600</v>
      </c>
      <c r="G254" t="s">
        <v>12</v>
      </c>
      <c r="H254" s="148">
        <v>39.6</v>
      </c>
      <c r="I254" s="148">
        <v>30</v>
      </c>
      <c r="J254" s="148">
        <v>9.6</v>
      </c>
      <c r="K254" s="148">
        <v>0</v>
      </c>
      <c r="L254" s="148">
        <v>0</v>
      </c>
      <c r="M254" s="148">
        <v>0</v>
      </c>
      <c r="N254" s="148">
        <v>0</v>
      </c>
      <c r="O254" s="148">
        <v>0</v>
      </c>
      <c r="P254" s="25" t="s">
        <v>1347</v>
      </c>
    </row>
    <row r="255" spans="1:16" x14ac:dyDescent="0.3">
      <c r="A255" s="148" t="s">
        <v>826</v>
      </c>
      <c r="C255" s="148">
        <v>13</v>
      </c>
      <c r="D255" t="s">
        <v>220</v>
      </c>
      <c r="E255" s="25" t="s">
        <v>546</v>
      </c>
      <c r="F255" t="s">
        <v>600</v>
      </c>
      <c r="G255" t="s">
        <v>12</v>
      </c>
      <c r="H255" s="148">
        <v>40</v>
      </c>
      <c r="I255" s="148">
        <v>0</v>
      </c>
      <c r="J255" s="148">
        <v>0</v>
      </c>
      <c r="K255" s="148">
        <v>0</v>
      </c>
      <c r="L255" s="148">
        <v>0</v>
      </c>
      <c r="M255" s="148">
        <v>0</v>
      </c>
      <c r="N255" s="148">
        <v>40</v>
      </c>
      <c r="O255" s="148">
        <v>0</v>
      </c>
      <c r="P255" s="25" t="s">
        <v>1347</v>
      </c>
    </row>
    <row r="256" spans="1:16" x14ac:dyDescent="0.3">
      <c r="A256" s="148" t="s">
        <v>596</v>
      </c>
      <c r="C256" s="148">
        <v>1</v>
      </c>
      <c r="D256" t="s">
        <v>69</v>
      </c>
      <c r="E256" s="25" t="s">
        <v>597</v>
      </c>
      <c r="F256" t="s">
        <v>587</v>
      </c>
      <c r="G256" t="s">
        <v>13</v>
      </c>
      <c r="H256" s="148">
        <v>41.7</v>
      </c>
      <c r="I256" s="148">
        <v>41.7</v>
      </c>
      <c r="J256" s="148">
        <v>0</v>
      </c>
      <c r="K256" s="148">
        <v>0</v>
      </c>
      <c r="L256" s="148">
        <v>0</v>
      </c>
      <c r="M256" s="148">
        <v>0</v>
      </c>
      <c r="N256" s="148">
        <v>0</v>
      </c>
      <c r="O256" s="148">
        <v>0</v>
      </c>
      <c r="P256" s="25" t="s">
        <v>1347</v>
      </c>
    </row>
    <row r="257" spans="1:16" x14ac:dyDescent="0.3">
      <c r="A257" s="148" t="s">
        <v>830</v>
      </c>
      <c r="C257" s="148">
        <v>13</v>
      </c>
      <c r="D257" t="s">
        <v>220</v>
      </c>
      <c r="E257" s="25" t="s">
        <v>79</v>
      </c>
      <c r="F257" t="s">
        <v>600</v>
      </c>
      <c r="G257" t="s">
        <v>12</v>
      </c>
      <c r="H257" s="148">
        <v>42.199999999999996</v>
      </c>
      <c r="I257" s="148">
        <v>36.799999999999997</v>
      </c>
      <c r="J257" s="148">
        <v>5.4</v>
      </c>
      <c r="K257" s="148">
        <v>0</v>
      </c>
      <c r="L257" s="148">
        <v>0</v>
      </c>
      <c r="M257" s="148">
        <v>0</v>
      </c>
      <c r="N257" s="148">
        <v>0</v>
      </c>
      <c r="O257" s="148">
        <v>0</v>
      </c>
      <c r="P257" s="25" t="s">
        <v>1347</v>
      </c>
    </row>
    <row r="258" spans="1:16" x14ac:dyDescent="0.3">
      <c r="A258" s="148" t="s">
        <v>742</v>
      </c>
      <c r="C258" s="148">
        <v>8</v>
      </c>
      <c r="D258" t="s">
        <v>189</v>
      </c>
      <c r="E258" s="25" t="s">
        <v>743</v>
      </c>
      <c r="F258" t="s">
        <v>600</v>
      </c>
      <c r="G258" t="s">
        <v>12</v>
      </c>
      <c r="H258" s="148">
        <v>44.4</v>
      </c>
      <c r="I258" s="148">
        <v>0</v>
      </c>
      <c r="J258" s="148">
        <v>0</v>
      </c>
      <c r="K258" s="148">
        <v>44.4</v>
      </c>
      <c r="L258" s="148">
        <v>0</v>
      </c>
      <c r="M258" s="148">
        <v>0</v>
      </c>
      <c r="N258" s="148">
        <v>0</v>
      </c>
      <c r="O258" s="148">
        <v>0</v>
      </c>
      <c r="P258" s="25" t="s">
        <v>1347</v>
      </c>
    </row>
    <row r="259" spans="1:16" x14ac:dyDescent="0.3">
      <c r="A259" s="148" t="s">
        <v>590</v>
      </c>
      <c r="C259" s="148">
        <v>1</v>
      </c>
      <c r="D259" t="s">
        <v>69</v>
      </c>
      <c r="E259" s="25" t="s">
        <v>74</v>
      </c>
      <c r="F259" t="s">
        <v>587</v>
      </c>
      <c r="G259" t="s">
        <v>13</v>
      </c>
      <c r="H259" s="148">
        <v>61.7</v>
      </c>
      <c r="I259" s="148">
        <v>37.200000000000003</v>
      </c>
      <c r="J259" s="148">
        <v>24.500000000000004</v>
      </c>
      <c r="K259" s="148">
        <v>0</v>
      </c>
      <c r="L259" s="148">
        <v>0</v>
      </c>
      <c r="M259" s="148">
        <v>0</v>
      </c>
      <c r="N259" s="148">
        <v>0</v>
      </c>
      <c r="O259" s="148">
        <v>0</v>
      </c>
      <c r="P259" s="25" t="s">
        <v>1347</v>
      </c>
    </row>
    <row r="260" spans="1:16" x14ac:dyDescent="0.3">
      <c r="A260" s="148" t="s">
        <v>840</v>
      </c>
      <c r="C260" s="148">
        <v>32</v>
      </c>
      <c r="D260" t="s">
        <v>229</v>
      </c>
      <c r="E260" s="25" t="s">
        <v>230</v>
      </c>
      <c r="F260" t="s">
        <v>600</v>
      </c>
      <c r="G260" t="s">
        <v>12</v>
      </c>
      <c r="H260" s="148">
        <v>76.7</v>
      </c>
      <c r="I260" s="148">
        <v>76.7</v>
      </c>
      <c r="J260" s="148">
        <v>0</v>
      </c>
      <c r="K260" s="148">
        <v>0</v>
      </c>
      <c r="L260" s="148">
        <v>0</v>
      </c>
      <c r="M260" s="148">
        <v>0</v>
      </c>
      <c r="N260" s="148">
        <v>0</v>
      </c>
      <c r="O260" s="148">
        <v>0</v>
      </c>
      <c r="P260" s="25" t="s">
        <v>1347</v>
      </c>
    </row>
    <row r="261" spans="1:16" x14ac:dyDescent="0.3">
      <c r="A261" s="148" t="s">
        <v>741</v>
      </c>
      <c r="C261" s="148">
        <v>8</v>
      </c>
      <c r="D261" t="s">
        <v>189</v>
      </c>
      <c r="E261" s="25" t="s">
        <v>156</v>
      </c>
      <c r="F261" t="s">
        <v>600</v>
      </c>
      <c r="G261" t="s">
        <v>12</v>
      </c>
      <c r="H261" s="148">
        <v>77.900000000000006</v>
      </c>
      <c r="I261" s="148">
        <v>75.900000000000006</v>
      </c>
      <c r="J261" s="148">
        <v>2</v>
      </c>
      <c r="K261" s="148">
        <v>0</v>
      </c>
      <c r="L261" s="148">
        <v>0</v>
      </c>
      <c r="M261" s="148">
        <v>0</v>
      </c>
      <c r="N261" s="148">
        <v>0</v>
      </c>
      <c r="O261" s="148">
        <v>0</v>
      </c>
      <c r="P261" s="25" t="s">
        <v>1347</v>
      </c>
    </row>
    <row r="262" spans="1:16" x14ac:dyDescent="0.3">
      <c r="A262" s="148" t="s">
        <v>592</v>
      </c>
      <c r="C262" s="148">
        <v>1</v>
      </c>
      <c r="D262" t="s">
        <v>69</v>
      </c>
      <c r="E262" s="25" t="s">
        <v>76</v>
      </c>
      <c r="F262" t="s">
        <v>587</v>
      </c>
      <c r="G262" t="s">
        <v>13</v>
      </c>
      <c r="H262" s="148">
        <v>78.2</v>
      </c>
      <c r="I262" s="148">
        <v>0</v>
      </c>
      <c r="J262" s="148">
        <v>0</v>
      </c>
      <c r="K262" s="148">
        <v>78.2</v>
      </c>
      <c r="L262" s="148">
        <v>0</v>
      </c>
      <c r="M262" s="148">
        <v>0</v>
      </c>
      <c r="N262" s="148">
        <v>0</v>
      </c>
      <c r="O262" s="148">
        <v>0</v>
      </c>
      <c r="P262" s="25" t="s">
        <v>1347</v>
      </c>
    </row>
    <row r="263" spans="1:16" x14ac:dyDescent="0.3">
      <c r="A263" s="148" t="s">
        <v>843</v>
      </c>
      <c r="C263" s="148">
        <v>32</v>
      </c>
      <c r="D263" t="s">
        <v>229</v>
      </c>
      <c r="E263" s="25" t="s">
        <v>232</v>
      </c>
      <c r="F263" t="s">
        <v>600</v>
      </c>
      <c r="G263" t="s">
        <v>12</v>
      </c>
      <c r="H263" s="148">
        <v>80.8</v>
      </c>
      <c r="I263" s="148">
        <v>80.8</v>
      </c>
      <c r="J263" s="148">
        <v>0</v>
      </c>
      <c r="K263" s="148">
        <v>0</v>
      </c>
      <c r="L263" s="148">
        <v>0</v>
      </c>
      <c r="M263" s="148">
        <v>0</v>
      </c>
      <c r="N263" s="148">
        <v>0</v>
      </c>
      <c r="O263" s="148">
        <v>0</v>
      </c>
      <c r="P263" s="25" t="s">
        <v>1347</v>
      </c>
    </row>
    <row r="264" spans="1:16" x14ac:dyDescent="0.3">
      <c r="A264" s="148" t="s">
        <v>831</v>
      </c>
      <c r="C264" s="148">
        <v>13</v>
      </c>
      <c r="D264" t="s">
        <v>220</v>
      </c>
      <c r="E264" s="25" t="s">
        <v>222</v>
      </c>
      <c r="F264" t="s">
        <v>600</v>
      </c>
      <c r="G264" t="s">
        <v>12</v>
      </c>
      <c r="H264" s="148">
        <v>92.8</v>
      </c>
      <c r="I264" s="148">
        <v>90</v>
      </c>
      <c r="J264" s="148">
        <v>2.8</v>
      </c>
      <c r="K264" s="148">
        <v>0</v>
      </c>
      <c r="L264" s="148">
        <v>0</v>
      </c>
      <c r="M264" s="148">
        <v>0</v>
      </c>
      <c r="N264" s="148">
        <v>0</v>
      </c>
      <c r="O264" s="148">
        <v>0</v>
      </c>
      <c r="P264" s="25" t="s">
        <v>1347</v>
      </c>
    </row>
    <row r="265" spans="1:16" x14ac:dyDescent="0.3">
      <c r="A265" s="148" t="s">
        <v>845</v>
      </c>
      <c r="C265" s="148">
        <v>345</v>
      </c>
      <c r="D265" t="s">
        <v>1311</v>
      </c>
      <c r="E265" s="25" t="s">
        <v>846</v>
      </c>
      <c r="F265" t="s">
        <v>600</v>
      </c>
      <c r="G265" t="s">
        <v>12</v>
      </c>
      <c r="H265" s="148">
        <v>96.5</v>
      </c>
      <c r="I265" s="148">
        <v>50</v>
      </c>
      <c r="J265" s="148">
        <v>0</v>
      </c>
      <c r="K265" s="148">
        <v>0</v>
      </c>
      <c r="L265" s="148">
        <v>0</v>
      </c>
      <c r="M265" s="148">
        <v>0</v>
      </c>
      <c r="N265" s="148">
        <v>46.5</v>
      </c>
      <c r="O265" s="148">
        <v>0</v>
      </c>
      <c r="P265" s="25" t="s">
        <v>2165</v>
      </c>
    </row>
    <row r="266" spans="1:16" x14ac:dyDescent="0.3">
      <c r="A266" s="148" t="s">
        <v>842</v>
      </c>
      <c r="C266" s="148"/>
      <c r="D266" s="25" t="s">
        <v>521</v>
      </c>
      <c r="E266" s="25" t="s">
        <v>231</v>
      </c>
      <c r="F266" t="s">
        <v>600</v>
      </c>
      <c r="G266" t="s">
        <v>12</v>
      </c>
      <c r="H266" s="148">
        <v>126</v>
      </c>
      <c r="I266" s="148">
        <v>0</v>
      </c>
      <c r="J266" s="148">
        <v>0</v>
      </c>
      <c r="K266" s="148">
        <v>126</v>
      </c>
      <c r="L266" s="148">
        <v>0</v>
      </c>
      <c r="M266" s="148">
        <v>0</v>
      </c>
      <c r="N266" s="148">
        <v>0</v>
      </c>
      <c r="O266" s="148">
        <v>0</v>
      </c>
      <c r="P266" s="25" t="s">
        <v>1347</v>
      </c>
    </row>
    <row r="267" spans="1:16" x14ac:dyDescent="0.3">
      <c r="A267" s="275" t="s">
        <v>908</v>
      </c>
      <c r="C267" s="148">
        <v>18</v>
      </c>
      <c r="D267" t="s">
        <v>406</v>
      </c>
      <c r="E267" s="25" t="s">
        <v>910</v>
      </c>
      <c r="F267" t="s">
        <v>600</v>
      </c>
      <c r="G267" t="s">
        <v>12</v>
      </c>
      <c r="H267" s="148">
        <v>170.99999999999997</v>
      </c>
      <c r="I267" s="148">
        <v>0</v>
      </c>
      <c r="J267" s="148">
        <v>170.99999999999997</v>
      </c>
      <c r="K267" s="148">
        <v>0</v>
      </c>
      <c r="L267" s="148">
        <v>0</v>
      </c>
      <c r="M267" s="148">
        <v>0</v>
      </c>
      <c r="N267" s="148">
        <v>0</v>
      </c>
      <c r="O267" s="148">
        <v>0</v>
      </c>
      <c r="P267" s="25" t="s">
        <v>1347</v>
      </c>
    </row>
    <row r="268" spans="1:16" x14ac:dyDescent="0.3">
      <c r="A268" s="275" t="s">
        <v>832</v>
      </c>
      <c r="C268" s="148">
        <v>13</v>
      </c>
      <c r="D268" t="s">
        <v>220</v>
      </c>
      <c r="E268" s="25" t="s">
        <v>223</v>
      </c>
      <c r="F268" t="s">
        <v>600</v>
      </c>
      <c r="G268" t="s">
        <v>12</v>
      </c>
      <c r="H268" s="148">
        <v>181</v>
      </c>
      <c r="I268" s="148">
        <v>181</v>
      </c>
      <c r="J268" s="148">
        <v>0</v>
      </c>
      <c r="K268" s="148">
        <v>0</v>
      </c>
      <c r="L268" s="148">
        <v>0</v>
      </c>
      <c r="M268" s="148">
        <v>0</v>
      </c>
      <c r="N268" s="148">
        <v>0</v>
      </c>
      <c r="O268" s="148">
        <v>0</v>
      </c>
      <c r="P268" s="25" t="s">
        <v>1347</v>
      </c>
    </row>
    <row r="269" spans="1:16" x14ac:dyDescent="0.3">
      <c r="A269" s="275" t="s">
        <v>780</v>
      </c>
      <c r="C269" s="148">
        <v>8</v>
      </c>
      <c r="D269" t="s">
        <v>189</v>
      </c>
      <c r="E269" s="25" t="s">
        <v>541</v>
      </c>
      <c r="F269" t="s">
        <v>600</v>
      </c>
      <c r="G269" t="s">
        <v>12</v>
      </c>
      <c r="H269" s="148">
        <v>203.89999999999998</v>
      </c>
      <c r="I269" s="148">
        <v>203.89999999999998</v>
      </c>
      <c r="J269" s="148">
        <v>0</v>
      </c>
      <c r="K269" s="148">
        <v>0</v>
      </c>
      <c r="L269" s="148">
        <v>0</v>
      </c>
      <c r="M269" s="148">
        <v>0</v>
      </c>
      <c r="N269" s="148">
        <v>0</v>
      </c>
      <c r="O269" s="148">
        <v>0</v>
      </c>
      <c r="P269" s="25" t="s">
        <v>1347</v>
      </c>
    </row>
    <row r="270" spans="1:16" x14ac:dyDescent="0.3">
      <c r="A270" s="275" t="s">
        <v>777</v>
      </c>
      <c r="C270" s="148">
        <v>8</v>
      </c>
      <c r="D270" t="s">
        <v>189</v>
      </c>
      <c r="E270" s="25" t="s">
        <v>190</v>
      </c>
      <c r="F270" t="s">
        <v>600</v>
      </c>
      <c r="G270" t="s">
        <v>12</v>
      </c>
      <c r="H270" s="148">
        <v>312.39999999999998</v>
      </c>
      <c r="I270" s="148">
        <v>312.39999999999998</v>
      </c>
      <c r="J270" s="148">
        <v>0</v>
      </c>
      <c r="K270" s="148">
        <v>0</v>
      </c>
      <c r="L270" s="148">
        <v>0</v>
      </c>
      <c r="M270" s="148">
        <v>0</v>
      </c>
      <c r="N270" s="148">
        <v>0</v>
      </c>
      <c r="O270" s="148">
        <v>0</v>
      </c>
      <c r="P270" s="25" t="s">
        <v>1347</v>
      </c>
    </row>
    <row r="271" spans="1:16" x14ac:dyDescent="0.3">
      <c r="A271" s="148" t="s">
        <v>744</v>
      </c>
      <c r="C271" s="148">
        <v>8</v>
      </c>
      <c r="D271" t="s">
        <v>189</v>
      </c>
      <c r="E271" s="25" t="s">
        <v>158</v>
      </c>
      <c r="F271" t="s">
        <v>600</v>
      </c>
      <c r="G271" t="s">
        <v>12</v>
      </c>
      <c r="H271" s="148">
        <v>346.9</v>
      </c>
      <c r="I271" s="148">
        <v>346.9</v>
      </c>
      <c r="J271" s="148">
        <v>0</v>
      </c>
      <c r="K271" s="148">
        <v>0</v>
      </c>
      <c r="L271" s="148">
        <v>0</v>
      </c>
      <c r="M271" s="148">
        <v>0</v>
      </c>
      <c r="N271" s="148">
        <v>0</v>
      </c>
      <c r="O271" s="148">
        <v>0</v>
      </c>
      <c r="P271" s="25" t="s">
        <v>1347</v>
      </c>
    </row>
  </sheetData>
  <conditionalFormatting sqref="A1:A1048576">
    <cfRule type="duplicateValues" dxfId="77" priority="2"/>
  </conditionalFormatting>
  <conditionalFormatting sqref="E1:E1048576">
    <cfRule type="duplicateValues" dxfId="76" priority="1"/>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6"/>
  <sheetViews>
    <sheetView workbookViewId="0">
      <pane xSplit="2" ySplit="3" topLeftCell="C4" activePane="bottomRight" state="frozen"/>
      <selection activeCell="D2" sqref="D2"/>
      <selection pane="topRight" activeCell="D2" sqref="D2"/>
      <selection pane="bottomLeft" activeCell="D2" sqref="D2"/>
      <selection pane="bottomRight"/>
    </sheetView>
  </sheetViews>
  <sheetFormatPr defaultRowHeight="14.4" x14ac:dyDescent="0.3"/>
  <cols>
    <col min="1" max="1" width="13.33203125" customWidth="1"/>
    <col min="2" max="2" width="10.5546875" style="148" customWidth="1"/>
    <col min="3" max="3" width="9" style="148" customWidth="1"/>
    <col min="4" max="4" width="46.33203125" bestFit="1" customWidth="1"/>
    <col min="5" max="5" width="18.33203125" bestFit="1" customWidth="1"/>
    <col min="6" max="6" width="22.88671875" bestFit="1" customWidth="1"/>
    <col min="7" max="7" width="28.33203125" bestFit="1" customWidth="1"/>
    <col min="8" max="8" width="15" style="69" bestFit="1" customWidth="1"/>
    <col min="9" max="9" width="14.6640625" style="69" customWidth="1"/>
    <col min="10" max="10" width="13.33203125" style="69" bestFit="1" customWidth="1"/>
    <col min="11" max="11" width="16.109375" style="69" bestFit="1" customWidth="1"/>
    <col min="12" max="12" width="13.33203125" style="69" bestFit="1" customWidth="1"/>
    <col min="13" max="13" width="15.109375" style="255" bestFit="1" customWidth="1"/>
    <col min="14" max="14" width="9.5546875" style="69" bestFit="1" customWidth="1"/>
    <col min="15" max="15" width="12.109375" style="69" bestFit="1" customWidth="1"/>
    <col min="16" max="16" width="12.88671875" style="69" bestFit="1" customWidth="1"/>
    <col min="17" max="17" width="11" style="148" bestFit="1" customWidth="1"/>
    <col min="18" max="18" width="44.5546875" customWidth="1"/>
    <col min="19" max="19" width="8.44140625" style="148" bestFit="1" customWidth="1"/>
    <col min="20" max="20" width="10.88671875" style="148" bestFit="1" customWidth="1"/>
  </cols>
  <sheetData>
    <row r="1" spans="1:20" ht="15.6" x14ac:dyDescent="0.3">
      <c r="A1" s="374" t="s">
        <v>2205</v>
      </c>
      <c r="B1" s="375"/>
      <c r="C1" s="375"/>
      <c r="D1" s="375"/>
    </row>
    <row r="2" spans="1:20" x14ac:dyDescent="0.3">
      <c r="A2" s="3" t="s">
        <v>2194</v>
      </c>
      <c r="B2" s="206"/>
      <c r="C2" s="206"/>
      <c r="D2" s="3"/>
      <c r="E2" s="3"/>
      <c r="F2" s="3"/>
      <c r="G2" s="3"/>
      <c r="H2" s="343"/>
      <c r="I2" s="343"/>
      <c r="J2" s="343"/>
      <c r="K2" s="343"/>
      <c r="L2" s="343"/>
      <c r="M2" s="344"/>
    </row>
    <row r="3" spans="1:20" s="147" customFormat="1" ht="57.6" x14ac:dyDescent="0.3">
      <c r="A3" s="146" t="s">
        <v>1454</v>
      </c>
      <c r="B3" s="146" t="s">
        <v>568</v>
      </c>
      <c r="C3" s="146" t="s">
        <v>1406</v>
      </c>
      <c r="D3" s="146" t="s">
        <v>53</v>
      </c>
      <c r="E3" s="146" t="s">
        <v>1407</v>
      </c>
      <c r="F3" s="146" t="s">
        <v>1070</v>
      </c>
      <c r="G3" s="146" t="s">
        <v>570</v>
      </c>
      <c r="H3" s="183" t="s">
        <v>386</v>
      </c>
      <c r="I3" s="183" t="s">
        <v>387</v>
      </c>
      <c r="J3" s="183" t="s">
        <v>388</v>
      </c>
      <c r="K3" s="183" t="s">
        <v>389</v>
      </c>
      <c r="L3" s="183" t="s">
        <v>390</v>
      </c>
      <c r="M3" s="183" t="s">
        <v>391</v>
      </c>
      <c r="N3" s="183" t="s">
        <v>392</v>
      </c>
      <c r="O3" s="183" t="s">
        <v>1071</v>
      </c>
      <c r="P3" s="183" t="s">
        <v>393</v>
      </c>
      <c r="Q3" s="146" t="s">
        <v>59</v>
      </c>
      <c r="R3" s="146" t="s">
        <v>1072</v>
      </c>
      <c r="S3" s="146" t="s">
        <v>575</v>
      </c>
      <c r="T3" s="146" t="s">
        <v>60</v>
      </c>
    </row>
    <row r="4" spans="1:20" x14ac:dyDescent="0.3">
      <c r="A4" t="s">
        <v>1264</v>
      </c>
      <c r="B4" s="148">
        <v>331005</v>
      </c>
      <c r="C4" s="148">
        <v>684</v>
      </c>
      <c r="D4" t="s">
        <v>357</v>
      </c>
      <c r="E4" t="s">
        <v>358</v>
      </c>
      <c r="F4" t="s">
        <v>1003</v>
      </c>
      <c r="G4" t="s">
        <v>4</v>
      </c>
      <c r="H4" s="184">
        <v>1977.7940000000001</v>
      </c>
      <c r="I4" s="184">
        <v>0</v>
      </c>
      <c r="J4" s="184">
        <v>0</v>
      </c>
      <c r="K4" s="184">
        <v>1977.7940000000001</v>
      </c>
      <c r="L4" s="184">
        <v>1378.6759999999999</v>
      </c>
      <c r="M4" s="345">
        <v>0</v>
      </c>
      <c r="N4" s="184">
        <v>0</v>
      </c>
      <c r="O4" s="184">
        <v>0</v>
      </c>
      <c r="P4" s="184">
        <v>447.75000000000023</v>
      </c>
      <c r="Q4" s="148" t="s">
        <v>551</v>
      </c>
      <c r="R4" t="s">
        <v>358</v>
      </c>
      <c r="S4" s="148">
        <v>0</v>
      </c>
    </row>
    <row r="5" spans="1:20" x14ac:dyDescent="0.3">
      <c r="A5" t="s">
        <v>1233</v>
      </c>
      <c r="B5" s="148">
        <v>332320</v>
      </c>
      <c r="C5" s="148">
        <v>340</v>
      </c>
      <c r="D5" t="s">
        <v>295</v>
      </c>
      <c r="E5" t="s">
        <v>296</v>
      </c>
      <c r="F5" t="s">
        <v>935</v>
      </c>
      <c r="G5" t="s">
        <v>4</v>
      </c>
      <c r="H5" s="184">
        <v>321.21199999999999</v>
      </c>
      <c r="I5" s="184">
        <v>0</v>
      </c>
      <c r="J5" s="184">
        <v>0</v>
      </c>
      <c r="K5" s="184">
        <v>321.21199999999999</v>
      </c>
      <c r="L5" s="184">
        <v>249.34800000000001</v>
      </c>
      <c r="M5" s="345">
        <v>0</v>
      </c>
      <c r="N5" s="184">
        <v>0</v>
      </c>
      <c r="O5" s="184">
        <v>0</v>
      </c>
      <c r="P5" s="184">
        <v>45.546999999999969</v>
      </c>
      <c r="Q5" s="148" t="s">
        <v>551</v>
      </c>
      <c r="R5" t="s">
        <v>296</v>
      </c>
      <c r="S5" s="148">
        <v>0</v>
      </c>
    </row>
    <row r="6" spans="1:20" x14ac:dyDescent="0.3">
      <c r="A6" t="s">
        <v>1271</v>
      </c>
      <c r="B6" s="148">
        <v>332740</v>
      </c>
      <c r="C6" s="148">
        <v>242</v>
      </c>
      <c r="D6" t="s">
        <v>371</v>
      </c>
      <c r="E6" t="s">
        <v>372</v>
      </c>
      <c r="F6" t="s">
        <v>1030</v>
      </c>
      <c r="G6" t="s">
        <v>4</v>
      </c>
      <c r="H6" s="184">
        <v>192.999</v>
      </c>
      <c r="I6" s="184">
        <v>0</v>
      </c>
      <c r="J6" s="184">
        <v>0</v>
      </c>
      <c r="K6" s="184">
        <v>192.999</v>
      </c>
      <c r="L6" s="184">
        <v>161.27500000000001</v>
      </c>
      <c r="M6" s="345">
        <v>0</v>
      </c>
      <c r="N6" s="184">
        <v>0</v>
      </c>
      <c r="O6" s="184">
        <v>0</v>
      </c>
      <c r="P6" s="184">
        <v>13.531999999999982</v>
      </c>
      <c r="Q6" s="148" t="s">
        <v>551</v>
      </c>
      <c r="R6" t="s">
        <v>372</v>
      </c>
      <c r="S6" s="148">
        <v>0</v>
      </c>
    </row>
    <row r="7" spans="1:20" x14ac:dyDescent="0.3">
      <c r="A7" t="s">
        <v>1076</v>
      </c>
      <c r="B7" s="148">
        <v>331040</v>
      </c>
      <c r="C7" s="148">
        <v>293</v>
      </c>
      <c r="D7" t="s">
        <v>67</v>
      </c>
      <c r="E7" t="s">
        <v>68</v>
      </c>
      <c r="F7" t="s">
        <v>584</v>
      </c>
      <c r="G7" t="s">
        <v>4</v>
      </c>
      <c r="H7" s="184">
        <v>576.36599999999999</v>
      </c>
      <c r="I7" s="184">
        <v>0</v>
      </c>
      <c r="J7" s="184">
        <v>0</v>
      </c>
      <c r="K7" s="184">
        <v>576.36599999999999</v>
      </c>
      <c r="L7" s="184">
        <v>485.27600000000001</v>
      </c>
      <c r="M7" s="345">
        <v>0</v>
      </c>
      <c r="N7" s="184">
        <v>0</v>
      </c>
      <c r="O7" s="184">
        <v>0</v>
      </c>
      <c r="P7" s="184">
        <v>74.11099999999999</v>
      </c>
      <c r="Q7" s="148" t="s">
        <v>551</v>
      </c>
      <c r="R7" t="s">
        <v>68</v>
      </c>
      <c r="S7" s="148">
        <v>0</v>
      </c>
    </row>
    <row r="8" spans="1:20" x14ac:dyDescent="0.3">
      <c r="A8" t="s">
        <v>1254</v>
      </c>
      <c r="B8" s="148">
        <v>332550</v>
      </c>
      <c r="C8" s="148">
        <v>410</v>
      </c>
      <c r="D8" t="s">
        <v>336</v>
      </c>
      <c r="E8" t="s">
        <v>337</v>
      </c>
      <c r="F8" t="s">
        <v>981</v>
      </c>
      <c r="G8" t="s">
        <v>4</v>
      </c>
      <c r="H8" s="184">
        <v>600.89</v>
      </c>
      <c r="I8" s="184">
        <v>0</v>
      </c>
      <c r="J8" s="184">
        <v>0</v>
      </c>
      <c r="K8" s="184">
        <v>600.89</v>
      </c>
      <c r="L8" s="184">
        <v>436.94</v>
      </c>
      <c r="M8" s="345">
        <v>0</v>
      </c>
      <c r="N8" s="184">
        <v>16.651</v>
      </c>
      <c r="O8" s="184">
        <v>0</v>
      </c>
      <c r="P8" s="184">
        <v>110.303</v>
      </c>
      <c r="Q8" s="148" t="s">
        <v>551</v>
      </c>
      <c r="R8" t="s">
        <v>337</v>
      </c>
      <c r="S8" s="148">
        <v>0</v>
      </c>
    </row>
    <row r="9" spans="1:20" x14ac:dyDescent="0.3">
      <c r="A9" t="s">
        <v>1255</v>
      </c>
      <c r="B9" s="148">
        <v>332560</v>
      </c>
      <c r="C9" s="148">
        <v>339</v>
      </c>
      <c r="D9" t="s">
        <v>1408</v>
      </c>
      <c r="E9" t="s">
        <v>339</v>
      </c>
      <c r="F9" t="s">
        <v>983</v>
      </c>
      <c r="G9" t="s">
        <v>4</v>
      </c>
      <c r="H9" s="184">
        <v>3175.1529999999998</v>
      </c>
      <c r="I9" s="184">
        <v>592.96900000000005</v>
      </c>
      <c r="J9" s="184">
        <v>0</v>
      </c>
      <c r="K9" s="184">
        <v>3175.1529999999998</v>
      </c>
      <c r="L9" s="184">
        <v>3247.1979999999999</v>
      </c>
      <c r="M9" s="345">
        <v>0</v>
      </c>
      <c r="N9" s="184">
        <v>0</v>
      </c>
      <c r="O9" s="184">
        <v>0</v>
      </c>
      <c r="P9" s="184">
        <v>366.00500000000011</v>
      </c>
      <c r="Q9" s="148" t="s">
        <v>551</v>
      </c>
      <c r="R9" t="s">
        <v>339</v>
      </c>
      <c r="S9" s="148">
        <v>0</v>
      </c>
    </row>
    <row r="10" spans="1:20" x14ac:dyDescent="0.3">
      <c r="A10" t="s">
        <v>1256</v>
      </c>
      <c r="B10" s="148">
        <v>332540</v>
      </c>
      <c r="C10" s="148">
        <v>230</v>
      </c>
      <c r="D10" t="s">
        <v>2014</v>
      </c>
      <c r="E10" t="s">
        <v>360</v>
      </c>
      <c r="F10" t="s">
        <v>1005</v>
      </c>
      <c r="G10" t="s">
        <v>4</v>
      </c>
      <c r="H10" s="184">
        <v>3199.5340000000001</v>
      </c>
      <c r="I10" s="184">
        <v>735.69799999999998</v>
      </c>
      <c r="J10" s="184">
        <v>0</v>
      </c>
      <c r="K10" s="184">
        <v>3199.5340000000001</v>
      </c>
      <c r="L10" s="184">
        <v>3532.5729999999999</v>
      </c>
      <c r="M10" s="345">
        <v>0</v>
      </c>
      <c r="N10" s="184">
        <v>0</v>
      </c>
      <c r="O10" s="184">
        <v>0</v>
      </c>
      <c r="P10" s="184">
        <v>332.49900000000025</v>
      </c>
      <c r="Q10" s="148" t="s">
        <v>551</v>
      </c>
      <c r="R10" t="s">
        <v>360</v>
      </c>
      <c r="S10" s="148">
        <v>0</v>
      </c>
    </row>
    <row r="11" spans="1:20" x14ac:dyDescent="0.3">
      <c r="A11" t="s">
        <v>1273</v>
      </c>
      <c r="B11" s="148">
        <v>332860</v>
      </c>
      <c r="C11" s="148">
        <v>106</v>
      </c>
      <c r="D11" t="s">
        <v>375</v>
      </c>
      <c r="E11" t="s">
        <v>409</v>
      </c>
      <c r="F11" t="s">
        <v>1034</v>
      </c>
      <c r="G11" t="s">
        <v>4</v>
      </c>
      <c r="H11" s="184">
        <v>48630.826000000001</v>
      </c>
      <c r="I11" s="184">
        <v>0</v>
      </c>
      <c r="J11" s="184">
        <v>0</v>
      </c>
      <c r="K11" s="184">
        <v>48630.826000000001</v>
      </c>
      <c r="L11" s="184">
        <v>46254.417999999998</v>
      </c>
      <c r="M11" s="345">
        <v>0</v>
      </c>
      <c r="N11" s="184">
        <v>0</v>
      </c>
      <c r="O11" s="184">
        <v>0</v>
      </c>
      <c r="P11" s="184">
        <v>1520.5900000000038</v>
      </c>
      <c r="Q11" s="148" t="s">
        <v>2185</v>
      </c>
      <c r="R11" t="s">
        <v>409</v>
      </c>
      <c r="S11" s="148">
        <v>0</v>
      </c>
    </row>
    <row r="12" spans="1:20" x14ac:dyDescent="0.3">
      <c r="A12" t="s">
        <v>1171</v>
      </c>
      <c r="B12" s="148">
        <v>331750</v>
      </c>
      <c r="C12" s="148">
        <v>291</v>
      </c>
      <c r="D12" t="s">
        <v>163</v>
      </c>
      <c r="E12" t="s">
        <v>164</v>
      </c>
      <c r="F12" t="s">
        <v>750</v>
      </c>
      <c r="G12" t="s">
        <v>4</v>
      </c>
      <c r="H12" s="184">
        <v>478.81599999999997</v>
      </c>
      <c r="I12" s="184">
        <v>0</v>
      </c>
      <c r="J12" s="184">
        <v>0</v>
      </c>
      <c r="K12" s="184">
        <v>478.81599999999997</v>
      </c>
      <c r="L12" s="184">
        <v>391.01600000000002</v>
      </c>
      <c r="M12" s="345">
        <v>0</v>
      </c>
      <c r="N12" s="184">
        <v>1.117</v>
      </c>
      <c r="O12" s="184">
        <v>0</v>
      </c>
      <c r="P12" s="184">
        <v>42.766999999999939</v>
      </c>
      <c r="Q12" s="148" t="s">
        <v>551</v>
      </c>
      <c r="R12" t="s">
        <v>164</v>
      </c>
      <c r="S12" s="148">
        <v>0</v>
      </c>
    </row>
    <row r="13" spans="1:20" x14ac:dyDescent="0.3">
      <c r="A13" t="s">
        <v>1192</v>
      </c>
      <c r="B13" s="148">
        <v>331980</v>
      </c>
      <c r="C13" s="148">
        <v>88</v>
      </c>
      <c r="D13" t="s">
        <v>216</v>
      </c>
      <c r="E13" t="s">
        <v>217</v>
      </c>
      <c r="F13" t="s">
        <v>820</v>
      </c>
      <c r="G13" t="s">
        <v>4</v>
      </c>
      <c r="H13" s="184">
        <v>1946.6959999999999</v>
      </c>
      <c r="I13" s="184">
        <v>0</v>
      </c>
      <c r="J13" s="184">
        <v>0</v>
      </c>
      <c r="K13" s="184">
        <v>1946.6959999999999</v>
      </c>
      <c r="L13" s="184">
        <v>1638.79</v>
      </c>
      <c r="M13" s="245">
        <v>0</v>
      </c>
      <c r="N13" s="184">
        <v>0</v>
      </c>
      <c r="O13" s="184">
        <v>0</v>
      </c>
      <c r="P13" s="184">
        <v>169.15999999999985</v>
      </c>
      <c r="Q13" s="148" t="s">
        <v>551</v>
      </c>
      <c r="R13" t="s">
        <v>217</v>
      </c>
      <c r="S13" s="148">
        <v>0</v>
      </c>
    </row>
    <row r="14" spans="1:20" x14ac:dyDescent="0.3">
      <c r="A14" t="s">
        <v>1191</v>
      </c>
      <c r="B14" s="148">
        <v>331970</v>
      </c>
      <c r="C14" s="148">
        <v>442</v>
      </c>
      <c r="D14" t="s">
        <v>211</v>
      </c>
      <c r="E14" t="s">
        <v>212</v>
      </c>
      <c r="F14" t="s">
        <v>816</v>
      </c>
      <c r="G14" t="s">
        <v>4</v>
      </c>
      <c r="H14" s="184">
        <v>611.62400000000002</v>
      </c>
      <c r="I14" s="184">
        <v>0</v>
      </c>
      <c r="J14" s="184">
        <v>0</v>
      </c>
      <c r="K14" s="184">
        <v>611.62400000000002</v>
      </c>
      <c r="L14" s="184">
        <v>470.01900000000001</v>
      </c>
      <c r="M14" s="345">
        <v>0</v>
      </c>
      <c r="N14" s="184">
        <v>13.888</v>
      </c>
      <c r="O14" s="184">
        <v>0</v>
      </c>
      <c r="P14" s="184">
        <v>87.266000000000076</v>
      </c>
      <c r="Q14" s="148" t="s">
        <v>551</v>
      </c>
      <c r="R14" t="s">
        <v>212</v>
      </c>
      <c r="S14" s="148">
        <v>0</v>
      </c>
    </row>
    <row r="15" spans="1:20" x14ac:dyDescent="0.3">
      <c r="A15" t="s">
        <v>1278</v>
      </c>
      <c r="B15" s="148">
        <v>332070</v>
      </c>
      <c r="C15" s="148">
        <v>289</v>
      </c>
      <c r="D15" t="s">
        <v>253</v>
      </c>
      <c r="E15" t="s">
        <v>254</v>
      </c>
      <c r="F15" t="s">
        <v>871</v>
      </c>
      <c r="G15" t="s">
        <v>4</v>
      </c>
      <c r="H15" s="184">
        <v>4302.174</v>
      </c>
      <c r="I15" s="184">
        <v>0</v>
      </c>
      <c r="J15" s="184">
        <v>0</v>
      </c>
      <c r="K15" s="184">
        <v>4302.174</v>
      </c>
      <c r="L15" s="184">
        <v>3723.1469999999999</v>
      </c>
      <c r="M15" s="345">
        <v>0</v>
      </c>
      <c r="N15" s="184">
        <v>0</v>
      </c>
      <c r="O15" s="184">
        <v>0</v>
      </c>
      <c r="P15" s="184">
        <v>513.85400000000027</v>
      </c>
      <c r="Q15" s="148" t="s">
        <v>551</v>
      </c>
      <c r="R15" t="s">
        <v>254</v>
      </c>
      <c r="S15" s="148">
        <v>0</v>
      </c>
    </row>
    <row r="16" spans="1:20" x14ac:dyDescent="0.3">
      <c r="A16" t="s">
        <v>1133</v>
      </c>
      <c r="B16" s="148">
        <v>331420</v>
      </c>
      <c r="C16" s="148">
        <v>169</v>
      </c>
      <c r="D16" t="s">
        <v>103</v>
      </c>
      <c r="E16" t="s">
        <v>124</v>
      </c>
      <c r="F16" t="s">
        <v>668</v>
      </c>
      <c r="G16" t="s">
        <v>5</v>
      </c>
      <c r="H16" s="184">
        <v>1303.4870000000001</v>
      </c>
      <c r="I16" s="184">
        <v>0</v>
      </c>
      <c r="J16" s="184">
        <v>0</v>
      </c>
      <c r="K16" s="184">
        <v>1303.4870000000001</v>
      </c>
      <c r="L16" s="184">
        <v>1236.9079999999999</v>
      </c>
      <c r="M16" s="345">
        <v>0</v>
      </c>
      <c r="N16" s="184">
        <v>0</v>
      </c>
      <c r="O16" s="184">
        <v>0</v>
      </c>
      <c r="P16" s="184">
        <v>49.633000000000266</v>
      </c>
      <c r="Q16" s="148" t="s">
        <v>551</v>
      </c>
      <c r="R16" t="s">
        <v>124</v>
      </c>
      <c r="S16" s="148">
        <v>0</v>
      </c>
    </row>
    <row r="17" spans="1:19" x14ac:dyDescent="0.3">
      <c r="A17" t="s">
        <v>1236</v>
      </c>
      <c r="B17" s="148">
        <v>332340</v>
      </c>
      <c r="C17" s="148">
        <v>150</v>
      </c>
      <c r="D17" t="s">
        <v>301</v>
      </c>
      <c r="E17" t="s">
        <v>168</v>
      </c>
      <c r="F17" t="s">
        <v>941</v>
      </c>
      <c r="G17" t="s">
        <v>5</v>
      </c>
      <c r="H17" s="184">
        <v>31181.992999999999</v>
      </c>
      <c r="I17" s="184">
        <v>0</v>
      </c>
      <c r="J17" s="184">
        <v>0</v>
      </c>
      <c r="K17" s="184">
        <v>31181.992999999999</v>
      </c>
      <c r="L17" s="184">
        <v>28841.954000000002</v>
      </c>
      <c r="M17" s="345">
        <v>0</v>
      </c>
      <c r="N17" s="184">
        <v>0</v>
      </c>
      <c r="O17" s="184">
        <v>0</v>
      </c>
      <c r="P17" s="184">
        <v>1011.6729999999989</v>
      </c>
      <c r="Q17" s="148" t="s">
        <v>2185</v>
      </c>
      <c r="R17" t="s">
        <v>168</v>
      </c>
      <c r="S17" s="148">
        <v>0</v>
      </c>
    </row>
    <row r="18" spans="1:19" x14ac:dyDescent="0.3">
      <c r="A18" t="s">
        <v>1152</v>
      </c>
      <c r="B18" s="148">
        <v>331670</v>
      </c>
      <c r="C18" s="148">
        <v>169</v>
      </c>
      <c r="D18" t="s">
        <v>103</v>
      </c>
      <c r="E18" t="s">
        <v>140</v>
      </c>
      <c r="F18" t="s">
        <v>698</v>
      </c>
      <c r="G18" t="s">
        <v>5</v>
      </c>
      <c r="H18" s="184">
        <v>0</v>
      </c>
      <c r="I18" s="184">
        <v>0</v>
      </c>
      <c r="J18" s="184">
        <v>0</v>
      </c>
      <c r="K18" s="184">
        <v>0</v>
      </c>
      <c r="L18" s="184">
        <v>1785.2260000000001</v>
      </c>
      <c r="M18" s="345">
        <v>0</v>
      </c>
      <c r="N18" s="184">
        <v>0</v>
      </c>
      <c r="O18" s="184">
        <v>0</v>
      </c>
      <c r="P18" s="184">
        <v>-1785.2260000000001</v>
      </c>
      <c r="Q18" s="148" t="s">
        <v>551</v>
      </c>
      <c r="R18" t="s">
        <v>140</v>
      </c>
      <c r="S18" s="148">
        <v>0</v>
      </c>
    </row>
    <row r="19" spans="1:19" x14ac:dyDescent="0.3">
      <c r="A19" t="s">
        <v>1153</v>
      </c>
      <c r="B19" s="148">
        <v>331590</v>
      </c>
      <c r="C19" s="148">
        <v>169</v>
      </c>
      <c r="D19" t="s">
        <v>103</v>
      </c>
      <c r="E19" t="s">
        <v>141</v>
      </c>
      <c r="F19" t="s">
        <v>687</v>
      </c>
      <c r="G19" t="s">
        <v>5</v>
      </c>
      <c r="H19" s="184">
        <v>2338.7710000000002</v>
      </c>
      <c r="I19" s="184">
        <v>0</v>
      </c>
      <c r="J19" s="184">
        <v>0</v>
      </c>
      <c r="K19" s="184">
        <v>2338.7710000000002</v>
      </c>
      <c r="L19" s="184">
        <v>2275.6239999999998</v>
      </c>
      <c r="M19" s="345">
        <v>0</v>
      </c>
      <c r="N19" s="184">
        <v>0</v>
      </c>
      <c r="O19" s="184">
        <v>0</v>
      </c>
      <c r="P19" s="184">
        <v>26.581000000000586</v>
      </c>
      <c r="Q19" s="148" t="s">
        <v>551</v>
      </c>
      <c r="R19" t="s">
        <v>141</v>
      </c>
      <c r="S19" s="148">
        <v>0</v>
      </c>
    </row>
    <row r="20" spans="1:19" x14ac:dyDescent="0.3">
      <c r="A20" t="s">
        <v>1157</v>
      </c>
      <c r="B20" s="148">
        <v>331630</v>
      </c>
      <c r="C20" s="148">
        <v>169</v>
      </c>
      <c r="D20" t="s">
        <v>103</v>
      </c>
      <c r="E20" t="s">
        <v>145</v>
      </c>
      <c r="F20" t="s">
        <v>734</v>
      </c>
      <c r="G20" t="s">
        <v>5</v>
      </c>
      <c r="H20" s="184">
        <v>1188.5119999999999</v>
      </c>
      <c r="I20" s="184">
        <v>0</v>
      </c>
      <c r="J20" s="184">
        <v>0</v>
      </c>
      <c r="K20" s="184">
        <v>1188.5119999999999</v>
      </c>
      <c r="L20" s="184">
        <v>988.15099999999995</v>
      </c>
      <c r="M20" s="345">
        <v>0</v>
      </c>
      <c r="N20" s="184">
        <v>0</v>
      </c>
      <c r="O20" s="184">
        <v>0</v>
      </c>
      <c r="P20" s="184">
        <v>41.082000000000107</v>
      </c>
      <c r="Q20" s="148" t="s">
        <v>551</v>
      </c>
      <c r="R20" t="s">
        <v>145</v>
      </c>
      <c r="S20" s="148">
        <v>0</v>
      </c>
    </row>
    <row r="21" spans="1:19" x14ac:dyDescent="0.3">
      <c r="A21" t="s">
        <v>1158</v>
      </c>
      <c r="B21" s="148">
        <v>331640</v>
      </c>
      <c r="C21" s="148">
        <v>169</v>
      </c>
      <c r="D21" t="s">
        <v>103</v>
      </c>
      <c r="E21" t="s">
        <v>146</v>
      </c>
      <c r="F21" t="s">
        <v>693</v>
      </c>
      <c r="G21" t="s">
        <v>5</v>
      </c>
      <c r="H21" s="184">
        <v>1684.4459999999999</v>
      </c>
      <c r="I21" s="184">
        <v>0</v>
      </c>
      <c r="J21" s="184">
        <v>0</v>
      </c>
      <c r="K21" s="184">
        <v>1684.4459999999999</v>
      </c>
      <c r="L21" s="184">
        <v>1612.902</v>
      </c>
      <c r="M21" s="345">
        <v>0</v>
      </c>
      <c r="N21" s="184">
        <v>0</v>
      </c>
      <c r="O21" s="184">
        <v>0</v>
      </c>
      <c r="P21" s="184">
        <v>25.320999999999913</v>
      </c>
      <c r="Q21" s="148" t="s">
        <v>551</v>
      </c>
      <c r="R21" t="s">
        <v>146</v>
      </c>
      <c r="S21" s="148">
        <v>0</v>
      </c>
    </row>
    <row r="22" spans="1:19" x14ac:dyDescent="0.3">
      <c r="A22" t="s">
        <v>1160</v>
      </c>
      <c r="B22" s="148">
        <v>331680</v>
      </c>
      <c r="C22" s="148">
        <v>169</v>
      </c>
      <c r="D22" t="s">
        <v>103</v>
      </c>
      <c r="E22" t="s">
        <v>148</v>
      </c>
      <c r="F22" t="s">
        <v>698</v>
      </c>
      <c r="G22" t="s">
        <v>5</v>
      </c>
      <c r="H22" s="184">
        <v>3406.212</v>
      </c>
      <c r="I22" s="184">
        <v>0</v>
      </c>
      <c r="J22" s="184">
        <v>0</v>
      </c>
      <c r="K22" s="184">
        <v>3406.212</v>
      </c>
      <c r="L22" s="184">
        <v>1469.6089999999999</v>
      </c>
      <c r="M22" s="345">
        <v>0</v>
      </c>
      <c r="N22" s="184">
        <v>0</v>
      </c>
      <c r="O22" s="184">
        <v>0</v>
      </c>
      <c r="P22" s="184">
        <v>1881.1280000000002</v>
      </c>
      <c r="Q22" s="148" t="s">
        <v>551</v>
      </c>
      <c r="R22" t="s">
        <v>148</v>
      </c>
      <c r="S22" s="148">
        <v>0</v>
      </c>
    </row>
    <row r="23" spans="1:19" x14ac:dyDescent="0.3">
      <c r="A23" t="s">
        <v>1161</v>
      </c>
      <c r="B23" s="148">
        <v>331685</v>
      </c>
      <c r="C23" s="148">
        <v>169</v>
      </c>
      <c r="D23" t="s">
        <v>103</v>
      </c>
      <c r="E23" t="s">
        <v>149</v>
      </c>
      <c r="F23" t="s">
        <v>736</v>
      </c>
      <c r="G23" t="s">
        <v>5</v>
      </c>
      <c r="H23" s="184">
        <v>866.05399999999997</v>
      </c>
      <c r="I23" s="184">
        <v>0</v>
      </c>
      <c r="J23" s="184">
        <v>0</v>
      </c>
      <c r="K23" s="184">
        <v>866.05399999999997</v>
      </c>
      <c r="L23" s="184">
        <v>783.11</v>
      </c>
      <c r="M23" s="345">
        <v>0</v>
      </c>
      <c r="N23" s="184">
        <v>0</v>
      </c>
      <c r="O23" s="184">
        <v>0</v>
      </c>
      <c r="P23" s="184">
        <v>44.177999999999997</v>
      </c>
      <c r="Q23" s="148" t="s">
        <v>551</v>
      </c>
      <c r="R23" t="s">
        <v>149</v>
      </c>
      <c r="S23" s="148">
        <v>0</v>
      </c>
    </row>
    <row r="24" spans="1:19" x14ac:dyDescent="0.3">
      <c r="A24" t="s">
        <v>1272</v>
      </c>
      <c r="B24" s="148">
        <v>332850</v>
      </c>
      <c r="C24" s="148">
        <v>741</v>
      </c>
      <c r="D24" t="s">
        <v>373</v>
      </c>
      <c r="E24" t="s">
        <v>374</v>
      </c>
      <c r="F24" t="s">
        <v>1032</v>
      </c>
      <c r="G24" t="s">
        <v>5</v>
      </c>
      <c r="H24" s="184">
        <v>4342.3900000000003</v>
      </c>
      <c r="I24" s="184">
        <v>0</v>
      </c>
      <c r="J24" s="184">
        <v>0</v>
      </c>
      <c r="K24" s="184">
        <v>4342.3900000000003</v>
      </c>
      <c r="L24" s="184">
        <v>3941.1019999999999</v>
      </c>
      <c r="M24" s="245">
        <v>0</v>
      </c>
      <c r="N24" s="184">
        <v>1.17</v>
      </c>
      <c r="O24" s="184">
        <v>0</v>
      </c>
      <c r="P24" s="184">
        <v>212.72100000000046</v>
      </c>
      <c r="Q24" s="148" t="s">
        <v>551</v>
      </c>
      <c r="R24" t="s">
        <v>374</v>
      </c>
      <c r="S24" s="148">
        <v>0</v>
      </c>
    </row>
    <row r="25" spans="1:19" x14ac:dyDescent="0.3">
      <c r="A25" t="s">
        <v>1165</v>
      </c>
      <c r="B25" s="148">
        <v>331730</v>
      </c>
      <c r="C25" s="148">
        <v>169</v>
      </c>
      <c r="D25" t="s">
        <v>103</v>
      </c>
      <c r="E25" t="s">
        <v>153</v>
      </c>
      <c r="F25" t="s">
        <v>738</v>
      </c>
      <c r="G25" t="s">
        <v>5</v>
      </c>
      <c r="H25" s="184">
        <v>656.06200000000001</v>
      </c>
      <c r="I25" s="184">
        <v>0</v>
      </c>
      <c r="J25" s="184">
        <v>0</v>
      </c>
      <c r="K25" s="184">
        <v>656.06200000000001</v>
      </c>
      <c r="L25" s="184">
        <v>606.83900000000006</v>
      </c>
      <c r="M25" s="345">
        <v>0</v>
      </c>
      <c r="N25" s="184">
        <v>0</v>
      </c>
      <c r="O25" s="184">
        <v>0</v>
      </c>
      <c r="P25" s="184">
        <v>22.409999999999968</v>
      </c>
      <c r="Q25" s="148" t="s">
        <v>551</v>
      </c>
      <c r="R25" t="s">
        <v>153</v>
      </c>
      <c r="S25" s="148">
        <v>0</v>
      </c>
    </row>
    <row r="26" spans="1:19" x14ac:dyDescent="0.3">
      <c r="A26" t="s">
        <v>1276</v>
      </c>
      <c r="B26" s="148">
        <v>332890</v>
      </c>
      <c r="C26" s="148">
        <v>409</v>
      </c>
      <c r="D26" t="s">
        <v>380</v>
      </c>
      <c r="E26" t="s">
        <v>381</v>
      </c>
      <c r="F26" t="s">
        <v>1050</v>
      </c>
      <c r="G26" t="s">
        <v>5</v>
      </c>
      <c r="H26" s="184">
        <v>769.4</v>
      </c>
      <c r="I26" s="184">
        <v>0</v>
      </c>
      <c r="J26" s="184">
        <v>0</v>
      </c>
      <c r="K26" s="184">
        <v>769.4</v>
      </c>
      <c r="L26" s="184">
        <v>667.88499999999999</v>
      </c>
      <c r="M26" s="245">
        <v>0</v>
      </c>
      <c r="N26" s="184">
        <v>0</v>
      </c>
      <c r="O26" s="184">
        <v>0</v>
      </c>
      <c r="P26" s="184">
        <v>63.717999999999961</v>
      </c>
      <c r="Q26" s="148" t="s">
        <v>551</v>
      </c>
      <c r="R26" t="s">
        <v>381</v>
      </c>
      <c r="S26" s="148">
        <v>0</v>
      </c>
    </row>
    <row r="27" spans="1:19" x14ac:dyDescent="0.3">
      <c r="A27" t="s">
        <v>1113</v>
      </c>
      <c r="B27" s="148">
        <v>331270</v>
      </c>
      <c r="C27" s="148">
        <v>169</v>
      </c>
      <c r="D27" t="s">
        <v>103</v>
      </c>
      <c r="E27" t="s">
        <v>107</v>
      </c>
      <c r="F27" t="s">
        <v>649</v>
      </c>
      <c r="G27" t="s">
        <v>5</v>
      </c>
      <c r="H27" s="184">
        <v>1179.566</v>
      </c>
      <c r="I27" s="184">
        <v>0</v>
      </c>
      <c r="J27" s="184">
        <v>0</v>
      </c>
      <c r="K27" s="184">
        <v>1179.566</v>
      </c>
      <c r="L27" s="184">
        <v>1105.527</v>
      </c>
      <c r="M27" s="345">
        <v>0</v>
      </c>
      <c r="N27" s="184">
        <v>0</v>
      </c>
      <c r="O27" s="184">
        <v>0</v>
      </c>
      <c r="P27" s="184">
        <v>31.689000000000078</v>
      </c>
      <c r="Q27" s="148" t="s">
        <v>551</v>
      </c>
      <c r="R27" t="s">
        <v>107</v>
      </c>
      <c r="S27" s="148">
        <v>0</v>
      </c>
    </row>
    <row r="28" spans="1:19" x14ac:dyDescent="0.3">
      <c r="A28" t="s">
        <v>1188</v>
      </c>
      <c r="B28" s="148">
        <v>331930</v>
      </c>
      <c r="C28" s="148">
        <v>383</v>
      </c>
      <c r="D28" t="s">
        <v>399</v>
      </c>
      <c r="E28" t="s">
        <v>400</v>
      </c>
      <c r="F28" t="s">
        <v>801</v>
      </c>
      <c r="G28" t="s">
        <v>5</v>
      </c>
      <c r="H28" s="184">
        <v>90.01</v>
      </c>
      <c r="I28" s="184">
        <v>0</v>
      </c>
      <c r="J28" s="184">
        <v>0</v>
      </c>
      <c r="K28" s="184">
        <v>90.01</v>
      </c>
      <c r="L28" s="184">
        <v>77.980999999999995</v>
      </c>
      <c r="M28" s="345">
        <v>0</v>
      </c>
      <c r="N28" s="184">
        <v>3.1659999999999999</v>
      </c>
      <c r="O28" s="184">
        <v>0</v>
      </c>
      <c r="P28" s="184">
        <v>4.8910000000000196</v>
      </c>
      <c r="Q28" s="148" t="s">
        <v>551</v>
      </c>
      <c r="R28" t="s">
        <v>400</v>
      </c>
      <c r="S28" s="148">
        <v>0</v>
      </c>
    </row>
    <row r="29" spans="1:19" x14ac:dyDescent="0.3">
      <c r="A29" t="s">
        <v>1118</v>
      </c>
      <c r="B29" s="148">
        <v>331300</v>
      </c>
      <c r="C29" s="148">
        <v>169</v>
      </c>
      <c r="D29" t="s">
        <v>103</v>
      </c>
      <c r="E29" t="s">
        <v>111</v>
      </c>
      <c r="F29" t="s">
        <v>653</v>
      </c>
      <c r="G29" t="s">
        <v>5</v>
      </c>
      <c r="H29" s="184">
        <v>1294.366</v>
      </c>
      <c r="I29" s="184">
        <v>0</v>
      </c>
      <c r="J29" s="184">
        <v>0</v>
      </c>
      <c r="K29" s="184">
        <v>1294.366</v>
      </c>
      <c r="L29" s="184">
        <v>1228.1959999999999</v>
      </c>
      <c r="M29" s="345">
        <v>0</v>
      </c>
      <c r="N29" s="184">
        <v>0</v>
      </c>
      <c r="O29" s="184">
        <v>0</v>
      </c>
      <c r="P29" s="184">
        <v>49.450000000000045</v>
      </c>
      <c r="Q29" s="148" t="s">
        <v>551</v>
      </c>
      <c r="R29" t="s">
        <v>111</v>
      </c>
      <c r="S29" s="148">
        <v>0</v>
      </c>
    </row>
    <row r="30" spans="1:19" x14ac:dyDescent="0.3">
      <c r="A30" t="s">
        <v>1120</v>
      </c>
      <c r="B30" s="148">
        <v>331320</v>
      </c>
      <c r="C30" s="148">
        <v>169</v>
      </c>
      <c r="D30" t="s">
        <v>103</v>
      </c>
      <c r="E30" t="s">
        <v>113</v>
      </c>
      <c r="F30" t="s">
        <v>656</v>
      </c>
      <c r="G30" t="s">
        <v>5</v>
      </c>
      <c r="H30" s="184">
        <v>2007.7360000000001</v>
      </c>
      <c r="I30" s="184">
        <v>0</v>
      </c>
      <c r="J30" s="184">
        <v>0</v>
      </c>
      <c r="K30" s="184">
        <v>2007.7360000000001</v>
      </c>
      <c r="L30" s="184">
        <v>1820.49</v>
      </c>
      <c r="M30" s="245">
        <v>0</v>
      </c>
      <c r="N30" s="184">
        <v>0</v>
      </c>
      <c r="O30" s="184">
        <v>0</v>
      </c>
      <c r="P30" s="184">
        <v>90.249000000000024</v>
      </c>
      <c r="Q30" s="148" t="s">
        <v>551</v>
      </c>
      <c r="R30" t="s">
        <v>113</v>
      </c>
      <c r="S30" s="148">
        <v>0</v>
      </c>
    </row>
    <row r="31" spans="1:19" x14ac:dyDescent="0.3">
      <c r="A31" t="s">
        <v>1196</v>
      </c>
      <c r="B31" s="148">
        <v>332000</v>
      </c>
      <c r="C31" s="148">
        <v>373</v>
      </c>
      <c r="D31" t="s">
        <v>224</v>
      </c>
      <c r="E31" t="s">
        <v>225</v>
      </c>
      <c r="F31" t="s">
        <v>834</v>
      </c>
      <c r="G31" t="s">
        <v>5</v>
      </c>
      <c r="H31" s="184">
        <v>935.45500000000004</v>
      </c>
      <c r="I31" s="184">
        <v>0</v>
      </c>
      <c r="J31" s="184">
        <v>0</v>
      </c>
      <c r="K31" s="184">
        <v>935.45500000000004</v>
      </c>
      <c r="L31" s="184">
        <v>865.34799999999996</v>
      </c>
      <c r="M31" s="345">
        <v>0</v>
      </c>
      <c r="N31" s="184">
        <v>29.966999999999999</v>
      </c>
      <c r="O31" s="184">
        <v>0</v>
      </c>
      <c r="P31" s="184">
        <v>40.1400000000001</v>
      </c>
      <c r="Q31" s="148" t="s">
        <v>551</v>
      </c>
      <c r="R31" t="s">
        <v>225</v>
      </c>
      <c r="S31" s="148">
        <v>0</v>
      </c>
    </row>
    <row r="32" spans="1:19" x14ac:dyDescent="0.3">
      <c r="A32" t="s">
        <v>1219</v>
      </c>
      <c r="B32" s="148">
        <v>332180</v>
      </c>
      <c r="C32" s="148">
        <v>330</v>
      </c>
      <c r="D32" t="s">
        <v>270</v>
      </c>
      <c r="E32" t="s">
        <v>271</v>
      </c>
      <c r="F32" t="s">
        <v>903</v>
      </c>
      <c r="G32" t="s">
        <v>6</v>
      </c>
      <c r="H32" s="184">
        <v>450.68799999999999</v>
      </c>
      <c r="I32" s="184">
        <v>0</v>
      </c>
      <c r="J32" s="184">
        <v>0</v>
      </c>
      <c r="K32" s="184">
        <v>450.68799999999999</v>
      </c>
      <c r="L32" s="184">
        <v>328.81099999999998</v>
      </c>
      <c r="M32" s="345">
        <v>0</v>
      </c>
      <c r="N32" s="184">
        <v>14.686999999999999</v>
      </c>
      <c r="O32" s="184">
        <v>0</v>
      </c>
      <c r="P32" s="184">
        <v>82.66500000000002</v>
      </c>
      <c r="Q32" s="148" t="s">
        <v>551</v>
      </c>
      <c r="R32" t="s">
        <v>271</v>
      </c>
      <c r="S32" s="148">
        <v>0</v>
      </c>
    </row>
    <row r="33" spans="1:19" x14ac:dyDescent="0.3">
      <c r="A33" t="s">
        <v>1221</v>
      </c>
      <c r="B33" s="148">
        <v>332210</v>
      </c>
      <c r="C33" s="148">
        <v>321</v>
      </c>
      <c r="D33" t="s">
        <v>272</v>
      </c>
      <c r="E33" t="s">
        <v>273</v>
      </c>
      <c r="F33" t="s">
        <v>907</v>
      </c>
      <c r="G33" t="s">
        <v>6</v>
      </c>
      <c r="H33" s="184">
        <v>1389.8040000000001</v>
      </c>
      <c r="I33" s="184">
        <v>0</v>
      </c>
      <c r="J33" s="184">
        <v>0</v>
      </c>
      <c r="K33" s="184">
        <v>1389.8040000000001</v>
      </c>
      <c r="L33" s="184">
        <v>1168.83</v>
      </c>
      <c r="M33" s="245">
        <v>0</v>
      </c>
      <c r="N33" s="184">
        <v>44.951000000000001</v>
      </c>
      <c r="O33" s="184">
        <v>0</v>
      </c>
      <c r="P33" s="184">
        <v>91.630000000000109</v>
      </c>
      <c r="Q33" s="148" t="s">
        <v>551</v>
      </c>
      <c r="R33" t="s">
        <v>273</v>
      </c>
      <c r="S33" s="148">
        <v>0</v>
      </c>
    </row>
    <row r="34" spans="1:19" x14ac:dyDescent="0.3">
      <c r="A34" t="s">
        <v>1229</v>
      </c>
      <c r="B34" s="148">
        <v>332280</v>
      </c>
      <c r="C34" s="148">
        <v>22</v>
      </c>
      <c r="D34" t="s">
        <v>287</v>
      </c>
      <c r="E34" t="s">
        <v>929</v>
      </c>
      <c r="F34" t="s">
        <v>928</v>
      </c>
      <c r="G34" t="s">
        <v>6</v>
      </c>
      <c r="H34" s="184">
        <v>22085.812999999998</v>
      </c>
      <c r="I34" s="184">
        <v>0</v>
      </c>
      <c r="J34" s="184">
        <v>0</v>
      </c>
      <c r="K34" s="184">
        <v>22085.812999999998</v>
      </c>
      <c r="L34" s="184">
        <v>19917.698</v>
      </c>
      <c r="M34" s="345">
        <v>0</v>
      </c>
      <c r="N34" s="184">
        <v>0</v>
      </c>
      <c r="O34" s="184">
        <v>0</v>
      </c>
      <c r="P34" s="184">
        <v>1526.7059999999983</v>
      </c>
      <c r="Q34" s="148" t="s">
        <v>551</v>
      </c>
      <c r="R34" t="s">
        <v>929</v>
      </c>
      <c r="S34" s="148">
        <v>0</v>
      </c>
    </row>
    <row r="35" spans="1:19" x14ac:dyDescent="0.3">
      <c r="A35" t="s">
        <v>1139</v>
      </c>
      <c r="B35" s="148">
        <v>331480</v>
      </c>
      <c r="C35" s="148">
        <v>169</v>
      </c>
      <c r="D35" t="s">
        <v>103</v>
      </c>
      <c r="E35" t="s">
        <v>129</v>
      </c>
      <c r="F35" t="s">
        <v>674</v>
      </c>
      <c r="G35" t="s">
        <v>6</v>
      </c>
      <c r="H35" s="184">
        <v>1377.62</v>
      </c>
      <c r="I35" s="184">
        <v>0</v>
      </c>
      <c r="J35" s="184">
        <v>0</v>
      </c>
      <c r="K35" s="184">
        <v>1377.62</v>
      </c>
      <c r="L35" s="184">
        <v>1296.7139999999999</v>
      </c>
      <c r="M35" s="345">
        <v>0</v>
      </c>
      <c r="N35" s="184">
        <v>0</v>
      </c>
      <c r="O35" s="184">
        <v>0</v>
      </c>
      <c r="P35" s="184">
        <v>45.808999999999969</v>
      </c>
      <c r="Q35" s="148" t="s">
        <v>551</v>
      </c>
      <c r="R35" t="s">
        <v>129</v>
      </c>
      <c r="S35" s="148">
        <v>0</v>
      </c>
    </row>
    <row r="36" spans="1:19" x14ac:dyDescent="0.3">
      <c r="A36" t="s">
        <v>1247</v>
      </c>
      <c r="B36" s="148">
        <v>332450</v>
      </c>
      <c r="C36" s="148">
        <v>662</v>
      </c>
      <c r="D36" t="s">
        <v>317</v>
      </c>
      <c r="E36" t="s">
        <v>318</v>
      </c>
      <c r="F36" t="s">
        <v>964</v>
      </c>
      <c r="G36" t="s">
        <v>6</v>
      </c>
      <c r="H36" s="184">
        <v>195.53800000000001</v>
      </c>
      <c r="I36" s="184">
        <v>0</v>
      </c>
      <c r="J36" s="184">
        <v>0</v>
      </c>
      <c r="K36" s="184">
        <v>195.53800000000001</v>
      </c>
      <c r="L36" s="184">
        <v>163.679</v>
      </c>
      <c r="M36" s="345">
        <v>0</v>
      </c>
      <c r="N36" s="184">
        <v>0</v>
      </c>
      <c r="O36" s="184">
        <v>0</v>
      </c>
      <c r="P36" s="184">
        <v>19.399000000000001</v>
      </c>
      <c r="Q36" s="148" t="s">
        <v>551</v>
      </c>
      <c r="R36" t="s">
        <v>318</v>
      </c>
      <c r="S36" s="148">
        <v>0</v>
      </c>
    </row>
    <row r="37" spans="1:19" x14ac:dyDescent="0.3">
      <c r="A37" t="s">
        <v>1249</v>
      </c>
      <c r="B37" s="148">
        <v>332480</v>
      </c>
      <c r="C37" s="148">
        <v>425</v>
      </c>
      <c r="D37" t="s">
        <v>324</v>
      </c>
      <c r="E37" t="s">
        <v>325</v>
      </c>
      <c r="F37" t="s">
        <v>971</v>
      </c>
      <c r="G37" t="s">
        <v>6</v>
      </c>
      <c r="H37" s="184">
        <v>454.06400000000002</v>
      </c>
      <c r="I37" s="184">
        <v>0</v>
      </c>
      <c r="J37" s="184">
        <v>0</v>
      </c>
      <c r="K37" s="184">
        <v>454.06400000000002</v>
      </c>
      <c r="L37" s="184">
        <v>370.11099999999999</v>
      </c>
      <c r="M37" s="345">
        <v>0</v>
      </c>
      <c r="N37" s="184">
        <v>0</v>
      </c>
      <c r="O37" s="184">
        <v>0</v>
      </c>
      <c r="P37" s="184">
        <v>56.70700000000005</v>
      </c>
      <c r="Q37" s="148" t="s">
        <v>551</v>
      </c>
      <c r="R37" t="s">
        <v>325</v>
      </c>
      <c r="S37" s="148">
        <v>0</v>
      </c>
    </row>
    <row r="38" spans="1:19" x14ac:dyDescent="0.3">
      <c r="A38" t="s">
        <v>1261</v>
      </c>
      <c r="B38" s="148">
        <v>332590</v>
      </c>
      <c r="C38" s="148">
        <v>447</v>
      </c>
      <c r="D38" t="s">
        <v>351</v>
      </c>
      <c r="E38" t="s">
        <v>352</v>
      </c>
      <c r="F38" t="s">
        <v>997</v>
      </c>
      <c r="G38" t="s">
        <v>6</v>
      </c>
      <c r="H38" s="184">
        <v>859.33399999999995</v>
      </c>
      <c r="I38" s="184">
        <v>0</v>
      </c>
      <c r="J38" s="184">
        <v>0</v>
      </c>
      <c r="K38" s="184">
        <v>859.33399999999995</v>
      </c>
      <c r="L38" s="184">
        <v>780.21</v>
      </c>
      <c r="M38" s="345">
        <v>0</v>
      </c>
      <c r="N38" s="184">
        <v>0</v>
      </c>
      <c r="O38" s="184">
        <v>0</v>
      </c>
      <c r="P38" s="184">
        <v>62.434999999999945</v>
      </c>
      <c r="Q38" s="148" t="s">
        <v>551</v>
      </c>
      <c r="R38" t="s">
        <v>352</v>
      </c>
      <c r="S38" s="148">
        <v>0</v>
      </c>
    </row>
    <row r="39" spans="1:19" x14ac:dyDescent="0.3">
      <c r="A39" t="s">
        <v>1250</v>
      </c>
      <c r="B39" s="148">
        <v>332500</v>
      </c>
      <c r="C39" s="148">
        <v>399</v>
      </c>
      <c r="D39" t="s">
        <v>328</v>
      </c>
      <c r="E39" t="s">
        <v>329</v>
      </c>
      <c r="F39" t="s">
        <v>973</v>
      </c>
      <c r="G39" t="s">
        <v>6</v>
      </c>
      <c r="H39" s="184">
        <v>515.04</v>
      </c>
      <c r="I39" s="184">
        <v>0</v>
      </c>
      <c r="J39" s="184">
        <v>0</v>
      </c>
      <c r="K39" s="184">
        <v>515.04</v>
      </c>
      <c r="L39" s="184">
        <v>513.39499999999998</v>
      </c>
      <c r="M39" s="245">
        <v>0</v>
      </c>
      <c r="N39" s="184">
        <v>0</v>
      </c>
      <c r="O39" s="184">
        <v>0</v>
      </c>
      <c r="P39" s="184">
        <v>-35.475000000000023</v>
      </c>
      <c r="Q39" s="148" t="s">
        <v>551</v>
      </c>
      <c r="R39" t="s">
        <v>329</v>
      </c>
      <c r="S39" s="148">
        <v>0</v>
      </c>
    </row>
    <row r="40" spans="1:19" x14ac:dyDescent="0.3">
      <c r="A40" t="s">
        <v>1162</v>
      </c>
      <c r="B40" s="148">
        <v>331690</v>
      </c>
      <c r="C40" s="148">
        <v>169</v>
      </c>
      <c r="D40" t="s">
        <v>103</v>
      </c>
      <c r="E40" t="s">
        <v>150</v>
      </c>
      <c r="F40" t="s">
        <v>700</v>
      </c>
      <c r="G40" t="s">
        <v>6</v>
      </c>
      <c r="H40" s="184">
        <v>3034.6289999999999</v>
      </c>
      <c r="I40" s="184">
        <v>0</v>
      </c>
      <c r="J40" s="184">
        <v>0</v>
      </c>
      <c r="K40" s="184">
        <v>3034.6289999999999</v>
      </c>
      <c r="L40" s="184">
        <v>2868.5050000000001</v>
      </c>
      <c r="M40" s="345">
        <v>0</v>
      </c>
      <c r="N40" s="184">
        <v>0</v>
      </c>
      <c r="O40" s="184">
        <v>0</v>
      </c>
      <c r="P40" s="184">
        <v>118.24699999999984</v>
      </c>
      <c r="Q40" s="148" t="s">
        <v>551</v>
      </c>
      <c r="R40" t="s">
        <v>150</v>
      </c>
      <c r="S40" s="148">
        <v>0</v>
      </c>
    </row>
    <row r="41" spans="1:19" x14ac:dyDescent="0.3">
      <c r="A41" t="s">
        <v>1270</v>
      </c>
      <c r="B41" s="148">
        <v>332730</v>
      </c>
      <c r="C41" s="148">
        <v>729</v>
      </c>
      <c r="D41" t="s">
        <v>369</v>
      </c>
      <c r="E41" t="s">
        <v>370</v>
      </c>
      <c r="F41" t="s">
        <v>1025</v>
      </c>
      <c r="G41" t="s">
        <v>6</v>
      </c>
      <c r="H41" s="184">
        <v>0</v>
      </c>
      <c r="I41" s="184">
        <v>0</v>
      </c>
      <c r="J41" s="184">
        <v>0</v>
      </c>
      <c r="K41" s="184">
        <v>0</v>
      </c>
      <c r="L41" s="184">
        <v>228.77199999999999</v>
      </c>
      <c r="M41" s="245">
        <v>0</v>
      </c>
      <c r="N41" s="184">
        <v>17.271000000000001</v>
      </c>
      <c r="O41" s="184">
        <v>0</v>
      </c>
      <c r="P41" s="184">
        <v>-275.33800000000002</v>
      </c>
      <c r="Q41" s="148" t="s">
        <v>551</v>
      </c>
      <c r="R41" t="s">
        <v>370</v>
      </c>
      <c r="S41" s="148">
        <v>0</v>
      </c>
    </row>
    <row r="42" spans="1:19" x14ac:dyDescent="0.3">
      <c r="A42" t="s">
        <v>1181</v>
      </c>
      <c r="B42" s="148">
        <v>331860</v>
      </c>
      <c r="C42" s="148">
        <v>297</v>
      </c>
      <c r="D42" t="s">
        <v>181</v>
      </c>
      <c r="E42" t="s">
        <v>182</v>
      </c>
      <c r="F42" t="s">
        <v>774</v>
      </c>
      <c r="G42" t="s">
        <v>6</v>
      </c>
      <c r="H42" s="184">
        <v>665.32399999999996</v>
      </c>
      <c r="I42" s="184">
        <v>0</v>
      </c>
      <c r="J42" s="184">
        <v>0</v>
      </c>
      <c r="K42" s="184">
        <v>665.32399999999996</v>
      </c>
      <c r="L42" s="184">
        <v>565.25599999999997</v>
      </c>
      <c r="M42" s="345">
        <v>0</v>
      </c>
      <c r="N42" s="184">
        <v>0.01</v>
      </c>
      <c r="O42" s="184">
        <v>0</v>
      </c>
      <c r="P42" s="184">
        <v>79.024999999999977</v>
      </c>
      <c r="Q42" s="148" t="s">
        <v>551</v>
      </c>
      <c r="R42" t="s">
        <v>182</v>
      </c>
      <c r="S42" s="148">
        <v>0</v>
      </c>
    </row>
    <row r="43" spans="1:19" x14ac:dyDescent="0.3">
      <c r="A43" t="s">
        <v>1179</v>
      </c>
      <c r="B43" s="148">
        <v>331870</v>
      </c>
      <c r="C43" s="148">
        <v>658</v>
      </c>
      <c r="D43" t="s">
        <v>183</v>
      </c>
      <c r="E43" t="s">
        <v>184</v>
      </c>
      <c r="F43" t="s">
        <v>770</v>
      </c>
      <c r="G43" t="s">
        <v>6</v>
      </c>
      <c r="H43" s="184">
        <v>674.92100000000005</v>
      </c>
      <c r="I43" s="184">
        <v>0</v>
      </c>
      <c r="J43" s="184">
        <v>0</v>
      </c>
      <c r="K43" s="184">
        <v>674.92100000000005</v>
      </c>
      <c r="L43" s="184">
        <v>464.25400000000002</v>
      </c>
      <c r="M43" s="345">
        <v>0</v>
      </c>
      <c r="N43" s="184">
        <v>175.857</v>
      </c>
      <c r="O43" s="184">
        <v>0</v>
      </c>
      <c r="P43" s="184">
        <v>21.659000000000106</v>
      </c>
      <c r="Q43" s="148" t="s">
        <v>551</v>
      </c>
      <c r="R43" t="s">
        <v>184</v>
      </c>
      <c r="S43" s="148">
        <v>0</v>
      </c>
    </row>
    <row r="44" spans="1:19" x14ac:dyDescent="0.3">
      <c r="A44" t="s">
        <v>1180</v>
      </c>
      <c r="B44" s="148">
        <v>331880</v>
      </c>
      <c r="C44" s="148">
        <v>437</v>
      </c>
      <c r="D44" t="s">
        <v>185</v>
      </c>
      <c r="E44" t="s">
        <v>186</v>
      </c>
      <c r="F44" t="s">
        <v>772</v>
      </c>
      <c r="G44" t="s">
        <v>6</v>
      </c>
      <c r="H44" s="184">
        <v>356.58</v>
      </c>
      <c r="I44" s="184">
        <v>0</v>
      </c>
      <c r="J44" s="184">
        <v>0</v>
      </c>
      <c r="K44" s="184">
        <v>356.58</v>
      </c>
      <c r="L44" s="184">
        <v>316.30900000000003</v>
      </c>
      <c r="M44" s="345">
        <v>0</v>
      </c>
      <c r="N44" s="184">
        <v>1.2969999999999999</v>
      </c>
      <c r="O44" s="184">
        <v>0</v>
      </c>
      <c r="P44" s="184">
        <v>29.65399999999994</v>
      </c>
      <c r="Q44" s="148" t="s">
        <v>551</v>
      </c>
      <c r="R44" t="s">
        <v>186</v>
      </c>
      <c r="S44" s="148">
        <v>0</v>
      </c>
    </row>
    <row r="45" spans="1:19" x14ac:dyDescent="0.3">
      <c r="A45" t="s">
        <v>1185</v>
      </c>
      <c r="B45" s="148">
        <v>331910</v>
      </c>
      <c r="C45" s="148">
        <v>360</v>
      </c>
      <c r="D45" t="s">
        <v>195</v>
      </c>
      <c r="E45" t="s">
        <v>196</v>
      </c>
      <c r="F45" t="s">
        <v>786</v>
      </c>
      <c r="G45" t="s">
        <v>6</v>
      </c>
      <c r="H45" s="184">
        <v>224.96</v>
      </c>
      <c r="I45" s="184">
        <v>0</v>
      </c>
      <c r="J45" s="184">
        <v>0</v>
      </c>
      <c r="K45" s="184">
        <v>224.96</v>
      </c>
      <c r="L45" s="184">
        <v>197.62799999999999</v>
      </c>
      <c r="M45" s="345">
        <v>0</v>
      </c>
      <c r="N45" s="184">
        <v>4.1000000000000002E-2</v>
      </c>
      <c r="O45" s="184">
        <v>0</v>
      </c>
      <c r="P45" s="184">
        <v>19.17300000000003</v>
      </c>
      <c r="Q45" s="148" t="s">
        <v>551</v>
      </c>
      <c r="R45" t="s">
        <v>196</v>
      </c>
      <c r="S45" s="148">
        <v>0</v>
      </c>
    </row>
    <row r="46" spans="1:19" x14ac:dyDescent="0.3">
      <c r="A46" t="s">
        <v>1245</v>
      </c>
      <c r="B46" s="148">
        <v>332430</v>
      </c>
      <c r="C46" s="148">
        <v>45</v>
      </c>
      <c r="D46" t="s">
        <v>313</v>
      </c>
      <c r="E46" t="s">
        <v>960</v>
      </c>
      <c r="F46" t="s">
        <v>959</v>
      </c>
      <c r="G46" t="s">
        <v>6</v>
      </c>
      <c r="H46" s="184">
        <v>18479.2</v>
      </c>
      <c r="I46" s="184">
        <v>0</v>
      </c>
      <c r="J46" s="184">
        <v>0</v>
      </c>
      <c r="K46" s="184">
        <v>18479.2</v>
      </c>
      <c r="L46" s="184">
        <v>17364.920999999998</v>
      </c>
      <c r="M46" s="345">
        <v>0</v>
      </c>
      <c r="N46" s="184">
        <v>2.4460000000000002</v>
      </c>
      <c r="O46" s="184">
        <v>0</v>
      </c>
      <c r="P46" s="184">
        <v>721.23300000000381</v>
      </c>
      <c r="Q46" s="148" t="s">
        <v>551</v>
      </c>
      <c r="R46" t="s">
        <v>960</v>
      </c>
      <c r="S46" s="148">
        <v>0</v>
      </c>
    </row>
    <row r="47" spans="1:19" x14ac:dyDescent="0.3">
      <c r="A47" t="s">
        <v>1189</v>
      </c>
      <c r="B47" s="148">
        <v>331940</v>
      </c>
      <c r="C47" s="148">
        <v>320</v>
      </c>
      <c r="D47" t="s">
        <v>206</v>
      </c>
      <c r="E47" t="s">
        <v>207</v>
      </c>
      <c r="F47" t="s">
        <v>812</v>
      </c>
      <c r="G47" t="s">
        <v>6</v>
      </c>
      <c r="H47" s="184">
        <v>542.53</v>
      </c>
      <c r="I47" s="184">
        <v>0</v>
      </c>
      <c r="J47" s="184">
        <v>0</v>
      </c>
      <c r="K47" s="184">
        <v>542.53</v>
      </c>
      <c r="L47" s="184">
        <v>478.89600000000002</v>
      </c>
      <c r="M47" s="345">
        <v>0</v>
      </c>
      <c r="N47" s="184">
        <v>0</v>
      </c>
      <c r="O47" s="184">
        <v>0</v>
      </c>
      <c r="P47" s="184">
        <v>40.879999999999939</v>
      </c>
      <c r="Q47" s="148" t="s">
        <v>551</v>
      </c>
      <c r="R47" t="s">
        <v>207</v>
      </c>
      <c r="S47" s="148">
        <v>0</v>
      </c>
    </row>
    <row r="48" spans="1:19" x14ac:dyDescent="0.3">
      <c r="A48" t="s">
        <v>1201</v>
      </c>
      <c r="B48" s="148">
        <v>332040</v>
      </c>
      <c r="C48" s="148">
        <v>681</v>
      </c>
      <c r="D48" t="s">
        <v>236</v>
      </c>
      <c r="E48" t="s">
        <v>237</v>
      </c>
      <c r="F48" t="s">
        <v>850</v>
      </c>
      <c r="G48" t="s">
        <v>6</v>
      </c>
      <c r="H48" s="184">
        <v>340.63200000000001</v>
      </c>
      <c r="I48" s="184">
        <v>0</v>
      </c>
      <c r="J48" s="184">
        <v>0</v>
      </c>
      <c r="K48" s="184">
        <v>340.63200000000001</v>
      </c>
      <c r="L48" s="184">
        <v>271.63299999999998</v>
      </c>
      <c r="M48" s="345">
        <v>0</v>
      </c>
      <c r="N48" s="184">
        <v>0</v>
      </c>
      <c r="O48" s="184">
        <v>0</v>
      </c>
      <c r="P48" s="184">
        <v>50.878000000000043</v>
      </c>
      <c r="Q48" s="148" t="s">
        <v>551</v>
      </c>
      <c r="R48" t="s">
        <v>237</v>
      </c>
      <c r="S48" s="148">
        <v>0</v>
      </c>
    </row>
    <row r="49" spans="1:19" x14ac:dyDescent="0.3">
      <c r="A49" t="s">
        <v>1202</v>
      </c>
      <c r="B49" s="148">
        <v>332050</v>
      </c>
      <c r="C49" s="148">
        <v>280</v>
      </c>
      <c r="D49" t="s">
        <v>238</v>
      </c>
      <c r="E49" t="s">
        <v>853</v>
      </c>
      <c r="F49" t="s">
        <v>852</v>
      </c>
      <c r="G49" t="s">
        <v>6</v>
      </c>
      <c r="H49" s="184">
        <v>3618.1</v>
      </c>
      <c r="I49" s="184">
        <v>0</v>
      </c>
      <c r="J49" s="184">
        <v>0</v>
      </c>
      <c r="K49" s="184">
        <v>3618.1</v>
      </c>
      <c r="L49" s="184">
        <v>2731.2159999999999</v>
      </c>
      <c r="M49" s="345">
        <v>0</v>
      </c>
      <c r="N49" s="184">
        <v>0</v>
      </c>
      <c r="O49" s="184">
        <v>0</v>
      </c>
      <c r="P49" s="184">
        <v>349.375</v>
      </c>
      <c r="Q49" s="148" t="s">
        <v>551</v>
      </c>
      <c r="R49" t="s">
        <v>853</v>
      </c>
      <c r="S49" s="148">
        <v>0</v>
      </c>
    </row>
    <row r="50" spans="1:19" x14ac:dyDescent="0.3">
      <c r="A50" t="s">
        <v>1213</v>
      </c>
      <c r="B50" s="148">
        <v>332100</v>
      </c>
      <c r="C50" s="148">
        <v>660</v>
      </c>
      <c r="D50" t="s">
        <v>258</v>
      </c>
      <c r="E50" t="s">
        <v>259</v>
      </c>
      <c r="F50" t="s">
        <v>891</v>
      </c>
      <c r="G50" t="s">
        <v>6</v>
      </c>
      <c r="H50" s="184">
        <v>428.9</v>
      </c>
      <c r="I50" s="184">
        <v>0</v>
      </c>
      <c r="J50" s="184">
        <v>0</v>
      </c>
      <c r="K50" s="184">
        <v>428.9</v>
      </c>
      <c r="L50" s="184">
        <v>366.13</v>
      </c>
      <c r="M50" s="345">
        <v>0</v>
      </c>
      <c r="N50" s="184">
        <v>0.623</v>
      </c>
      <c r="O50" s="184">
        <v>0</v>
      </c>
      <c r="P50" s="184">
        <v>26.701999999999998</v>
      </c>
      <c r="Q50" s="148" t="s">
        <v>551</v>
      </c>
      <c r="R50" t="s">
        <v>259</v>
      </c>
      <c r="S50" s="148">
        <v>0</v>
      </c>
    </row>
    <row r="51" spans="1:19" x14ac:dyDescent="0.3">
      <c r="A51" t="s">
        <v>1234</v>
      </c>
      <c r="B51" s="148">
        <v>332110</v>
      </c>
      <c r="C51" s="148">
        <v>661</v>
      </c>
      <c r="D51" t="s">
        <v>297</v>
      </c>
      <c r="E51" t="s">
        <v>298</v>
      </c>
      <c r="F51" t="s">
        <v>937</v>
      </c>
      <c r="G51" t="s">
        <v>6</v>
      </c>
      <c r="H51" s="184">
        <v>733.28800000000001</v>
      </c>
      <c r="I51" s="184">
        <v>0</v>
      </c>
      <c r="J51" s="184">
        <v>0</v>
      </c>
      <c r="K51" s="184">
        <v>733.28800000000001</v>
      </c>
      <c r="L51" s="184">
        <v>492.327</v>
      </c>
      <c r="M51" s="245">
        <v>0</v>
      </c>
      <c r="N51" s="184">
        <v>0</v>
      </c>
      <c r="O51" s="184">
        <v>0</v>
      </c>
      <c r="P51" s="184">
        <v>213.66399999999999</v>
      </c>
      <c r="Q51" s="148" t="s">
        <v>551</v>
      </c>
      <c r="R51" t="s">
        <v>298</v>
      </c>
      <c r="S51" s="148">
        <v>0</v>
      </c>
    </row>
    <row r="52" spans="1:19" x14ac:dyDescent="0.3">
      <c r="A52" t="s">
        <v>1279</v>
      </c>
      <c r="B52" s="148">
        <v>332470</v>
      </c>
      <c r="C52" s="148">
        <v>659</v>
      </c>
      <c r="D52" t="s">
        <v>293</v>
      </c>
      <c r="E52" t="s">
        <v>294</v>
      </c>
      <c r="F52" t="s">
        <v>1053</v>
      </c>
      <c r="G52" t="s">
        <v>6</v>
      </c>
      <c r="H52" s="184">
        <v>448.96600000000001</v>
      </c>
      <c r="I52" s="184">
        <v>0</v>
      </c>
      <c r="J52" s="184">
        <v>0</v>
      </c>
      <c r="K52" s="184">
        <v>448.96600000000001</v>
      </c>
      <c r="L52" s="184">
        <v>266.91899999999998</v>
      </c>
      <c r="M52" s="345">
        <v>0</v>
      </c>
      <c r="N52" s="184">
        <v>8.6999999999999993</v>
      </c>
      <c r="O52" s="184">
        <v>0</v>
      </c>
      <c r="P52" s="184">
        <v>171.48400000000004</v>
      </c>
      <c r="Q52" s="148" t="s">
        <v>551</v>
      </c>
      <c r="R52" t="s">
        <v>294</v>
      </c>
      <c r="S52" s="148">
        <v>0</v>
      </c>
    </row>
    <row r="53" spans="1:19" x14ac:dyDescent="0.3">
      <c r="A53" t="s">
        <v>1097</v>
      </c>
      <c r="B53" s="148">
        <v>331160</v>
      </c>
      <c r="C53" s="148">
        <v>2</v>
      </c>
      <c r="D53" t="s">
        <v>80</v>
      </c>
      <c r="E53" t="s">
        <v>394</v>
      </c>
      <c r="F53" t="s">
        <v>623</v>
      </c>
      <c r="G53" t="s">
        <v>7</v>
      </c>
      <c r="H53" s="184">
        <v>0</v>
      </c>
      <c r="I53" s="184">
        <v>0</v>
      </c>
      <c r="J53" s="184">
        <v>0</v>
      </c>
      <c r="K53" s="184">
        <v>0</v>
      </c>
      <c r="L53" s="184">
        <v>342.48599999999999</v>
      </c>
      <c r="M53" s="345">
        <v>0</v>
      </c>
      <c r="N53" s="184">
        <v>0</v>
      </c>
      <c r="O53" s="184">
        <v>0</v>
      </c>
      <c r="P53" s="184">
        <v>-342.48599999999999</v>
      </c>
      <c r="Q53" s="148" t="s">
        <v>551</v>
      </c>
      <c r="R53" t="s">
        <v>394</v>
      </c>
      <c r="S53" s="148">
        <v>0</v>
      </c>
    </row>
    <row r="54" spans="1:19" x14ac:dyDescent="0.3">
      <c r="A54" t="s">
        <v>1101</v>
      </c>
      <c r="B54" s="148">
        <v>331195</v>
      </c>
      <c r="C54" s="148">
        <v>2</v>
      </c>
      <c r="D54" t="s">
        <v>80</v>
      </c>
      <c r="E54" t="s">
        <v>96</v>
      </c>
      <c r="F54" t="s">
        <v>623</v>
      </c>
      <c r="G54" t="s">
        <v>7</v>
      </c>
      <c r="H54" s="184">
        <v>1266.4259999999999</v>
      </c>
      <c r="I54" s="184">
        <v>0</v>
      </c>
      <c r="J54" s="184">
        <v>0</v>
      </c>
      <c r="K54" s="184">
        <v>1266.4259999999999</v>
      </c>
      <c r="L54" s="184">
        <v>475.55900000000003</v>
      </c>
      <c r="M54" s="345">
        <v>0</v>
      </c>
      <c r="N54" s="184">
        <v>0</v>
      </c>
      <c r="O54" s="184">
        <v>0</v>
      </c>
      <c r="P54" s="184">
        <v>771.23599999999988</v>
      </c>
      <c r="Q54" s="148" t="s">
        <v>551</v>
      </c>
      <c r="R54" t="s">
        <v>96</v>
      </c>
      <c r="S54" s="148">
        <v>0</v>
      </c>
    </row>
    <row r="55" spans="1:19" x14ac:dyDescent="0.3">
      <c r="A55" t="s">
        <v>1263</v>
      </c>
      <c r="B55" s="148">
        <v>332610</v>
      </c>
      <c r="C55" s="148">
        <v>586</v>
      </c>
      <c r="D55" t="s">
        <v>355</v>
      </c>
      <c r="E55" t="s">
        <v>356</v>
      </c>
      <c r="F55" t="s">
        <v>1001</v>
      </c>
      <c r="G55" t="s">
        <v>7</v>
      </c>
      <c r="H55" s="184">
        <v>414.24299999999999</v>
      </c>
      <c r="I55" s="184">
        <v>0</v>
      </c>
      <c r="J55" s="184">
        <v>0</v>
      </c>
      <c r="K55" s="184">
        <v>414.24299999999999</v>
      </c>
      <c r="L55" s="184">
        <v>291.62</v>
      </c>
      <c r="M55" s="345">
        <v>0</v>
      </c>
      <c r="N55" s="184">
        <v>8.1159999999999997</v>
      </c>
      <c r="O55" s="184">
        <v>0</v>
      </c>
      <c r="P55" s="184">
        <v>86.09699999999998</v>
      </c>
      <c r="Q55" s="148" t="s">
        <v>551</v>
      </c>
      <c r="R55" t="s">
        <v>356</v>
      </c>
      <c r="S55" s="148">
        <v>0</v>
      </c>
    </row>
    <row r="56" spans="1:19" x14ac:dyDescent="0.3">
      <c r="A56" t="s">
        <v>1178</v>
      </c>
      <c r="B56" s="148">
        <v>331850</v>
      </c>
      <c r="C56" s="148">
        <v>686</v>
      </c>
      <c r="D56" t="s">
        <v>179</v>
      </c>
      <c r="E56" t="s">
        <v>180</v>
      </c>
      <c r="F56" t="s">
        <v>768</v>
      </c>
      <c r="G56" t="s">
        <v>7</v>
      </c>
      <c r="H56" s="184">
        <v>269.07</v>
      </c>
      <c r="I56" s="184">
        <v>0</v>
      </c>
      <c r="J56" s="184">
        <v>0</v>
      </c>
      <c r="K56" s="184">
        <v>269.07</v>
      </c>
      <c r="L56" s="184">
        <v>229.17500000000001</v>
      </c>
      <c r="M56" s="245">
        <v>0</v>
      </c>
      <c r="N56" s="184">
        <v>0</v>
      </c>
      <c r="O56" s="184">
        <v>0</v>
      </c>
      <c r="P56" s="184">
        <v>19.123999999999967</v>
      </c>
      <c r="Q56" s="148" t="s">
        <v>551</v>
      </c>
      <c r="R56" t="s">
        <v>180</v>
      </c>
      <c r="S56" s="148">
        <v>0</v>
      </c>
    </row>
    <row r="57" spans="1:19" x14ac:dyDescent="0.3">
      <c r="A57" t="s">
        <v>1084</v>
      </c>
      <c r="B57" s="148">
        <v>331070</v>
      </c>
      <c r="C57" s="148">
        <v>2</v>
      </c>
      <c r="D57" t="s">
        <v>80</v>
      </c>
      <c r="E57" t="s">
        <v>85</v>
      </c>
      <c r="F57" t="s">
        <v>623</v>
      </c>
      <c r="G57" t="s">
        <v>7</v>
      </c>
      <c r="H57" s="184">
        <v>42.3</v>
      </c>
      <c r="I57" s="184">
        <v>0</v>
      </c>
      <c r="J57" s="184">
        <v>0</v>
      </c>
      <c r="K57" s="184">
        <v>42.3</v>
      </c>
      <c r="L57" s="184">
        <v>332.40499999999997</v>
      </c>
      <c r="M57" s="245">
        <v>0</v>
      </c>
      <c r="N57" s="184">
        <v>0</v>
      </c>
      <c r="O57" s="184">
        <v>0</v>
      </c>
      <c r="P57" s="184">
        <v>-296.59999999999997</v>
      </c>
      <c r="Q57" s="148" t="s">
        <v>551</v>
      </c>
      <c r="R57" t="s">
        <v>85</v>
      </c>
      <c r="S57" s="148">
        <v>0</v>
      </c>
    </row>
    <row r="58" spans="1:19" x14ac:dyDescent="0.3">
      <c r="A58" t="s">
        <v>1182</v>
      </c>
      <c r="B58" s="148">
        <v>331890</v>
      </c>
      <c r="C58" s="148">
        <v>368</v>
      </c>
      <c r="D58" t="s">
        <v>187</v>
      </c>
      <c r="E58" t="s">
        <v>188</v>
      </c>
      <c r="F58" t="s">
        <v>776</v>
      </c>
      <c r="G58" t="s">
        <v>7</v>
      </c>
      <c r="H58" s="184">
        <v>444.58199999999999</v>
      </c>
      <c r="I58" s="184">
        <v>0</v>
      </c>
      <c r="J58" s="184">
        <v>0</v>
      </c>
      <c r="K58" s="184">
        <v>444.58199999999999</v>
      </c>
      <c r="L58" s="184">
        <v>375.77800000000002</v>
      </c>
      <c r="M58" s="345">
        <v>0</v>
      </c>
      <c r="N58" s="184">
        <v>6.9</v>
      </c>
      <c r="O58" s="184">
        <v>0</v>
      </c>
      <c r="P58" s="184">
        <v>25.563999999999965</v>
      </c>
      <c r="Q58" s="148" t="s">
        <v>551</v>
      </c>
      <c r="R58" t="s">
        <v>188</v>
      </c>
      <c r="S58" s="148">
        <v>0</v>
      </c>
    </row>
    <row r="59" spans="1:19" x14ac:dyDescent="0.3">
      <c r="A59" t="s">
        <v>1187</v>
      </c>
      <c r="B59" s="148">
        <v>331920</v>
      </c>
      <c r="C59" s="148">
        <v>160</v>
      </c>
      <c r="D59" t="s">
        <v>202</v>
      </c>
      <c r="E59" t="s">
        <v>797</v>
      </c>
      <c r="F59" t="s">
        <v>796</v>
      </c>
      <c r="G59" t="s">
        <v>7</v>
      </c>
      <c r="H59" s="184">
        <v>25143.423999999999</v>
      </c>
      <c r="I59" s="184">
        <v>0</v>
      </c>
      <c r="J59" s="184">
        <v>0</v>
      </c>
      <c r="K59" s="184">
        <v>25143.423999999999</v>
      </c>
      <c r="L59" s="184">
        <v>23444.126</v>
      </c>
      <c r="M59" s="345">
        <v>0</v>
      </c>
      <c r="N59" s="184">
        <v>0</v>
      </c>
      <c r="O59" s="184">
        <v>0</v>
      </c>
      <c r="P59" s="184">
        <v>1426.757999999998</v>
      </c>
      <c r="Q59" s="148" t="s">
        <v>2185</v>
      </c>
      <c r="R59" t="s">
        <v>797</v>
      </c>
      <c r="S59" s="148">
        <v>0</v>
      </c>
    </row>
    <row r="60" spans="1:19" x14ac:dyDescent="0.3">
      <c r="A60" t="s">
        <v>1186</v>
      </c>
      <c r="B60" s="148">
        <v>0</v>
      </c>
      <c r="C60" s="148">
        <v>10</v>
      </c>
      <c r="D60" t="s">
        <v>788</v>
      </c>
      <c r="E60" t="s">
        <v>788</v>
      </c>
      <c r="F60" t="s">
        <v>790</v>
      </c>
      <c r="G60" t="s">
        <v>7</v>
      </c>
      <c r="H60" s="184">
        <v>88816</v>
      </c>
      <c r="I60" s="184">
        <v>0</v>
      </c>
      <c r="J60" s="184">
        <v>0</v>
      </c>
      <c r="K60" s="184">
        <v>88816</v>
      </c>
      <c r="L60" s="184">
        <v>80530</v>
      </c>
      <c r="M60" s="345">
        <v>0</v>
      </c>
      <c r="N60" s="184">
        <v>0</v>
      </c>
      <c r="O60" s="184">
        <v>0</v>
      </c>
      <c r="P60" s="184">
        <v>8043</v>
      </c>
      <c r="Q60" s="148" t="s">
        <v>1078</v>
      </c>
      <c r="R60" t="s">
        <v>542</v>
      </c>
      <c r="S60" s="148">
        <v>0</v>
      </c>
    </row>
    <row r="61" spans="1:19" x14ac:dyDescent="0.3">
      <c r="A61" t="s">
        <v>1470</v>
      </c>
      <c r="B61" s="148">
        <v>0</v>
      </c>
      <c r="C61" s="148">
        <v>91</v>
      </c>
      <c r="D61" t="s">
        <v>1783</v>
      </c>
      <c r="E61" t="s">
        <v>1783</v>
      </c>
      <c r="F61" t="s">
        <v>1785</v>
      </c>
      <c r="G61" t="s">
        <v>7</v>
      </c>
      <c r="H61" s="184">
        <v>0</v>
      </c>
      <c r="I61" s="184">
        <v>0</v>
      </c>
      <c r="J61" s="184">
        <v>0</v>
      </c>
      <c r="K61" s="184">
        <v>0</v>
      </c>
      <c r="L61" s="184">
        <v>0</v>
      </c>
      <c r="M61" s="345">
        <v>0</v>
      </c>
      <c r="N61" s="184">
        <v>0</v>
      </c>
      <c r="O61" s="184">
        <v>0</v>
      </c>
      <c r="P61" s="184">
        <v>0</v>
      </c>
      <c r="Q61" s="148">
        <v>0</v>
      </c>
      <c r="R61" t="s">
        <v>1410</v>
      </c>
      <c r="S61" s="148">
        <v>0</v>
      </c>
    </row>
    <row r="62" spans="1:19" x14ac:dyDescent="0.3">
      <c r="A62" t="s">
        <v>1073</v>
      </c>
      <c r="B62" s="148">
        <v>331010</v>
      </c>
      <c r="C62" s="148">
        <v>449</v>
      </c>
      <c r="D62" t="s">
        <v>61</v>
      </c>
      <c r="E62" t="s">
        <v>62</v>
      </c>
      <c r="F62" t="s">
        <v>578</v>
      </c>
      <c r="G62" t="s">
        <v>8</v>
      </c>
      <c r="H62" s="184">
        <v>312.06599999999997</v>
      </c>
      <c r="I62" s="184">
        <v>0</v>
      </c>
      <c r="J62" s="184">
        <v>0</v>
      </c>
      <c r="K62" s="184">
        <v>312.06599999999997</v>
      </c>
      <c r="L62" s="184">
        <v>223.39500000000001</v>
      </c>
      <c r="M62" s="345">
        <v>0</v>
      </c>
      <c r="N62" s="184">
        <v>0</v>
      </c>
      <c r="O62" s="184">
        <v>0</v>
      </c>
      <c r="P62" s="184">
        <v>84.602999999999952</v>
      </c>
      <c r="Q62" s="148" t="s">
        <v>551</v>
      </c>
      <c r="R62" t="s">
        <v>62</v>
      </c>
      <c r="S62" s="148">
        <v>0</v>
      </c>
    </row>
    <row r="63" spans="1:19" x14ac:dyDescent="0.3">
      <c r="A63" t="s">
        <v>1145</v>
      </c>
      <c r="B63" s="148">
        <v>331540</v>
      </c>
      <c r="C63" s="148">
        <v>169</v>
      </c>
      <c r="D63" t="s">
        <v>103</v>
      </c>
      <c r="E63" t="s">
        <v>135</v>
      </c>
      <c r="F63" t="s">
        <v>728</v>
      </c>
      <c r="G63" t="s">
        <v>8</v>
      </c>
      <c r="H63" s="184">
        <v>869.52800000000002</v>
      </c>
      <c r="I63" s="184">
        <v>0</v>
      </c>
      <c r="J63" s="184">
        <v>0</v>
      </c>
      <c r="K63" s="184">
        <v>869.52800000000002</v>
      </c>
      <c r="L63" s="184">
        <v>796.75699999999995</v>
      </c>
      <c r="M63" s="345">
        <v>0</v>
      </c>
      <c r="N63" s="184">
        <v>0</v>
      </c>
      <c r="O63" s="184">
        <v>0</v>
      </c>
      <c r="P63" s="184">
        <v>42.719000000000051</v>
      </c>
      <c r="Q63" s="148" t="s">
        <v>551</v>
      </c>
      <c r="R63" t="s">
        <v>135</v>
      </c>
      <c r="S63" s="148">
        <v>0</v>
      </c>
    </row>
    <row r="64" spans="1:19" x14ac:dyDescent="0.3">
      <c r="A64" t="s">
        <v>1246</v>
      </c>
      <c r="B64" s="148">
        <v>332440</v>
      </c>
      <c r="C64" s="148">
        <v>357</v>
      </c>
      <c r="D64" t="s">
        <v>315</v>
      </c>
      <c r="E64" t="s">
        <v>316</v>
      </c>
      <c r="F64" t="s">
        <v>962</v>
      </c>
      <c r="G64" t="s">
        <v>8</v>
      </c>
      <c r="H64" s="184">
        <v>741.51599999999996</v>
      </c>
      <c r="I64" s="184">
        <v>0</v>
      </c>
      <c r="J64" s="184">
        <v>0</v>
      </c>
      <c r="K64" s="184">
        <v>741.51599999999996</v>
      </c>
      <c r="L64" s="184">
        <v>672.37400000000002</v>
      </c>
      <c r="M64" s="345">
        <v>0</v>
      </c>
      <c r="N64" s="184">
        <v>0</v>
      </c>
      <c r="O64" s="184">
        <v>0</v>
      </c>
      <c r="P64" s="184">
        <v>28.744999999999891</v>
      </c>
      <c r="Q64" s="148" t="s">
        <v>551</v>
      </c>
      <c r="R64" t="s">
        <v>316</v>
      </c>
      <c r="S64" s="148">
        <v>0</v>
      </c>
    </row>
    <row r="65" spans="1:19" x14ac:dyDescent="0.3">
      <c r="A65" t="s">
        <v>1212</v>
      </c>
      <c r="B65" s="148">
        <v>0</v>
      </c>
      <c r="C65" s="148">
        <v>16</v>
      </c>
      <c r="D65" t="s">
        <v>257</v>
      </c>
      <c r="E65" t="s">
        <v>257</v>
      </c>
      <c r="F65" t="s">
        <v>876</v>
      </c>
      <c r="G65" t="s">
        <v>8</v>
      </c>
      <c r="H65" s="184">
        <v>151746</v>
      </c>
      <c r="I65" s="184">
        <v>0</v>
      </c>
      <c r="J65" s="184">
        <v>0</v>
      </c>
      <c r="K65" s="184">
        <v>151746</v>
      </c>
      <c r="L65" s="184">
        <v>142741</v>
      </c>
      <c r="M65" s="345">
        <v>0</v>
      </c>
      <c r="N65" s="184">
        <v>0</v>
      </c>
      <c r="O65" s="184">
        <v>0</v>
      </c>
      <c r="P65" s="184">
        <v>8365</v>
      </c>
      <c r="Q65" s="148" t="s">
        <v>1078</v>
      </c>
      <c r="R65" t="s">
        <v>547</v>
      </c>
      <c r="S65" s="148">
        <v>0</v>
      </c>
    </row>
    <row r="66" spans="1:19" x14ac:dyDescent="0.3">
      <c r="A66" t="s">
        <v>1167</v>
      </c>
      <c r="B66" s="148">
        <v>331740</v>
      </c>
      <c r="C66" s="148">
        <v>683</v>
      </c>
      <c r="D66" t="s">
        <v>154</v>
      </c>
      <c r="E66" t="s">
        <v>155</v>
      </c>
      <c r="F66" t="s">
        <v>740</v>
      </c>
      <c r="G66" t="s">
        <v>8</v>
      </c>
      <c r="H66" s="184">
        <v>213.85900000000001</v>
      </c>
      <c r="I66" s="184">
        <v>0</v>
      </c>
      <c r="J66" s="184">
        <v>0</v>
      </c>
      <c r="K66" s="184">
        <v>213.85900000000001</v>
      </c>
      <c r="L66" s="184">
        <v>191.85400000000001</v>
      </c>
      <c r="M66" s="345">
        <v>0</v>
      </c>
      <c r="N66" s="184">
        <v>0</v>
      </c>
      <c r="O66" s="184">
        <v>0</v>
      </c>
      <c r="P66" s="184">
        <v>19.669999999999987</v>
      </c>
      <c r="Q66" s="148" t="s">
        <v>551</v>
      </c>
      <c r="R66" t="s">
        <v>155</v>
      </c>
      <c r="S66" s="148">
        <v>0</v>
      </c>
    </row>
    <row r="67" spans="1:19" x14ac:dyDescent="0.3">
      <c r="A67" t="s">
        <v>1218</v>
      </c>
      <c r="B67" s="148">
        <v>332170</v>
      </c>
      <c r="C67" s="148">
        <v>353</v>
      </c>
      <c r="D67" t="s">
        <v>268</v>
      </c>
      <c r="E67" t="s">
        <v>269</v>
      </c>
      <c r="F67" t="s">
        <v>901</v>
      </c>
      <c r="G67" t="s">
        <v>8</v>
      </c>
      <c r="H67" s="184">
        <v>856.21699999999998</v>
      </c>
      <c r="I67" s="184">
        <v>0</v>
      </c>
      <c r="J67" s="184">
        <v>0</v>
      </c>
      <c r="K67" s="184">
        <v>856.21699999999998</v>
      </c>
      <c r="L67" s="184">
        <v>753.26700000000005</v>
      </c>
      <c r="M67" s="345">
        <v>0</v>
      </c>
      <c r="N67" s="184">
        <v>0</v>
      </c>
      <c r="O67" s="184">
        <v>0</v>
      </c>
      <c r="P67" s="184">
        <v>72.963999999999942</v>
      </c>
      <c r="Q67" s="148" t="s">
        <v>551</v>
      </c>
      <c r="R67" t="s">
        <v>269</v>
      </c>
      <c r="S67" s="148">
        <v>0</v>
      </c>
    </row>
    <row r="68" spans="1:19" x14ac:dyDescent="0.3">
      <c r="A68" t="s">
        <v>1216</v>
      </c>
      <c r="B68" s="148">
        <v>332150</v>
      </c>
      <c r="C68" s="148">
        <v>281</v>
      </c>
      <c r="D68" t="s">
        <v>264</v>
      </c>
      <c r="E68" t="s">
        <v>265</v>
      </c>
      <c r="F68" t="s">
        <v>897</v>
      </c>
      <c r="G68" t="s">
        <v>9</v>
      </c>
      <c r="H68" s="184">
        <v>1752.6389999999999</v>
      </c>
      <c r="I68" s="184">
        <v>0</v>
      </c>
      <c r="J68" s="184">
        <v>0</v>
      </c>
      <c r="K68" s="184">
        <v>1752.6389999999999</v>
      </c>
      <c r="L68" s="184">
        <v>1406.876</v>
      </c>
      <c r="M68" s="345">
        <v>0</v>
      </c>
      <c r="N68" s="184">
        <v>89.534000000000006</v>
      </c>
      <c r="O68" s="184">
        <v>0</v>
      </c>
      <c r="P68" s="184">
        <v>218.42899999999986</v>
      </c>
      <c r="Q68" s="148" t="s">
        <v>551</v>
      </c>
      <c r="R68" t="s">
        <v>265</v>
      </c>
      <c r="S68" s="148">
        <v>0</v>
      </c>
    </row>
    <row r="69" spans="1:19" x14ac:dyDescent="0.3">
      <c r="A69" t="s">
        <v>1217</v>
      </c>
      <c r="B69" s="148">
        <v>332160</v>
      </c>
      <c r="C69" s="148">
        <v>376</v>
      </c>
      <c r="D69" t="s">
        <v>266</v>
      </c>
      <c r="E69" t="s">
        <v>267</v>
      </c>
      <c r="F69" t="s">
        <v>899</v>
      </c>
      <c r="G69" t="s">
        <v>9</v>
      </c>
      <c r="H69" s="184">
        <v>1404.402</v>
      </c>
      <c r="I69" s="184">
        <v>2.399</v>
      </c>
      <c r="J69" s="184">
        <v>0</v>
      </c>
      <c r="K69" s="184">
        <v>1404.402</v>
      </c>
      <c r="L69" s="184">
        <v>1091.1120000000001</v>
      </c>
      <c r="M69" s="345">
        <v>0</v>
      </c>
      <c r="N69" s="184">
        <v>26.030999999999999</v>
      </c>
      <c r="O69" s="184">
        <v>0</v>
      </c>
      <c r="P69" s="184">
        <v>230.48099999999999</v>
      </c>
      <c r="Q69" s="148" t="s">
        <v>551</v>
      </c>
      <c r="R69" t="s">
        <v>267</v>
      </c>
      <c r="S69" s="148">
        <v>0</v>
      </c>
    </row>
    <row r="70" spans="1:19" x14ac:dyDescent="0.3">
      <c r="A70" t="s">
        <v>1220</v>
      </c>
      <c r="B70" s="148">
        <v>332190</v>
      </c>
      <c r="C70" s="148">
        <v>570</v>
      </c>
      <c r="D70" t="s">
        <v>404</v>
      </c>
      <c r="E70" t="s">
        <v>405</v>
      </c>
      <c r="F70" t="s">
        <v>905</v>
      </c>
      <c r="G70" t="s">
        <v>9</v>
      </c>
      <c r="H70" s="184">
        <v>71.149000000000001</v>
      </c>
      <c r="I70" s="184">
        <v>0</v>
      </c>
      <c r="J70" s="184">
        <v>0</v>
      </c>
      <c r="K70" s="184">
        <v>71.149000000000001</v>
      </c>
      <c r="L70" s="184">
        <v>47.761000000000003</v>
      </c>
      <c r="M70" s="345">
        <v>0</v>
      </c>
      <c r="N70" s="184">
        <v>0</v>
      </c>
      <c r="O70" s="184">
        <v>0</v>
      </c>
      <c r="P70" s="184">
        <v>19.890999999999998</v>
      </c>
      <c r="Q70" s="148" t="s">
        <v>551</v>
      </c>
      <c r="R70" t="s">
        <v>405</v>
      </c>
      <c r="S70" s="148">
        <v>0</v>
      </c>
    </row>
    <row r="71" spans="1:19" x14ac:dyDescent="0.3">
      <c r="A71" t="s">
        <v>1134</v>
      </c>
      <c r="B71" s="148">
        <v>331430</v>
      </c>
      <c r="C71" s="148">
        <v>169</v>
      </c>
      <c r="D71" t="s">
        <v>103</v>
      </c>
      <c r="E71" t="s">
        <v>397</v>
      </c>
      <c r="F71" t="s">
        <v>704</v>
      </c>
      <c r="G71" t="s">
        <v>9</v>
      </c>
      <c r="H71" s="184">
        <v>0</v>
      </c>
      <c r="I71" s="184">
        <v>0</v>
      </c>
      <c r="J71" s="184">
        <v>0</v>
      </c>
      <c r="K71" s="184">
        <v>0</v>
      </c>
      <c r="L71" s="184">
        <v>566.18399999999997</v>
      </c>
      <c r="M71" s="345">
        <v>0</v>
      </c>
      <c r="N71" s="184">
        <v>0</v>
      </c>
      <c r="O71" s="184">
        <v>0</v>
      </c>
      <c r="P71" s="184">
        <v>0</v>
      </c>
      <c r="Q71" s="148" t="s">
        <v>551</v>
      </c>
      <c r="R71" t="s">
        <v>397</v>
      </c>
      <c r="S71" s="148">
        <v>0</v>
      </c>
    </row>
    <row r="72" spans="1:19" x14ac:dyDescent="0.3">
      <c r="A72" t="s">
        <v>1135</v>
      </c>
      <c r="B72" s="148">
        <v>331440</v>
      </c>
      <c r="C72" s="148">
        <v>169</v>
      </c>
      <c r="D72" t="s">
        <v>103</v>
      </c>
      <c r="E72" t="s">
        <v>125</v>
      </c>
      <c r="F72" t="s">
        <v>670</v>
      </c>
      <c r="G72" t="s">
        <v>9</v>
      </c>
      <c r="H72" s="184">
        <v>1508.9290000000001</v>
      </c>
      <c r="I72" s="184">
        <v>0</v>
      </c>
      <c r="J72" s="184">
        <v>0</v>
      </c>
      <c r="K72" s="184">
        <v>1508.9290000000001</v>
      </c>
      <c r="L72" s="184">
        <v>1431.0229999999999</v>
      </c>
      <c r="M72" s="345">
        <v>0</v>
      </c>
      <c r="N72" s="184">
        <v>0</v>
      </c>
      <c r="O72" s="184">
        <v>0</v>
      </c>
      <c r="P72" s="184">
        <v>43.279000000000224</v>
      </c>
      <c r="Q72" s="148" t="s">
        <v>551</v>
      </c>
      <c r="R72" t="s">
        <v>125</v>
      </c>
      <c r="S72" s="148">
        <v>0</v>
      </c>
    </row>
    <row r="73" spans="1:19" x14ac:dyDescent="0.3">
      <c r="A73" t="s">
        <v>1136</v>
      </c>
      <c r="B73" s="148">
        <v>331450</v>
      </c>
      <c r="C73" s="148">
        <v>169</v>
      </c>
      <c r="D73" t="s">
        <v>103</v>
      </c>
      <c r="E73" t="s">
        <v>126</v>
      </c>
      <c r="F73" t="s">
        <v>722</v>
      </c>
      <c r="G73" t="s">
        <v>9</v>
      </c>
      <c r="H73" s="184">
        <v>945.21699999999998</v>
      </c>
      <c r="I73" s="184">
        <v>0</v>
      </c>
      <c r="J73" s="184">
        <v>0</v>
      </c>
      <c r="K73" s="184">
        <v>945.21699999999998</v>
      </c>
      <c r="L73" s="184">
        <v>831.11900000000003</v>
      </c>
      <c r="M73" s="345">
        <v>0</v>
      </c>
      <c r="N73" s="184">
        <v>0</v>
      </c>
      <c r="O73" s="184">
        <v>0</v>
      </c>
      <c r="P73" s="184">
        <v>52.306999999999903</v>
      </c>
      <c r="Q73" s="148" t="s">
        <v>551</v>
      </c>
      <c r="R73" t="s">
        <v>126</v>
      </c>
      <c r="S73" s="148">
        <v>0</v>
      </c>
    </row>
    <row r="74" spans="1:19" x14ac:dyDescent="0.3">
      <c r="A74" t="s">
        <v>1138</v>
      </c>
      <c r="B74" s="148">
        <v>331470</v>
      </c>
      <c r="C74" s="148">
        <v>169</v>
      </c>
      <c r="D74" t="s">
        <v>103</v>
      </c>
      <c r="E74" t="s">
        <v>128</v>
      </c>
      <c r="F74" t="s">
        <v>672</v>
      </c>
      <c r="G74" t="s">
        <v>9</v>
      </c>
      <c r="H74" s="184">
        <v>2798.9580000000001</v>
      </c>
      <c r="I74" s="184">
        <v>0</v>
      </c>
      <c r="J74" s="184">
        <v>0</v>
      </c>
      <c r="K74" s="184">
        <v>2798.9580000000001</v>
      </c>
      <c r="L74" s="184">
        <v>2610.1460000000002</v>
      </c>
      <c r="M74" s="345">
        <v>0</v>
      </c>
      <c r="N74" s="184">
        <v>0</v>
      </c>
      <c r="O74" s="184">
        <v>0</v>
      </c>
      <c r="P74" s="184">
        <v>119.08099999999968</v>
      </c>
      <c r="Q74" s="148" t="s">
        <v>551</v>
      </c>
      <c r="R74" t="s">
        <v>128</v>
      </c>
      <c r="S74" s="148">
        <v>0</v>
      </c>
    </row>
    <row r="75" spans="1:19" x14ac:dyDescent="0.3">
      <c r="A75" t="s">
        <v>1230</v>
      </c>
      <c r="B75" s="148">
        <v>332290</v>
      </c>
      <c r="C75" s="148">
        <v>319</v>
      </c>
      <c r="D75" t="s">
        <v>289</v>
      </c>
      <c r="E75" t="s">
        <v>290</v>
      </c>
      <c r="F75" t="s">
        <v>646</v>
      </c>
      <c r="G75" t="s">
        <v>9</v>
      </c>
      <c r="H75" s="184">
        <v>0</v>
      </c>
      <c r="I75" s="184">
        <v>589.01499999999999</v>
      </c>
      <c r="J75" s="184">
        <v>0</v>
      </c>
      <c r="K75" s="184">
        <v>0</v>
      </c>
      <c r="L75" s="184">
        <v>538.65300000000002</v>
      </c>
      <c r="M75" s="245">
        <v>0</v>
      </c>
      <c r="N75" s="184">
        <v>0</v>
      </c>
      <c r="O75" s="184">
        <v>0</v>
      </c>
      <c r="P75" s="184">
        <v>50.361999999999966</v>
      </c>
      <c r="Q75" s="148" t="s">
        <v>551</v>
      </c>
      <c r="R75" t="s">
        <v>290</v>
      </c>
      <c r="S75" s="148">
        <v>0</v>
      </c>
    </row>
    <row r="76" spans="1:19" x14ac:dyDescent="0.3">
      <c r="A76" t="s">
        <v>1231</v>
      </c>
      <c r="B76" s="148">
        <v>332300</v>
      </c>
      <c r="C76" s="148">
        <v>625</v>
      </c>
      <c r="D76" t="s">
        <v>407</v>
      </c>
      <c r="E76" t="s">
        <v>408</v>
      </c>
      <c r="F76" t="s">
        <v>931</v>
      </c>
      <c r="G76" t="s">
        <v>9</v>
      </c>
      <c r="H76" s="184">
        <v>973.38599999999997</v>
      </c>
      <c r="I76" s="184">
        <v>0</v>
      </c>
      <c r="J76" s="184">
        <v>0</v>
      </c>
      <c r="K76" s="184">
        <v>973.38599999999997</v>
      </c>
      <c r="L76" s="184">
        <v>669.63400000000001</v>
      </c>
      <c r="M76" s="345">
        <v>0</v>
      </c>
      <c r="N76" s="184">
        <v>30.547000000000001</v>
      </c>
      <c r="O76" s="184">
        <v>0</v>
      </c>
      <c r="P76" s="184">
        <v>234.82699999999988</v>
      </c>
      <c r="Q76" s="148" t="s">
        <v>551</v>
      </c>
      <c r="R76" t="s">
        <v>408</v>
      </c>
      <c r="S76" s="148">
        <v>0</v>
      </c>
    </row>
    <row r="77" spans="1:19" x14ac:dyDescent="0.3">
      <c r="A77" t="s">
        <v>1274</v>
      </c>
      <c r="B77" s="148">
        <v>332870</v>
      </c>
      <c r="C77" s="148">
        <v>375</v>
      </c>
      <c r="D77" t="s">
        <v>410</v>
      </c>
      <c r="E77" t="s">
        <v>411</v>
      </c>
      <c r="F77" t="s">
        <v>1037</v>
      </c>
      <c r="G77" t="s">
        <v>9</v>
      </c>
      <c r="H77" s="184">
        <v>441.08800000000002</v>
      </c>
      <c r="I77" s="184">
        <v>0</v>
      </c>
      <c r="J77" s="184">
        <v>0</v>
      </c>
      <c r="K77" s="184">
        <v>441.08800000000002</v>
      </c>
      <c r="L77" s="184">
        <v>404.21800000000002</v>
      </c>
      <c r="M77" s="345">
        <v>0</v>
      </c>
      <c r="N77" s="184">
        <v>9.0540000000000003</v>
      </c>
      <c r="O77" s="184">
        <v>0</v>
      </c>
      <c r="P77" s="184">
        <v>25.353000000000009</v>
      </c>
      <c r="Q77" s="148" t="s">
        <v>551</v>
      </c>
      <c r="R77" t="s">
        <v>411</v>
      </c>
      <c r="S77" s="148">
        <v>0</v>
      </c>
    </row>
    <row r="78" spans="1:19" x14ac:dyDescent="0.3">
      <c r="A78" t="s">
        <v>1140</v>
      </c>
      <c r="B78" s="148">
        <v>331490</v>
      </c>
      <c r="C78" s="148">
        <v>169</v>
      </c>
      <c r="D78" t="s">
        <v>103</v>
      </c>
      <c r="E78" t="s">
        <v>130</v>
      </c>
      <c r="F78" t="s">
        <v>702</v>
      </c>
      <c r="G78" t="s">
        <v>9</v>
      </c>
      <c r="H78" s="184">
        <v>0</v>
      </c>
      <c r="I78" s="184">
        <v>0</v>
      </c>
      <c r="J78" s="184">
        <v>0</v>
      </c>
      <c r="K78" s="184">
        <v>0</v>
      </c>
      <c r="L78" s="184">
        <v>599.41899999999998</v>
      </c>
      <c r="M78" s="345">
        <v>0</v>
      </c>
      <c r="N78" s="184">
        <v>0</v>
      </c>
      <c r="O78" s="184">
        <v>0</v>
      </c>
      <c r="P78" s="184">
        <v>-599.41899999999998</v>
      </c>
      <c r="Q78" s="148" t="s">
        <v>551</v>
      </c>
      <c r="R78" t="s">
        <v>130</v>
      </c>
      <c r="S78" s="148">
        <v>0</v>
      </c>
    </row>
    <row r="79" spans="1:19" x14ac:dyDescent="0.3">
      <c r="A79" t="s">
        <v>1074</v>
      </c>
      <c r="B79" s="148">
        <v>331020</v>
      </c>
      <c r="C79" s="148">
        <v>412</v>
      </c>
      <c r="D79" t="s">
        <v>63</v>
      </c>
      <c r="E79" t="s">
        <v>64</v>
      </c>
      <c r="F79" t="s">
        <v>580</v>
      </c>
      <c r="G79" t="s">
        <v>9</v>
      </c>
      <c r="H79" s="184">
        <v>1971.0319999999999</v>
      </c>
      <c r="I79" s="184">
        <v>0</v>
      </c>
      <c r="J79" s="184">
        <v>0</v>
      </c>
      <c r="K79" s="184">
        <v>1971.0319999999999</v>
      </c>
      <c r="L79" s="184">
        <v>1755.694</v>
      </c>
      <c r="M79" s="345">
        <v>0</v>
      </c>
      <c r="N79" s="184">
        <v>59.093000000000004</v>
      </c>
      <c r="O79" s="184">
        <v>0</v>
      </c>
      <c r="P79" s="184">
        <v>119.60799999999995</v>
      </c>
      <c r="Q79" s="148" t="s">
        <v>551</v>
      </c>
      <c r="R79" t="s">
        <v>64</v>
      </c>
      <c r="S79" s="148">
        <v>0</v>
      </c>
    </row>
    <row r="80" spans="1:19" x14ac:dyDescent="0.3">
      <c r="A80" t="s">
        <v>1244</v>
      </c>
      <c r="B80" s="148">
        <v>332420</v>
      </c>
      <c r="C80" s="148">
        <v>408</v>
      </c>
      <c r="D80" t="s">
        <v>311</v>
      </c>
      <c r="E80" t="s">
        <v>312</v>
      </c>
      <c r="F80" t="s">
        <v>957</v>
      </c>
      <c r="G80" t="s">
        <v>9</v>
      </c>
      <c r="H80" s="184">
        <v>766.04399999999998</v>
      </c>
      <c r="I80" s="184">
        <v>0</v>
      </c>
      <c r="J80" s="184">
        <v>0</v>
      </c>
      <c r="K80" s="184">
        <v>766.04399999999998</v>
      </c>
      <c r="L80" s="184">
        <v>702.59699999999998</v>
      </c>
      <c r="M80" s="345">
        <v>0</v>
      </c>
      <c r="N80" s="184">
        <v>9.5869999999999997</v>
      </c>
      <c r="O80" s="184">
        <v>0</v>
      </c>
      <c r="P80" s="184">
        <v>28.062999999999988</v>
      </c>
      <c r="Q80" s="148" t="s">
        <v>551</v>
      </c>
      <c r="R80" t="s">
        <v>312</v>
      </c>
      <c r="S80" s="148">
        <v>0</v>
      </c>
    </row>
    <row r="81" spans="1:19" x14ac:dyDescent="0.3">
      <c r="A81" t="s">
        <v>1144</v>
      </c>
      <c r="B81" s="148">
        <v>331530</v>
      </c>
      <c r="C81" s="148">
        <v>169</v>
      </c>
      <c r="D81" t="s">
        <v>103</v>
      </c>
      <c r="E81" t="s">
        <v>134</v>
      </c>
      <c r="F81" t="s">
        <v>660</v>
      </c>
      <c r="G81" t="s">
        <v>9</v>
      </c>
      <c r="H81" s="184">
        <v>0</v>
      </c>
      <c r="I81" s="184">
        <v>0</v>
      </c>
      <c r="J81" s="184">
        <v>0</v>
      </c>
      <c r="K81" s="184">
        <v>0</v>
      </c>
      <c r="L81" s="184">
        <v>1212.7840000000001</v>
      </c>
      <c r="M81" s="345">
        <v>0</v>
      </c>
      <c r="N81" s="184">
        <v>0</v>
      </c>
      <c r="O81" s="184">
        <v>0</v>
      </c>
      <c r="P81" s="184">
        <v>-1212.7840000000001</v>
      </c>
      <c r="Q81" s="148" t="s">
        <v>551</v>
      </c>
      <c r="R81" t="s">
        <v>134</v>
      </c>
      <c r="S81" s="148">
        <v>0</v>
      </c>
    </row>
    <row r="82" spans="1:19" x14ac:dyDescent="0.3">
      <c r="A82" t="s">
        <v>1075</v>
      </c>
      <c r="B82" s="148">
        <v>331030</v>
      </c>
      <c r="C82" s="148">
        <v>635</v>
      </c>
      <c r="D82" t="s">
        <v>65</v>
      </c>
      <c r="E82" t="s">
        <v>66</v>
      </c>
      <c r="F82" t="s">
        <v>582</v>
      </c>
      <c r="G82" t="s">
        <v>9</v>
      </c>
      <c r="H82" s="184">
        <v>1133.5609999999999</v>
      </c>
      <c r="I82" s="184">
        <v>0</v>
      </c>
      <c r="J82" s="184">
        <v>0</v>
      </c>
      <c r="K82" s="184">
        <v>1133.5609999999999</v>
      </c>
      <c r="L82" s="184">
        <v>1013.878</v>
      </c>
      <c r="M82" s="345">
        <v>0</v>
      </c>
      <c r="N82" s="184">
        <v>8.6219999999999999</v>
      </c>
      <c r="O82" s="184">
        <v>0</v>
      </c>
      <c r="P82" s="184">
        <v>80.217999999999847</v>
      </c>
      <c r="Q82" s="148" t="s">
        <v>551</v>
      </c>
      <c r="R82" t="s">
        <v>66</v>
      </c>
      <c r="S82" s="148">
        <v>0</v>
      </c>
    </row>
    <row r="83" spans="1:19" x14ac:dyDescent="0.3">
      <c r="A83" t="s">
        <v>1146</v>
      </c>
      <c r="B83" s="148">
        <v>331550</v>
      </c>
      <c r="C83" s="148">
        <v>169</v>
      </c>
      <c r="D83" t="s">
        <v>103</v>
      </c>
      <c r="E83" t="s">
        <v>136</v>
      </c>
      <c r="F83" t="s">
        <v>680</v>
      </c>
      <c r="G83" t="s">
        <v>9</v>
      </c>
      <c r="H83" s="184">
        <v>1974.124</v>
      </c>
      <c r="I83" s="184">
        <v>0</v>
      </c>
      <c r="J83" s="184">
        <v>0</v>
      </c>
      <c r="K83" s="184">
        <v>1974.124</v>
      </c>
      <c r="L83" s="184">
        <v>1860.79</v>
      </c>
      <c r="M83" s="345">
        <v>0</v>
      </c>
      <c r="N83" s="184">
        <v>0</v>
      </c>
      <c r="O83" s="184">
        <v>0</v>
      </c>
      <c r="P83" s="184">
        <v>76.900000000000091</v>
      </c>
      <c r="Q83" s="148" t="s">
        <v>551</v>
      </c>
      <c r="R83" t="s">
        <v>136</v>
      </c>
      <c r="S83" s="148">
        <v>0</v>
      </c>
    </row>
    <row r="84" spans="1:19" x14ac:dyDescent="0.3">
      <c r="A84" t="s">
        <v>1147</v>
      </c>
      <c r="B84" s="148">
        <v>331560</v>
      </c>
      <c r="C84" s="148">
        <v>169</v>
      </c>
      <c r="D84" t="s">
        <v>103</v>
      </c>
      <c r="E84" t="s">
        <v>398</v>
      </c>
      <c r="F84" t="s">
        <v>684</v>
      </c>
      <c r="G84" t="s">
        <v>9</v>
      </c>
      <c r="H84" s="184">
        <v>0</v>
      </c>
      <c r="I84" s="184">
        <v>0</v>
      </c>
      <c r="J84" s="184">
        <v>0</v>
      </c>
      <c r="K84" s="184">
        <v>0</v>
      </c>
      <c r="L84" s="184">
        <v>278.483</v>
      </c>
      <c r="M84" s="345">
        <v>0</v>
      </c>
      <c r="N84" s="184">
        <v>0</v>
      </c>
      <c r="O84" s="184">
        <v>0</v>
      </c>
      <c r="P84" s="184">
        <v>-278.483</v>
      </c>
      <c r="Q84" s="148" t="s">
        <v>551</v>
      </c>
      <c r="R84" t="s">
        <v>398</v>
      </c>
      <c r="S84" s="148">
        <v>0</v>
      </c>
    </row>
    <row r="85" spans="1:19" x14ac:dyDescent="0.3">
      <c r="A85" t="s">
        <v>1148</v>
      </c>
      <c r="B85" s="148">
        <v>331570</v>
      </c>
      <c r="C85" s="148">
        <v>169</v>
      </c>
      <c r="D85" t="s">
        <v>103</v>
      </c>
      <c r="E85" t="s">
        <v>137</v>
      </c>
      <c r="F85" t="s">
        <v>682</v>
      </c>
      <c r="G85" t="s">
        <v>9</v>
      </c>
      <c r="H85" s="184">
        <v>2220.2530000000002</v>
      </c>
      <c r="I85" s="184">
        <v>0</v>
      </c>
      <c r="J85" s="184">
        <v>0</v>
      </c>
      <c r="K85" s="184">
        <v>2220.2530000000002</v>
      </c>
      <c r="L85" s="184">
        <v>2042.8050000000001</v>
      </c>
      <c r="M85" s="345">
        <v>0</v>
      </c>
      <c r="N85" s="184">
        <v>0</v>
      </c>
      <c r="O85" s="184">
        <v>0</v>
      </c>
      <c r="P85" s="184">
        <v>112.76000000000022</v>
      </c>
      <c r="Q85" s="148" t="s">
        <v>551</v>
      </c>
      <c r="R85" t="s">
        <v>137</v>
      </c>
      <c r="S85" s="148">
        <v>0</v>
      </c>
    </row>
    <row r="86" spans="1:19" x14ac:dyDescent="0.3">
      <c r="A86" t="s">
        <v>1226</v>
      </c>
      <c r="B86" s="148">
        <v>332250</v>
      </c>
      <c r="C86" s="148">
        <v>343</v>
      </c>
      <c r="D86" t="s">
        <v>281</v>
      </c>
      <c r="E86" t="s">
        <v>284</v>
      </c>
      <c r="F86" t="s">
        <v>922</v>
      </c>
      <c r="G86" t="s">
        <v>9</v>
      </c>
      <c r="H86" s="184">
        <v>63.518999999999998</v>
      </c>
      <c r="I86" s="184">
        <v>0</v>
      </c>
      <c r="J86" s="184">
        <v>0</v>
      </c>
      <c r="K86" s="184">
        <v>63.518999999999998</v>
      </c>
      <c r="L86" s="184">
        <v>52.665999999999997</v>
      </c>
      <c r="M86" s="345">
        <v>0</v>
      </c>
      <c r="N86" s="184">
        <v>0</v>
      </c>
      <c r="O86" s="184">
        <v>0</v>
      </c>
      <c r="P86" s="184">
        <v>9.2190000000000012</v>
      </c>
      <c r="Q86" s="148" t="s">
        <v>551</v>
      </c>
      <c r="R86" t="s">
        <v>284</v>
      </c>
      <c r="S86" s="148">
        <v>0</v>
      </c>
    </row>
    <row r="87" spans="1:19" x14ac:dyDescent="0.3">
      <c r="A87" t="s">
        <v>1149</v>
      </c>
      <c r="B87" s="148">
        <v>331580</v>
      </c>
      <c r="C87" s="148">
        <v>169</v>
      </c>
      <c r="D87" t="s">
        <v>103</v>
      </c>
      <c r="E87" t="s">
        <v>138</v>
      </c>
      <c r="F87" t="s">
        <v>730</v>
      </c>
      <c r="G87" t="s">
        <v>9</v>
      </c>
      <c r="H87" s="184">
        <v>1023.124</v>
      </c>
      <c r="I87" s="184">
        <v>0</v>
      </c>
      <c r="J87" s="184">
        <v>0</v>
      </c>
      <c r="K87" s="184">
        <v>1023.124</v>
      </c>
      <c r="L87" s="184">
        <v>953.41099999999994</v>
      </c>
      <c r="M87" s="345">
        <v>0</v>
      </c>
      <c r="N87" s="184">
        <v>0</v>
      </c>
      <c r="O87" s="184">
        <v>0</v>
      </c>
      <c r="P87" s="184">
        <v>50.385000000000105</v>
      </c>
      <c r="Q87" s="148" t="s">
        <v>551</v>
      </c>
      <c r="R87" t="s">
        <v>138</v>
      </c>
      <c r="S87" s="148">
        <v>0</v>
      </c>
    </row>
    <row r="88" spans="1:19" x14ac:dyDescent="0.3">
      <c r="A88" t="s">
        <v>1150</v>
      </c>
      <c r="B88" s="148">
        <v>331660</v>
      </c>
      <c r="C88" s="148">
        <v>169</v>
      </c>
      <c r="D88" t="s">
        <v>103</v>
      </c>
      <c r="E88" t="s">
        <v>1151</v>
      </c>
      <c r="F88" t="s">
        <v>684</v>
      </c>
      <c r="G88" t="s">
        <v>9</v>
      </c>
      <c r="H88" s="184">
        <v>3021.6060000000002</v>
      </c>
      <c r="I88" s="184">
        <v>0</v>
      </c>
      <c r="J88" s="184">
        <v>0</v>
      </c>
      <c r="K88" s="184">
        <v>3021.6060000000002</v>
      </c>
      <c r="L88" s="184">
        <v>2599.002</v>
      </c>
      <c r="M88" s="345">
        <v>0</v>
      </c>
      <c r="N88" s="184">
        <v>0</v>
      </c>
      <c r="O88" s="184">
        <v>0</v>
      </c>
      <c r="P88" s="184">
        <v>381.05400000000009</v>
      </c>
      <c r="Q88" s="148" t="s">
        <v>551</v>
      </c>
      <c r="R88" t="s">
        <v>1151</v>
      </c>
      <c r="S88" s="148">
        <v>0</v>
      </c>
    </row>
    <row r="89" spans="1:19" x14ac:dyDescent="0.3">
      <c r="A89" t="s">
        <v>1154</v>
      </c>
      <c r="B89" s="148">
        <v>331600</v>
      </c>
      <c r="C89" s="148">
        <v>169</v>
      </c>
      <c r="D89" t="s">
        <v>103</v>
      </c>
      <c r="E89" t="s">
        <v>142</v>
      </c>
      <c r="F89" t="s">
        <v>689</v>
      </c>
      <c r="G89" t="s">
        <v>9</v>
      </c>
      <c r="H89" s="184">
        <v>1671.6489999999999</v>
      </c>
      <c r="I89" s="184">
        <v>0</v>
      </c>
      <c r="J89" s="184">
        <v>0</v>
      </c>
      <c r="K89" s="184">
        <v>1671.6489999999999</v>
      </c>
      <c r="L89" s="184">
        <v>1554.3910000000001</v>
      </c>
      <c r="M89" s="345">
        <v>0</v>
      </c>
      <c r="N89" s="184">
        <v>0</v>
      </c>
      <c r="O89" s="184">
        <v>0</v>
      </c>
      <c r="P89" s="184">
        <v>79.793999999999869</v>
      </c>
      <c r="Q89" s="148" t="s">
        <v>551</v>
      </c>
      <c r="R89" t="s">
        <v>142</v>
      </c>
      <c r="S89" s="148">
        <v>0</v>
      </c>
    </row>
    <row r="90" spans="1:19" x14ac:dyDescent="0.3">
      <c r="A90" t="s">
        <v>1108</v>
      </c>
      <c r="B90" s="148">
        <v>331240</v>
      </c>
      <c r="C90" s="148">
        <v>169</v>
      </c>
      <c r="D90" t="s">
        <v>103</v>
      </c>
      <c r="E90" t="s">
        <v>104</v>
      </c>
      <c r="F90" t="s">
        <v>642</v>
      </c>
      <c r="G90" t="s">
        <v>9</v>
      </c>
      <c r="H90" s="184">
        <v>1282.8889999999999</v>
      </c>
      <c r="I90" s="184">
        <v>0</v>
      </c>
      <c r="J90" s="184">
        <v>0</v>
      </c>
      <c r="K90" s="184">
        <v>1282.8889999999999</v>
      </c>
      <c r="L90" s="184">
        <v>2048.096</v>
      </c>
      <c r="M90" s="345">
        <v>0</v>
      </c>
      <c r="N90" s="184">
        <v>0</v>
      </c>
      <c r="O90" s="184">
        <v>0</v>
      </c>
      <c r="P90" s="184">
        <v>-834.75100000000032</v>
      </c>
      <c r="Q90" s="148" t="s">
        <v>551</v>
      </c>
      <c r="R90" t="s">
        <v>104</v>
      </c>
      <c r="S90" s="148">
        <v>0</v>
      </c>
    </row>
    <row r="91" spans="1:19" x14ac:dyDescent="0.3">
      <c r="A91" t="s">
        <v>1227</v>
      </c>
      <c r="B91" s="148">
        <v>332260</v>
      </c>
      <c r="C91" s="148">
        <v>343</v>
      </c>
      <c r="D91" t="s">
        <v>281</v>
      </c>
      <c r="E91" t="s">
        <v>285</v>
      </c>
      <c r="F91" t="s">
        <v>924</v>
      </c>
      <c r="G91" t="s">
        <v>9</v>
      </c>
      <c r="H91" s="184">
        <v>245.351</v>
      </c>
      <c r="I91" s="184">
        <v>0</v>
      </c>
      <c r="J91" s="184">
        <v>0</v>
      </c>
      <c r="K91" s="184">
        <v>245.351</v>
      </c>
      <c r="L91" s="184">
        <v>220.37200000000001</v>
      </c>
      <c r="M91" s="345">
        <v>0</v>
      </c>
      <c r="N91" s="184">
        <v>0</v>
      </c>
      <c r="O91" s="184">
        <v>0</v>
      </c>
      <c r="P91" s="184">
        <v>11.292999999999978</v>
      </c>
      <c r="Q91" s="148" t="s">
        <v>551</v>
      </c>
      <c r="R91" t="s">
        <v>285</v>
      </c>
      <c r="S91" s="148">
        <v>0</v>
      </c>
    </row>
    <row r="92" spans="1:19" x14ac:dyDescent="0.3">
      <c r="A92" t="s">
        <v>1228</v>
      </c>
      <c r="B92" s="148">
        <v>332270</v>
      </c>
      <c r="C92" s="148">
        <v>343</v>
      </c>
      <c r="D92" t="s">
        <v>281</v>
      </c>
      <c r="E92" t="s">
        <v>286</v>
      </c>
      <c r="F92" t="s">
        <v>926</v>
      </c>
      <c r="G92" t="s">
        <v>9</v>
      </c>
      <c r="H92" s="184">
        <v>121.018344</v>
      </c>
      <c r="I92" s="184">
        <v>0</v>
      </c>
      <c r="J92" s="184">
        <v>0</v>
      </c>
      <c r="K92" s="184">
        <v>121.018344</v>
      </c>
      <c r="L92" s="184">
        <v>94.286000000000001</v>
      </c>
      <c r="M92" s="345">
        <v>0</v>
      </c>
      <c r="N92" s="184">
        <v>1E-3</v>
      </c>
      <c r="O92" s="184">
        <v>0</v>
      </c>
      <c r="P92" s="184">
        <v>17.069343999999987</v>
      </c>
      <c r="Q92" s="148" t="s">
        <v>551</v>
      </c>
      <c r="R92" t="s">
        <v>286</v>
      </c>
      <c r="S92" s="148">
        <v>0</v>
      </c>
    </row>
    <row r="93" spans="1:19" x14ac:dyDescent="0.3">
      <c r="A93" t="s">
        <v>1163</v>
      </c>
      <c r="B93" s="148">
        <v>331700</v>
      </c>
      <c r="C93" s="148">
        <v>169</v>
      </c>
      <c r="D93" t="s">
        <v>103</v>
      </c>
      <c r="E93" t="s">
        <v>151</v>
      </c>
      <c r="F93" t="s">
        <v>702</v>
      </c>
      <c r="G93" t="s">
        <v>9</v>
      </c>
      <c r="H93" s="184">
        <v>3556.357</v>
      </c>
      <c r="I93" s="184">
        <v>0</v>
      </c>
      <c r="J93" s="184">
        <v>0</v>
      </c>
      <c r="K93" s="184">
        <v>3556.357</v>
      </c>
      <c r="L93" s="184">
        <v>1674.019</v>
      </c>
      <c r="M93" s="345">
        <v>0</v>
      </c>
      <c r="N93" s="184">
        <v>0</v>
      </c>
      <c r="O93" s="184">
        <v>0</v>
      </c>
      <c r="P93" s="184">
        <v>1741.42</v>
      </c>
      <c r="Q93" s="148" t="s">
        <v>551</v>
      </c>
      <c r="R93" t="s">
        <v>151</v>
      </c>
      <c r="S93" s="148">
        <v>0</v>
      </c>
    </row>
    <row r="94" spans="1:19" x14ac:dyDescent="0.3">
      <c r="A94" t="s">
        <v>1269</v>
      </c>
      <c r="B94" s="148">
        <v>332720</v>
      </c>
      <c r="C94" s="148">
        <v>344</v>
      </c>
      <c r="D94" t="s">
        <v>367</v>
      </c>
      <c r="E94" t="s">
        <v>368</v>
      </c>
      <c r="F94" t="s">
        <v>1023</v>
      </c>
      <c r="G94" t="s">
        <v>9</v>
      </c>
      <c r="H94" s="184">
        <v>1104.3</v>
      </c>
      <c r="I94" s="184">
        <v>102.568</v>
      </c>
      <c r="J94" s="184">
        <v>0</v>
      </c>
      <c r="K94" s="184">
        <v>1104.3</v>
      </c>
      <c r="L94" s="184">
        <v>999.07500000000005</v>
      </c>
      <c r="M94" s="345">
        <v>0</v>
      </c>
      <c r="N94" s="184">
        <v>16.753</v>
      </c>
      <c r="O94" s="184">
        <v>0</v>
      </c>
      <c r="P94" s="184">
        <v>160.49099999999976</v>
      </c>
      <c r="Q94" s="148" t="s">
        <v>551</v>
      </c>
      <c r="R94" t="s">
        <v>368</v>
      </c>
      <c r="S94" s="148">
        <v>0</v>
      </c>
    </row>
    <row r="95" spans="1:19" x14ac:dyDescent="0.3">
      <c r="A95" t="s">
        <v>1164</v>
      </c>
      <c r="B95" s="148">
        <v>331710</v>
      </c>
      <c r="C95" s="148">
        <v>169</v>
      </c>
      <c r="D95" t="s">
        <v>103</v>
      </c>
      <c r="E95" t="s">
        <v>152</v>
      </c>
      <c r="F95" t="s">
        <v>702</v>
      </c>
      <c r="G95" t="s">
        <v>9</v>
      </c>
      <c r="H95" s="184">
        <v>0</v>
      </c>
      <c r="I95" s="184">
        <v>0</v>
      </c>
      <c r="J95" s="184">
        <v>0</v>
      </c>
      <c r="K95" s="184">
        <v>0</v>
      </c>
      <c r="L95" s="184">
        <v>1002.204</v>
      </c>
      <c r="M95" s="345">
        <v>0</v>
      </c>
      <c r="N95" s="184">
        <v>0</v>
      </c>
      <c r="O95" s="184">
        <v>0</v>
      </c>
      <c r="P95" s="184">
        <v>-1002.204</v>
      </c>
      <c r="Q95" s="148" t="s">
        <v>551</v>
      </c>
      <c r="R95" t="s">
        <v>152</v>
      </c>
      <c r="S95" s="148">
        <v>0</v>
      </c>
    </row>
    <row r="96" spans="1:19" x14ac:dyDescent="0.3">
      <c r="A96" t="s">
        <v>1169</v>
      </c>
      <c r="B96" s="148">
        <v>331760</v>
      </c>
      <c r="C96" s="148">
        <v>5</v>
      </c>
      <c r="D96" t="s">
        <v>159</v>
      </c>
      <c r="E96" t="s">
        <v>160</v>
      </c>
      <c r="F96" t="s">
        <v>746</v>
      </c>
      <c r="G96" t="s">
        <v>9</v>
      </c>
      <c r="H96" s="184">
        <v>2613.9960000000001</v>
      </c>
      <c r="I96" s="184">
        <v>0</v>
      </c>
      <c r="J96" s="184">
        <v>0</v>
      </c>
      <c r="K96" s="184">
        <v>2613.9960000000001</v>
      </c>
      <c r="L96" s="184">
        <v>2216.1930000000002</v>
      </c>
      <c r="M96" s="345">
        <v>0</v>
      </c>
      <c r="N96" s="184">
        <v>50.234000000000002</v>
      </c>
      <c r="O96" s="184">
        <v>0</v>
      </c>
      <c r="P96" s="184">
        <v>311.14100000000008</v>
      </c>
      <c r="Q96" s="148" t="s">
        <v>551</v>
      </c>
      <c r="R96" t="s">
        <v>160</v>
      </c>
      <c r="S96" s="148">
        <v>0</v>
      </c>
    </row>
    <row r="97" spans="1:19" x14ac:dyDescent="0.3">
      <c r="A97" t="s">
        <v>1172</v>
      </c>
      <c r="B97" s="148">
        <v>331780</v>
      </c>
      <c r="C97" s="148">
        <v>337</v>
      </c>
      <c r="D97" t="s">
        <v>165</v>
      </c>
      <c r="E97" t="s">
        <v>166</v>
      </c>
      <c r="F97" t="s">
        <v>752</v>
      </c>
      <c r="G97" t="s">
        <v>9</v>
      </c>
      <c r="H97" s="184">
        <v>724.50188888888886</v>
      </c>
      <c r="I97" s="184">
        <v>0</v>
      </c>
      <c r="J97" s="184">
        <v>0</v>
      </c>
      <c r="K97" s="184">
        <v>724.50188888888886</v>
      </c>
      <c r="L97" s="184">
        <v>645.5</v>
      </c>
      <c r="M97" s="345">
        <v>0</v>
      </c>
      <c r="N97" s="184">
        <v>1.41</v>
      </c>
      <c r="O97" s="184">
        <v>0</v>
      </c>
      <c r="P97" s="184">
        <v>50.463888888888846</v>
      </c>
      <c r="Q97" s="148" t="s">
        <v>551</v>
      </c>
      <c r="R97" t="s">
        <v>166</v>
      </c>
      <c r="S97" s="148">
        <v>0</v>
      </c>
    </row>
    <row r="98" spans="1:19" x14ac:dyDescent="0.3">
      <c r="A98" t="s">
        <v>1111</v>
      </c>
      <c r="B98" s="148">
        <v>331800</v>
      </c>
      <c r="C98" s="148">
        <v>169</v>
      </c>
      <c r="D98" t="s">
        <v>103</v>
      </c>
      <c r="E98" t="s">
        <v>1112</v>
      </c>
      <c r="F98" t="s">
        <v>646</v>
      </c>
      <c r="G98" t="s">
        <v>9</v>
      </c>
      <c r="H98" s="184">
        <v>41975</v>
      </c>
      <c r="I98" s="184">
        <v>0</v>
      </c>
      <c r="J98" s="184">
        <v>0</v>
      </c>
      <c r="K98" s="184">
        <v>41975</v>
      </c>
      <c r="L98" s="184">
        <v>39687.383000000002</v>
      </c>
      <c r="M98" s="345">
        <v>0</v>
      </c>
      <c r="N98" s="184">
        <v>0</v>
      </c>
      <c r="O98" s="184">
        <v>0</v>
      </c>
      <c r="P98" s="184">
        <v>1333.0020000000004</v>
      </c>
      <c r="Q98" s="148" t="s">
        <v>551</v>
      </c>
      <c r="R98" t="s">
        <v>1112</v>
      </c>
      <c r="S98" s="148">
        <v>0</v>
      </c>
    </row>
    <row r="99" spans="1:19" x14ac:dyDescent="0.3">
      <c r="A99" t="s">
        <v>1232</v>
      </c>
      <c r="B99" s="148">
        <v>332310</v>
      </c>
      <c r="C99" s="148">
        <v>365</v>
      </c>
      <c r="D99" t="s">
        <v>291</v>
      </c>
      <c r="E99" t="s">
        <v>292</v>
      </c>
      <c r="F99" t="s">
        <v>933</v>
      </c>
      <c r="G99" t="s">
        <v>9</v>
      </c>
      <c r="H99" s="184">
        <v>1516.7270000000001</v>
      </c>
      <c r="I99" s="184">
        <v>0</v>
      </c>
      <c r="J99" s="184">
        <v>0</v>
      </c>
      <c r="K99" s="184">
        <v>1516.7270000000001</v>
      </c>
      <c r="L99" s="184">
        <v>1331.2819999999999</v>
      </c>
      <c r="M99" s="345">
        <v>0</v>
      </c>
      <c r="N99" s="184">
        <v>12.859</v>
      </c>
      <c r="O99" s="184">
        <v>0</v>
      </c>
      <c r="P99" s="184">
        <v>135.85000000000014</v>
      </c>
      <c r="Q99" s="148" t="s">
        <v>551</v>
      </c>
      <c r="R99" t="s">
        <v>292</v>
      </c>
      <c r="S99" s="148">
        <v>0</v>
      </c>
    </row>
    <row r="100" spans="1:19" x14ac:dyDescent="0.3">
      <c r="A100" t="s">
        <v>1114</v>
      </c>
      <c r="B100" s="148">
        <v>331280</v>
      </c>
      <c r="C100" s="148">
        <v>169</v>
      </c>
      <c r="D100" t="s">
        <v>103</v>
      </c>
      <c r="E100" t="s">
        <v>108</v>
      </c>
      <c r="F100" t="s">
        <v>651</v>
      </c>
      <c r="G100" t="s">
        <v>9</v>
      </c>
      <c r="H100" s="184">
        <v>2545.96</v>
      </c>
      <c r="I100" s="184">
        <v>0</v>
      </c>
      <c r="J100" s="184">
        <v>0</v>
      </c>
      <c r="K100" s="184">
        <v>2545.96</v>
      </c>
      <c r="L100" s="184">
        <v>2371.6770000000001</v>
      </c>
      <c r="M100" s="345">
        <v>0</v>
      </c>
      <c r="N100" s="184">
        <v>0</v>
      </c>
      <c r="O100" s="184">
        <v>0</v>
      </c>
      <c r="P100" s="184">
        <v>98.967999999999847</v>
      </c>
      <c r="Q100" s="148" t="s">
        <v>551</v>
      </c>
      <c r="R100" t="s">
        <v>108</v>
      </c>
      <c r="S100" s="148">
        <v>0</v>
      </c>
    </row>
    <row r="101" spans="1:19" x14ac:dyDescent="0.3">
      <c r="A101" t="s">
        <v>1224</v>
      </c>
      <c r="B101" s="148">
        <v>332230</v>
      </c>
      <c r="C101" s="148">
        <v>343</v>
      </c>
      <c r="D101" t="s">
        <v>281</v>
      </c>
      <c r="E101" t="s">
        <v>282</v>
      </c>
      <c r="F101" t="s">
        <v>918</v>
      </c>
      <c r="G101" t="s">
        <v>9</v>
      </c>
      <c r="H101" s="184">
        <v>245.655</v>
      </c>
      <c r="I101" s="184">
        <v>0</v>
      </c>
      <c r="J101" s="184">
        <v>0</v>
      </c>
      <c r="K101" s="184">
        <v>245.655</v>
      </c>
      <c r="L101" s="184">
        <v>209.55799999999999</v>
      </c>
      <c r="M101" s="345">
        <v>0</v>
      </c>
      <c r="N101" s="184">
        <v>1.55</v>
      </c>
      <c r="O101" s="184">
        <v>0</v>
      </c>
      <c r="P101" s="184">
        <v>23.582999999999998</v>
      </c>
      <c r="Q101" s="148" t="s">
        <v>551</v>
      </c>
      <c r="R101" t="s">
        <v>282</v>
      </c>
      <c r="S101" s="148">
        <v>0</v>
      </c>
    </row>
    <row r="102" spans="1:19" x14ac:dyDescent="0.3">
      <c r="A102" t="s">
        <v>1225</v>
      </c>
      <c r="B102" s="148">
        <v>332240</v>
      </c>
      <c r="C102" s="148">
        <v>343</v>
      </c>
      <c r="D102" t="s">
        <v>281</v>
      </c>
      <c r="E102" t="s">
        <v>283</v>
      </c>
      <c r="F102" t="s">
        <v>920</v>
      </c>
      <c r="G102" t="s">
        <v>9</v>
      </c>
      <c r="H102" s="184">
        <v>257.79700000000003</v>
      </c>
      <c r="I102" s="184">
        <v>0</v>
      </c>
      <c r="J102" s="184">
        <v>0</v>
      </c>
      <c r="K102" s="184">
        <v>257.79700000000003</v>
      </c>
      <c r="L102" s="184">
        <v>217.91200000000001</v>
      </c>
      <c r="M102" s="345">
        <v>0</v>
      </c>
      <c r="N102" s="184">
        <v>3.6999999999999998E-2</v>
      </c>
      <c r="O102" s="184">
        <v>0</v>
      </c>
      <c r="P102" s="184">
        <v>31.533000000000015</v>
      </c>
      <c r="Q102" s="148" t="s">
        <v>551</v>
      </c>
      <c r="R102" t="s">
        <v>283</v>
      </c>
      <c r="S102" s="148">
        <v>0</v>
      </c>
    </row>
    <row r="103" spans="1:19" x14ac:dyDescent="0.3">
      <c r="A103" t="s">
        <v>1115</v>
      </c>
      <c r="B103" s="148">
        <v>331290</v>
      </c>
      <c r="C103" s="148">
        <v>169</v>
      </c>
      <c r="D103" t="s">
        <v>103</v>
      </c>
      <c r="E103" t="s">
        <v>109</v>
      </c>
      <c r="F103" t="s">
        <v>710</v>
      </c>
      <c r="G103" t="s">
        <v>9</v>
      </c>
      <c r="H103" s="184">
        <v>953.69299999999998</v>
      </c>
      <c r="I103" s="184">
        <v>0</v>
      </c>
      <c r="J103" s="184">
        <v>0</v>
      </c>
      <c r="K103" s="184">
        <v>953.69299999999998</v>
      </c>
      <c r="L103" s="184">
        <v>901.93399999999997</v>
      </c>
      <c r="M103" s="245">
        <v>0</v>
      </c>
      <c r="N103" s="184">
        <v>0</v>
      </c>
      <c r="O103" s="184">
        <v>0</v>
      </c>
      <c r="P103" s="184">
        <v>40.571000000000026</v>
      </c>
      <c r="Q103" s="148" t="s">
        <v>551</v>
      </c>
      <c r="R103" t="s">
        <v>109</v>
      </c>
      <c r="S103" s="148">
        <v>0</v>
      </c>
    </row>
    <row r="104" spans="1:19" x14ac:dyDescent="0.3">
      <c r="A104" t="s">
        <v>1119</v>
      </c>
      <c r="B104" s="148">
        <v>331310</v>
      </c>
      <c r="C104" s="148">
        <v>169</v>
      </c>
      <c r="D104" t="s">
        <v>103</v>
      </c>
      <c r="E104" t="s">
        <v>112</v>
      </c>
      <c r="F104" t="s">
        <v>642</v>
      </c>
      <c r="G104" t="s">
        <v>9</v>
      </c>
      <c r="H104" s="184">
        <v>4749.902</v>
      </c>
      <c r="I104" s="184">
        <v>0</v>
      </c>
      <c r="J104" s="184">
        <v>0</v>
      </c>
      <c r="K104" s="184">
        <v>4749.902</v>
      </c>
      <c r="L104" s="184">
        <v>3711.0279999999998</v>
      </c>
      <c r="M104" s="345">
        <v>0</v>
      </c>
      <c r="N104" s="184">
        <v>0</v>
      </c>
      <c r="O104" s="184">
        <v>0</v>
      </c>
      <c r="P104" s="184">
        <v>943.27200000000039</v>
      </c>
      <c r="Q104" s="148" t="s">
        <v>551</v>
      </c>
      <c r="R104" t="s">
        <v>112</v>
      </c>
      <c r="S104" s="148">
        <v>0</v>
      </c>
    </row>
    <row r="105" spans="1:19" x14ac:dyDescent="0.3">
      <c r="A105" t="s">
        <v>1121</v>
      </c>
      <c r="B105" s="148">
        <v>331330</v>
      </c>
      <c r="C105" s="148">
        <v>169</v>
      </c>
      <c r="D105" t="s">
        <v>103</v>
      </c>
      <c r="E105" t="s">
        <v>114</v>
      </c>
      <c r="F105" t="s">
        <v>712</v>
      </c>
      <c r="G105" t="s">
        <v>9</v>
      </c>
      <c r="H105" s="184">
        <v>682.06500000000005</v>
      </c>
      <c r="I105" s="184">
        <v>0</v>
      </c>
      <c r="J105" s="184">
        <v>0</v>
      </c>
      <c r="K105" s="184">
        <v>682.06500000000005</v>
      </c>
      <c r="L105" s="184">
        <v>642.36800000000005</v>
      </c>
      <c r="M105" s="345">
        <v>0</v>
      </c>
      <c r="N105" s="184">
        <v>0</v>
      </c>
      <c r="O105" s="184">
        <v>0</v>
      </c>
      <c r="P105" s="184">
        <v>22.258000000000038</v>
      </c>
      <c r="Q105" s="148" t="s">
        <v>551</v>
      </c>
      <c r="R105" t="s">
        <v>114</v>
      </c>
      <c r="S105" s="148">
        <v>0</v>
      </c>
    </row>
    <row r="106" spans="1:19" x14ac:dyDescent="0.3">
      <c r="A106" t="s">
        <v>1124</v>
      </c>
      <c r="B106" s="148">
        <v>331360</v>
      </c>
      <c r="C106" s="148">
        <v>169</v>
      </c>
      <c r="D106" t="s">
        <v>103</v>
      </c>
      <c r="E106" t="s">
        <v>117</v>
      </c>
      <c r="F106" t="s">
        <v>658</v>
      </c>
      <c r="G106" t="s">
        <v>9</v>
      </c>
      <c r="H106" s="184">
        <v>3427.2950000000001</v>
      </c>
      <c r="I106" s="184">
        <v>0</v>
      </c>
      <c r="J106" s="184">
        <v>0</v>
      </c>
      <c r="K106" s="184">
        <v>3427.2950000000001</v>
      </c>
      <c r="L106" s="184">
        <v>3181.4679999999998</v>
      </c>
      <c r="M106" s="345">
        <v>0</v>
      </c>
      <c r="N106" s="184">
        <v>0</v>
      </c>
      <c r="O106" s="184">
        <v>0</v>
      </c>
      <c r="P106" s="184">
        <v>144.91100000000006</v>
      </c>
      <c r="Q106" s="148" t="s">
        <v>551</v>
      </c>
      <c r="R106" t="s">
        <v>117</v>
      </c>
      <c r="S106" s="148">
        <v>0</v>
      </c>
    </row>
    <row r="107" spans="1:19" x14ac:dyDescent="0.3">
      <c r="A107" t="s">
        <v>1126</v>
      </c>
      <c r="B107" s="148">
        <v>331720</v>
      </c>
      <c r="C107" s="148">
        <v>169</v>
      </c>
      <c r="D107" t="s">
        <v>103</v>
      </c>
      <c r="E107" t="s">
        <v>396</v>
      </c>
      <c r="F107" t="s">
        <v>704</v>
      </c>
      <c r="G107" t="s">
        <v>9</v>
      </c>
      <c r="H107" s="184">
        <v>1481.98</v>
      </c>
      <c r="I107" s="184">
        <v>0</v>
      </c>
      <c r="J107" s="184">
        <v>0</v>
      </c>
      <c r="K107" s="184">
        <v>1481.98</v>
      </c>
      <c r="L107" s="184">
        <v>828.774</v>
      </c>
      <c r="M107" s="245">
        <v>0</v>
      </c>
      <c r="N107" s="184">
        <v>0</v>
      </c>
      <c r="O107" s="184">
        <v>0</v>
      </c>
      <c r="P107" s="184">
        <v>617.90300000000002</v>
      </c>
      <c r="Q107" s="148" t="s">
        <v>551</v>
      </c>
      <c r="R107" t="s">
        <v>396</v>
      </c>
      <c r="S107" s="148">
        <v>0</v>
      </c>
    </row>
    <row r="108" spans="1:19" x14ac:dyDescent="0.3">
      <c r="A108" t="s">
        <v>1128</v>
      </c>
      <c r="B108" s="148">
        <v>331390</v>
      </c>
      <c r="C108" s="148">
        <v>169</v>
      </c>
      <c r="D108" t="s">
        <v>103</v>
      </c>
      <c r="E108" t="s">
        <v>120</v>
      </c>
      <c r="F108" t="s">
        <v>660</v>
      </c>
      <c r="G108" t="s">
        <v>9</v>
      </c>
      <c r="H108" s="184">
        <v>3073.884</v>
      </c>
      <c r="I108" s="184">
        <v>0</v>
      </c>
      <c r="J108" s="184">
        <v>0</v>
      </c>
      <c r="K108" s="184">
        <v>3073.884</v>
      </c>
      <c r="L108" s="184">
        <v>1647.6189999999999</v>
      </c>
      <c r="M108" s="345">
        <v>0</v>
      </c>
      <c r="N108" s="184">
        <v>0</v>
      </c>
      <c r="O108" s="184">
        <v>0</v>
      </c>
      <c r="P108" s="184">
        <v>1310.2460000000001</v>
      </c>
      <c r="Q108" s="148" t="s">
        <v>551</v>
      </c>
      <c r="R108" t="s">
        <v>120</v>
      </c>
      <c r="S108" s="148">
        <v>0</v>
      </c>
    </row>
    <row r="109" spans="1:19" x14ac:dyDescent="0.3">
      <c r="A109" t="s">
        <v>1211</v>
      </c>
      <c r="B109" s="148">
        <v>332080</v>
      </c>
      <c r="C109" s="148">
        <v>446</v>
      </c>
      <c r="D109" t="s">
        <v>402</v>
      </c>
      <c r="E109" t="s">
        <v>403</v>
      </c>
      <c r="F109" t="s">
        <v>873</v>
      </c>
      <c r="G109" t="s">
        <v>9</v>
      </c>
      <c r="H109" s="184">
        <v>1821.5609999999999</v>
      </c>
      <c r="I109" s="184">
        <v>0</v>
      </c>
      <c r="J109" s="184">
        <v>0</v>
      </c>
      <c r="K109" s="184">
        <v>1821.5609999999999</v>
      </c>
      <c r="L109" s="184">
        <v>1629.0840000000001</v>
      </c>
      <c r="M109" s="345">
        <v>0</v>
      </c>
      <c r="N109" s="184">
        <v>98.974000000000004</v>
      </c>
      <c r="O109" s="184">
        <v>0</v>
      </c>
      <c r="P109" s="184">
        <v>61.377999999999929</v>
      </c>
      <c r="Q109" s="148" t="s">
        <v>551</v>
      </c>
      <c r="R109" t="s">
        <v>403</v>
      </c>
      <c r="S109" s="148">
        <v>0</v>
      </c>
    </row>
    <row r="110" spans="1:19" x14ac:dyDescent="0.3">
      <c r="A110" t="s">
        <v>1251</v>
      </c>
      <c r="B110" s="148">
        <v>332510</v>
      </c>
      <c r="C110" s="148">
        <v>395</v>
      </c>
      <c r="D110" t="s">
        <v>330</v>
      </c>
      <c r="E110" t="s">
        <v>331</v>
      </c>
      <c r="F110" t="s">
        <v>975</v>
      </c>
      <c r="G110" t="s">
        <v>9</v>
      </c>
      <c r="H110" s="184">
        <v>1262.098</v>
      </c>
      <c r="I110" s="184">
        <v>143.31700000000001</v>
      </c>
      <c r="J110" s="184">
        <v>0</v>
      </c>
      <c r="K110" s="184">
        <v>1262.098</v>
      </c>
      <c r="L110" s="184">
        <v>1010.976</v>
      </c>
      <c r="M110" s="345">
        <v>0</v>
      </c>
      <c r="N110" s="184">
        <v>35.892000000000003</v>
      </c>
      <c r="O110" s="184">
        <v>0</v>
      </c>
      <c r="P110" s="184">
        <v>311.30200000000013</v>
      </c>
      <c r="Q110" s="148" t="s">
        <v>551</v>
      </c>
      <c r="R110" t="s">
        <v>331</v>
      </c>
      <c r="S110" s="148">
        <v>0</v>
      </c>
    </row>
    <row r="111" spans="1:19" x14ac:dyDescent="0.3">
      <c r="A111" t="s">
        <v>1132</v>
      </c>
      <c r="B111" s="148">
        <v>332120</v>
      </c>
      <c r="C111" s="148">
        <v>169</v>
      </c>
      <c r="D111" t="s">
        <v>103</v>
      </c>
      <c r="E111" t="s">
        <v>123</v>
      </c>
      <c r="F111" t="s">
        <v>666</v>
      </c>
      <c r="G111" t="s">
        <v>9</v>
      </c>
      <c r="H111" s="184">
        <v>1972.116</v>
      </c>
      <c r="I111" s="184">
        <v>0</v>
      </c>
      <c r="J111" s="184">
        <v>0</v>
      </c>
      <c r="K111" s="184">
        <v>1972.116</v>
      </c>
      <c r="L111" s="184">
        <v>1842.069</v>
      </c>
      <c r="M111" s="345">
        <v>0</v>
      </c>
      <c r="N111" s="184">
        <v>0</v>
      </c>
      <c r="O111" s="184">
        <v>0</v>
      </c>
      <c r="P111" s="184">
        <v>85.198000000000093</v>
      </c>
      <c r="Q111" s="148" t="s">
        <v>551</v>
      </c>
      <c r="R111" t="s">
        <v>123</v>
      </c>
      <c r="S111" s="148">
        <v>0</v>
      </c>
    </row>
    <row r="112" spans="1:19" x14ac:dyDescent="0.3">
      <c r="A112" t="s">
        <v>1455</v>
      </c>
      <c r="B112" s="148">
        <v>332490</v>
      </c>
      <c r="C112" s="148">
        <v>0</v>
      </c>
      <c r="D112" t="s">
        <v>326</v>
      </c>
      <c r="E112" t="s">
        <v>327</v>
      </c>
      <c r="F112" t="s">
        <v>1316</v>
      </c>
      <c r="G112" t="s">
        <v>9</v>
      </c>
      <c r="H112" s="184">
        <v>0</v>
      </c>
      <c r="I112" s="184">
        <v>0</v>
      </c>
      <c r="J112" s="184">
        <v>0</v>
      </c>
      <c r="K112" s="184">
        <v>0</v>
      </c>
      <c r="L112" s="184">
        <v>0</v>
      </c>
      <c r="M112" s="345">
        <v>0</v>
      </c>
      <c r="N112" s="184">
        <v>0</v>
      </c>
      <c r="O112" s="184">
        <v>0</v>
      </c>
      <c r="P112" s="184">
        <v>0</v>
      </c>
      <c r="Q112" s="148">
        <v>0</v>
      </c>
      <c r="R112" t="s">
        <v>327</v>
      </c>
      <c r="S112" s="148">
        <v>0</v>
      </c>
    </row>
    <row r="113" spans="1:19" x14ac:dyDescent="0.3">
      <c r="A113" t="s">
        <v>1268</v>
      </c>
      <c r="B113" s="148">
        <v>332710</v>
      </c>
      <c r="C113" s="148">
        <v>664</v>
      </c>
      <c r="D113" t="s">
        <v>365</v>
      </c>
      <c r="E113" t="s">
        <v>366</v>
      </c>
      <c r="F113" t="s">
        <v>1021</v>
      </c>
      <c r="G113" t="s">
        <v>9</v>
      </c>
      <c r="H113" s="184">
        <v>557.43899999999996</v>
      </c>
      <c r="I113" s="184">
        <v>0</v>
      </c>
      <c r="J113" s="184">
        <v>0</v>
      </c>
      <c r="K113" s="184">
        <v>557.43899999999996</v>
      </c>
      <c r="L113" s="184">
        <v>456.46</v>
      </c>
      <c r="M113" s="345">
        <v>0</v>
      </c>
      <c r="N113" s="184">
        <v>18.702000000000002</v>
      </c>
      <c r="O113" s="184">
        <v>0</v>
      </c>
      <c r="P113" s="184">
        <v>42.407000000000039</v>
      </c>
      <c r="Q113" s="148" t="s">
        <v>551</v>
      </c>
      <c r="R113" t="s">
        <v>366</v>
      </c>
      <c r="S113" s="148">
        <v>0</v>
      </c>
    </row>
    <row r="114" spans="1:19" x14ac:dyDescent="0.3">
      <c r="A114" t="s">
        <v>1266</v>
      </c>
      <c r="B114" s="148">
        <v>0</v>
      </c>
      <c r="C114" s="148">
        <v>227</v>
      </c>
      <c r="D114" t="s">
        <v>1009</v>
      </c>
      <c r="E114" t="s">
        <v>1009</v>
      </c>
      <c r="F114" t="s">
        <v>1012</v>
      </c>
      <c r="G114" t="s">
        <v>10</v>
      </c>
      <c r="H114" s="184">
        <v>72505</v>
      </c>
      <c r="I114" s="184">
        <v>0</v>
      </c>
      <c r="J114" s="184">
        <v>0</v>
      </c>
      <c r="K114" s="184">
        <v>72505</v>
      </c>
      <c r="L114" s="184">
        <v>72337</v>
      </c>
      <c r="M114" s="345">
        <v>0</v>
      </c>
      <c r="N114" s="184">
        <v>0</v>
      </c>
      <c r="O114" s="184">
        <v>0</v>
      </c>
      <c r="P114" s="184">
        <v>168</v>
      </c>
      <c r="Q114" s="148" t="s">
        <v>1078</v>
      </c>
      <c r="R114" t="s">
        <v>1011</v>
      </c>
      <c r="S114" s="148">
        <v>0</v>
      </c>
    </row>
    <row r="115" spans="1:19" x14ac:dyDescent="0.3">
      <c r="A115" t="s">
        <v>1240</v>
      </c>
      <c r="B115" s="148">
        <v>332380</v>
      </c>
      <c r="C115" s="148">
        <v>254</v>
      </c>
      <c r="D115" t="s">
        <v>303</v>
      </c>
      <c r="E115" t="s">
        <v>307</v>
      </c>
      <c r="F115" t="s">
        <v>949</v>
      </c>
      <c r="G115" t="s">
        <v>10</v>
      </c>
      <c r="H115" s="184">
        <v>6722.02</v>
      </c>
      <c r="I115" s="184">
        <v>0</v>
      </c>
      <c r="J115" s="184">
        <v>0</v>
      </c>
      <c r="K115" s="184">
        <v>6722.02</v>
      </c>
      <c r="L115" s="184">
        <v>5851.1719999999996</v>
      </c>
      <c r="M115" s="345">
        <v>0</v>
      </c>
      <c r="N115" s="184">
        <v>0</v>
      </c>
      <c r="O115" s="184">
        <v>0</v>
      </c>
      <c r="P115" s="184">
        <v>503.53000000000065</v>
      </c>
      <c r="Q115" s="148" t="s">
        <v>551</v>
      </c>
      <c r="R115" t="s">
        <v>307</v>
      </c>
      <c r="S115" s="148">
        <v>0</v>
      </c>
    </row>
    <row r="116" spans="1:19" x14ac:dyDescent="0.3">
      <c r="A116" t="s">
        <v>1241</v>
      </c>
      <c r="B116" s="148">
        <v>332390</v>
      </c>
      <c r="C116" s="148">
        <v>254</v>
      </c>
      <c r="D116" t="s">
        <v>303</v>
      </c>
      <c r="E116" t="s">
        <v>308</v>
      </c>
      <c r="F116" t="s">
        <v>951</v>
      </c>
      <c r="G116" t="s">
        <v>10</v>
      </c>
      <c r="H116" s="184">
        <v>6818.348</v>
      </c>
      <c r="I116" s="184">
        <v>0</v>
      </c>
      <c r="J116" s="184">
        <v>0</v>
      </c>
      <c r="K116" s="184">
        <v>6818.348</v>
      </c>
      <c r="L116" s="184">
        <v>5722.5690000000004</v>
      </c>
      <c r="M116" s="345">
        <v>0</v>
      </c>
      <c r="N116" s="184">
        <v>0</v>
      </c>
      <c r="O116" s="184">
        <v>0</v>
      </c>
      <c r="P116" s="184">
        <v>808.19899999999961</v>
      </c>
      <c r="Q116" s="148" t="s">
        <v>551</v>
      </c>
      <c r="R116" t="s">
        <v>308</v>
      </c>
      <c r="S116" s="148">
        <v>0</v>
      </c>
    </row>
    <row r="117" spans="1:19" x14ac:dyDescent="0.3">
      <c r="A117" t="s">
        <v>1242</v>
      </c>
      <c r="B117" s="148">
        <v>332400</v>
      </c>
      <c r="C117" s="148">
        <v>254</v>
      </c>
      <c r="D117" t="s">
        <v>303</v>
      </c>
      <c r="E117" t="s">
        <v>309</v>
      </c>
      <c r="F117" t="s">
        <v>953</v>
      </c>
      <c r="G117" t="s">
        <v>10</v>
      </c>
      <c r="H117" s="184">
        <v>3704.7640000000001</v>
      </c>
      <c r="I117" s="184">
        <v>0</v>
      </c>
      <c r="J117" s="184">
        <v>0</v>
      </c>
      <c r="K117" s="184">
        <v>3704.7640000000001</v>
      </c>
      <c r="L117" s="184">
        <v>3359.0439999999999</v>
      </c>
      <c r="M117" s="345">
        <v>0</v>
      </c>
      <c r="N117" s="184">
        <v>0</v>
      </c>
      <c r="O117" s="184">
        <v>0</v>
      </c>
      <c r="P117" s="184">
        <v>298.51000000000022</v>
      </c>
      <c r="Q117" s="148" t="s">
        <v>551</v>
      </c>
      <c r="R117" t="s">
        <v>309</v>
      </c>
      <c r="S117" s="148">
        <v>0</v>
      </c>
    </row>
    <row r="118" spans="1:19" x14ac:dyDescent="0.3">
      <c r="A118" t="s">
        <v>1243</v>
      </c>
      <c r="B118" s="148">
        <v>332410</v>
      </c>
      <c r="C118" s="148">
        <v>254</v>
      </c>
      <c r="D118" t="s">
        <v>303</v>
      </c>
      <c r="E118" t="s">
        <v>310</v>
      </c>
      <c r="F118" t="s">
        <v>955</v>
      </c>
      <c r="G118" t="s">
        <v>10</v>
      </c>
      <c r="H118" s="184">
        <v>7322.11</v>
      </c>
      <c r="I118" s="184">
        <v>0</v>
      </c>
      <c r="J118" s="184">
        <v>0</v>
      </c>
      <c r="K118" s="184">
        <v>7322.11</v>
      </c>
      <c r="L118" s="184">
        <v>6131.643</v>
      </c>
      <c r="M118" s="345">
        <v>0</v>
      </c>
      <c r="N118" s="184">
        <v>0</v>
      </c>
      <c r="O118" s="184">
        <v>0</v>
      </c>
      <c r="P118" s="184">
        <v>664.41099999999915</v>
      </c>
      <c r="Q118" s="148" t="s">
        <v>551</v>
      </c>
      <c r="R118" t="s">
        <v>310</v>
      </c>
      <c r="S118" s="148">
        <v>0</v>
      </c>
    </row>
    <row r="119" spans="1:19" x14ac:dyDescent="0.3">
      <c r="A119" t="s">
        <v>1237</v>
      </c>
      <c r="B119" s="148">
        <v>332350</v>
      </c>
      <c r="C119" s="148">
        <v>254</v>
      </c>
      <c r="D119" t="s">
        <v>303</v>
      </c>
      <c r="E119" t="s">
        <v>304</v>
      </c>
      <c r="F119" t="s">
        <v>943</v>
      </c>
      <c r="G119" t="s">
        <v>10</v>
      </c>
      <c r="H119" s="184">
        <v>4256</v>
      </c>
      <c r="I119" s="184">
        <v>0</v>
      </c>
      <c r="J119" s="184">
        <v>0</v>
      </c>
      <c r="K119" s="184">
        <v>4256</v>
      </c>
      <c r="L119" s="184">
        <v>3657.7869999999998</v>
      </c>
      <c r="M119" s="345">
        <v>0</v>
      </c>
      <c r="N119" s="184">
        <v>0</v>
      </c>
      <c r="O119" s="184">
        <v>0</v>
      </c>
      <c r="P119" s="184">
        <v>242.36400000000003</v>
      </c>
      <c r="Q119" s="148" t="s">
        <v>551</v>
      </c>
      <c r="R119" t="s">
        <v>304</v>
      </c>
      <c r="S119" s="148">
        <v>0</v>
      </c>
    </row>
    <row r="120" spans="1:19" x14ac:dyDescent="0.3">
      <c r="A120" t="s">
        <v>1238</v>
      </c>
      <c r="B120" s="148">
        <v>332360</v>
      </c>
      <c r="C120" s="148">
        <v>254</v>
      </c>
      <c r="D120" t="s">
        <v>303</v>
      </c>
      <c r="E120" t="s">
        <v>305</v>
      </c>
      <c r="F120" t="s">
        <v>945</v>
      </c>
      <c r="G120" t="s">
        <v>10</v>
      </c>
      <c r="H120" s="184">
        <v>3300.2750000000001</v>
      </c>
      <c r="I120" s="184">
        <v>0</v>
      </c>
      <c r="J120" s="184">
        <v>0</v>
      </c>
      <c r="K120" s="184">
        <v>3300.2750000000001</v>
      </c>
      <c r="L120" s="184">
        <v>3020.1889999999999</v>
      </c>
      <c r="M120" s="345">
        <v>0</v>
      </c>
      <c r="N120" s="184">
        <v>0</v>
      </c>
      <c r="O120" s="184">
        <v>0</v>
      </c>
      <c r="P120" s="184">
        <v>-139.08499999999958</v>
      </c>
      <c r="Q120" s="148" t="s">
        <v>551</v>
      </c>
      <c r="R120" t="s">
        <v>305</v>
      </c>
      <c r="S120" s="148">
        <v>0</v>
      </c>
    </row>
    <row r="121" spans="1:19" x14ac:dyDescent="0.3">
      <c r="A121" t="s">
        <v>1239</v>
      </c>
      <c r="B121" s="148">
        <v>332370</v>
      </c>
      <c r="C121" s="148">
        <v>254</v>
      </c>
      <c r="D121" t="s">
        <v>303</v>
      </c>
      <c r="E121" t="s">
        <v>306</v>
      </c>
      <c r="F121" t="s">
        <v>947</v>
      </c>
      <c r="G121" t="s">
        <v>10</v>
      </c>
      <c r="H121" s="184">
        <v>4792.3999999999996</v>
      </c>
      <c r="I121" s="184">
        <v>0</v>
      </c>
      <c r="J121" s="184">
        <v>0</v>
      </c>
      <c r="K121" s="184">
        <v>4792.3999999999996</v>
      </c>
      <c r="L121" s="184">
        <v>4343.1289999999999</v>
      </c>
      <c r="M121" s="345">
        <v>0</v>
      </c>
      <c r="N121" s="184">
        <v>0</v>
      </c>
      <c r="O121" s="184">
        <v>0</v>
      </c>
      <c r="P121" s="184">
        <v>236.97699999999986</v>
      </c>
      <c r="Q121" s="148" t="s">
        <v>551</v>
      </c>
      <c r="R121" t="s">
        <v>306</v>
      </c>
      <c r="S121" s="148">
        <v>0</v>
      </c>
    </row>
    <row r="122" spans="1:19" x14ac:dyDescent="0.3">
      <c r="A122" t="s">
        <v>1173</v>
      </c>
      <c r="B122" s="148">
        <v>0</v>
      </c>
      <c r="C122" s="148">
        <v>214</v>
      </c>
      <c r="D122" t="s">
        <v>169</v>
      </c>
      <c r="E122" t="s">
        <v>169</v>
      </c>
      <c r="F122" t="s">
        <v>757</v>
      </c>
      <c r="G122" t="s">
        <v>10</v>
      </c>
      <c r="H122" s="184">
        <v>51589</v>
      </c>
      <c r="I122" s="184">
        <v>0</v>
      </c>
      <c r="J122" s="184">
        <v>0</v>
      </c>
      <c r="K122" s="184">
        <v>51589</v>
      </c>
      <c r="L122" s="184">
        <v>50162</v>
      </c>
      <c r="M122" s="245">
        <v>0</v>
      </c>
      <c r="N122" s="184">
        <v>0</v>
      </c>
      <c r="O122" s="184">
        <v>0</v>
      </c>
      <c r="P122" s="184">
        <v>1427</v>
      </c>
      <c r="Q122" s="148" t="s">
        <v>1078</v>
      </c>
      <c r="R122" t="s">
        <v>756</v>
      </c>
      <c r="S122" s="148">
        <v>0</v>
      </c>
    </row>
    <row r="123" spans="1:19" x14ac:dyDescent="0.3">
      <c r="A123" t="s">
        <v>1457</v>
      </c>
      <c r="B123" s="148">
        <v>0</v>
      </c>
      <c r="C123" s="148">
        <v>0</v>
      </c>
      <c r="D123" t="s">
        <v>1655</v>
      </c>
      <c r="E123" t="s">
        <v>1654</v>
      </c>
      <c r="F123" t="s">
        <v>1012</v>
      </c>
      <c r="G123" t="s">
        <v>10</v>
      </c>
      <c r="H123" s="184">
        <v>0</v>
      </c>
      <c r="I123" s="184">
        <v>0</v>
      </c>
      <c r="J123" s="184">
        <v>0</v>
      </c>
      <c r="K123" s="184">
        <v>0</v>
      </c>
      <c r="L123" s="184">
        <v>0</v>
      </c>
      <c r="M123" s="345">
        <v>0</v>
      </c>
      <c r="N123" s="184">
        <v>0</v>
      </c>
      <c r="O123" s="184">
        <v>0</v>
      </c>
      <c r="P123" s="184">
        <v>0</v>
      </c>
      <c r="Q123" s="148">
        <v>0</v>
      </c>
      <c r="R123" t="s">
        <v>1011</v>
      </c>
      <c r="S123" s="148">
        <v>0</v>
      </c>
    </row>
    <row r="124" spans="1:19" x14ac:dyDescent="0.3">
      <c r="A124" t="s">
        <v>1141</v>
      </c>
      <c r="B124" s="148">
        <v>331500</v>
      </c>
      <c r="C124" s="148">
        <v>169</v>
      </c>
      <c r="D124" t="s">
        <v>103</v>
      </c>
      <c r="E124" t="s">
        <v>131</v>
      </c>
      <c r="F124" t="s">
        <v>676</v>
      </c>
      <c r="G124" t="s">
        <v>11</v>
      </c>
      <c r="H124" s="184">
        <v>1852.883</v>
      </c>
      <c r="I124" s="184">
        <v>0</v>
      </c>
      <c r="J124" s="184">
        <v>0</v>
      </c>
      <c r="K124" s="184">
        <v>1852.883</v>
      </c>
      <c r="L124" s="184">
        <v>1730.442</v>
      </c>
      <c r="M124" s="345">
        <v>0</v>
      </c>
      <c r="N124" s="184">
        <v>0</v>
      </c>
      <c r="O124" s="184">
        <v>0</v>
      </c>
      <c r="P124" s="184">
        <v>82.557999999999993</v>
      </c>
      <c r="Q124" s="148" t="s">
        <v>551</v>
      </c>
      <c r="R124" t="s">
        <v>131</v>
      </c>
      <c r="S124" s="148">
        <v>0</v>
      </c>
    </row>
    <row r="125" spans="1:19" x14ac:dyDescent="0.3">
      <c r="A125" t="s">
        <v>1142</v>
      </c>
      <c r="B125" s="148">
        <v>331510</v>
      </c>
      <c r="C125" s="148">
        <v>169</v>
      </c>
      <c r="D125" t="s">
        <v>103</v>
      </c>
      <c r="E125" t="s">
        <v>132</v>
      </c>
      <c r="F125" t="s">
        <v>678</v>
      </c>
      <c r="G125" t="s">
        <v>11</v>
      </c>
      <c r="H125" s="184">
        <v>1893.38</v>
      </c>
      <c r="I125" s="184">
        <v>0</v>
      </c>
      <c r="J125" s="184">
        <v>0</v>
      </c>
      <c r="K125" s="184">
        <v>1893.38</v>
      </c>
      <c r="L125" s="184">
        <v>1808.03</v>
      </c>
      <c r="M125" s="345">
        <v>0</v>
      </c>
      <c r="N125" s="184">
        <v>0</v>
      </c>
      <c r="O125" s="184">
        <v>0</v>
      </c>
      <c r="P125" s="184">
        <v>47.300000000000182</v>
      </c>
      <c r="Q125" s="148" t="s">
        <v>551</v>
      </c>
      <c r="R125" t="s">
        <v>132</v>
      </c>
      <c r="S125" s="148">
        <v>0</v>
      </c>
    </row>
    <row r="126" spans="1:19" x14ac:dyDescent="0.3">
      <c r="A126" t="s">
        <v>1155</v>
      </c>
      <c r="B126" s="148">
        <v>331610</v>
      </c>
      <c r="C126" s="148">
        <v>169</v>
      </c>
      <c r="D126" t="s">
        <v>103</v>
      </c>
      <c r="E126" t="s">
        <v>143</v>
      </c>
      <c r="F126" t="s">
        <v>691</v>
      </c>
      <c r="G126" t="s">
        <v>11</v>
      </c>
      <c r="H126" s="184">
        <v>2867.62</v>
      </c>
      <c r="I126" s="184">
        <v>0</v>
      </c>
      <c r="J126" s="184">
        <v>0</v>
      </c>
      <c r="K126" s="184">
        <v>2867.62</v>
      </c>
      <c r="L126" s="184">
        <v>2697.0439999999999</v>
      </c>
      <c r="M126" s="345">
        <v>0</v>
      </c>
      <c r="N126" s="184">
        <v>0</v>
      </c>
      <c r="O126" s="184">
        <v>0</v>
      </c>
      <c r="P126" s="184">
        <v>115.39499999999998</v>
      </c>
      <c r="Q126" s="148" t="s">
        <v>551</v>
      </c>
      <c r="R126" t="s">
        <v>143</v>
      </c>
      <c r="S126" s="148">
        <v>0</v>
      </c>
    </row>
    <row r="127" spans="1:19" x14ac:dyDescent="0.3">
      <c r="A127" t="s">
        <v>1159</v>
      </c>
      <c r="B127" s="148">
        <v>331650</v>
      </c>
      <c r="C127" s="148">
        <v>169</v>
      </c>
      <c r="D127" t="s">
        <v>103</v>
      </c>
      <c r="E127" t="s">
        <v>147</v>
      </c>
      <c r="F127" t="s">
        <v>695</v>
      </c>
      <c r="G127" t="s">
        <v>11</v>
      </c>
      <c r="H127" s="184">
        <v>1592.9970000000001</v>
      </c>
      <c r="I127" s="184">
        <v>0</v>
      </c>
      <c r="J127" s="184">
        <v>0</v>
      </c>
      <c r="K127" s="184">
        <v>1592.9970000000001</v>
      </c>
      <c r="L127" s="184">
        <v>869.46199999999999</v>
      </c>
      <c r="M127" s="345">
        <v>0</v>
      </c>
      <c r="N127" s="184">
        <v>0</v>
      </c>
      <c r="O127" s="184">
        <v>0</v>
      </c>
      <c r="P127" s="184">
        <v>681.62600000000009</v>
      </c>
      <c r="Q127" s="148" t="s">
        <v>551</v>
      </c>
      <c r="R127" t="s">
        <v>147</v>
      </c>
      <c r="S127" s="148">
        <v>0</v>
      </c>
    </row>
    <row r="128" spans="1:19" x14ac:dyDescent="0.3">
      <c r="A128" t="s">
        <v>1109</v>
      </c>
      <c r="B128" s="148">
        <v>331250</v>
      </c>
      <c r="C128" s="148">
        <v>169</v>
      </c>
      <c r="D128" t="s">
        <v>103</v>
      </c>
      <c r="E128" t="s">
        <v>105</v>
      </c>
      <c r="F128" t="s">
        <v>644</v>
      </c>
      <c r="G128" t="s">
        <v>11</v>
      </c>
      <c r="H128" s="184">
        <v>1338.498</v>
      </c>
      <c r="I128" s="184">
        <v>0</v>
      </c>
      <c r="J128" s="184">
        <v>0</v>
      </c>
      <c r="K128" s="184">
        <v>1338.498</v>
      </c>
      <c r="L128" s="184">
        <v>1277.143</v>
      </c>
      <c r="M128" s="345">
        <v>0</v>
      </c>
      <c r="N128" s="184">
        <v>0</v>
      </c>
      <c r="O128" s="184">
        <v>0</v>
      </c>
      <c r="P128" s="184">
        <v>38.447000000000116</v>
      </c>
      <c r="Q128" s="148" t="s">
        <v>551</v>
      </c>
      <c r="R128" t="s">
        <v>105</v>
      </c>
      <c r="S128" s="148">
        <v>0</v>
      </c>
    </row>
    <row r="129" spans="1:19" x14ac:dyDescent="0.3">
      <c r="A129" t="s">
        <v>1176</v>
      </c>
      <c r="B129" s="148">
        <v>331820</v>
      </c>
      <c r="C129" s="148">
        <v>432</v>
      </c>
      <c r="D129" t="s">
        <v>175</v>
      </c>
      <c r="E129" t="s">
        <v>176</v>
      </c>
      <c r="F129" t="s">
        <v>764</v>
      </c>
      <c r="G129" t="s">
        <v>11</v>
      </c>
      <c r="H129" s="184">
        <v>1716.62</v>
      </c>
      <c r="I129" s="184">
        <v>0</v>
      </c>
      <c r="J129" s="184">
        <v>0</v>
      </c>
      <c r="K129" s="184">
        <v>1716.62</v>
      </c>
      <c r="L129" s="184">
        <v>1564.6990000000001</v>
      </c>
      <c r="M129" s="245">
        <v>0</v>
      </c>
      <c r="N129" s="184">
        <v>9.9220000000000006</v>
      </c>
      <c r="O129" s="184">
        <v>0</v>
      </c>
      <c r="P129" s="184">
        <v>107.2339999999997</v>
      </c>
      <c r="Q129" s="148" t="s">
        <v>551</v>
      </c>
      <c r="R129" t="s">
        <v>176</v>
      </c>
      <c r="S129" s="148">
        <v>0</v>
      </c>
    </row>
    <row r="130" spans="1:19" x14ac:dyDescent="0.3">
      <c r="A130" t="s">
        <v>1208</v>
      </c>
      <c r="B130" s="148">
        <v>332060</v>
      </c>
      <c r="C130" s="148">
        <v>369</v>
      </c>
      <c r="D130" t="s">
        <v>245</v>
      </c>
      <c r="E130" t="s">
        <v>246</v>
      </c>
      <c r="F130" t="s">
        <v>862</v>
      </c>
      <c r="G130" t="s">
        <v>11</v>
      </c>
      <c r="H130" s="184">
        <v>656.23500000000001</v>
      </c>
      <c r="I130" s="184">
        <v>0</v>
      </c>
      <c r="J130" s="184">
        <v>0</v>
      </c>
      <c r="K130" s="184">
        <v>656.23500000000001</v>
      </c>
      <c r="L130" s="184">
        <v>611.03599999999994</v>
      </c>
      <c r="M130" s="345">
        <v>0</v>
      </c>
      <c r="N130" s="184">
        <v>3.2879999999999998</v>
      </c>
      <c r="O130" s="184">
        <v>0</v>
      </c>
      <c r="P130" s="184">
        <v>17.882000000000062</v>
      </c>
      <c r="Q130" s="148" t="s">
        <v>551</v>
      </c>
      <c r="R130" t="s">
        <v>246</v>
      </c>
      <c r="S130" s="148">
        <v>0</v>
      </c>
    </row>
    <row r="131" spans="1:19" x14ac:dyDescent="0.3">
      <c r="A131" t="s">
        <v>1129</v>
      </c>
      <c r="B131" s="148">
        <v>331400</v>
      </c>
      <c r="C131" s="148">
        <v>169</v>
      </c>
      <c r="D131" t="s">
        <v>103</v>
      </c>
      <c r="E131" t="s">
        <v>121</v>
      </c>
      <c r="F131" t="s">
        <v>662</v>
      </c>
      <c r="G131" t="s">
        <v>11</v>
      </c>
      <c r="H131" s="184">
        <v>1578.7719999999999</v>
      </c>
      <c r="I131" s="184">
        <v>0</v>
      </c>
      <c r="J131" s="184">
        <v>0</v>
      </c>
      <c r="K131" s="184">
        <v>1578.7719999999999</v>
      </c>
      <c r="L131" s="184">
        <v>1469.501</v>
      </c>
      <c r="M131" s="345">
        <v>0</v>
      </c>
      <c r="N131" s="184">
        <v>0</v>
      </c>
      <c r="O131" s="184">
        <v>0</v>
      </c>
      <c r="P131" s="184">
        <v>75.014999999999873</v>
      </c>
      <c r="Q131" s="148" t="s">
        <v>551</v>
      </c>
      <c r="R131" t="s">
        <v>121</v>
      </c>
      <c r="S131" s="148">
        <v>0</v>
      </c>
    </row>
    <row r="132" spans="1:19" x14ac:dyDescent="0.3">
      <c r="A132" t="s">
        <v>1130</v>
      </c>
      <c r="B132" s="148">
        <v>331410</v>
      </c>
      <c r="C132" s="148">
        <v>169</v>
      </c>
      <c r="D132" t="s">
        <v>103</v>
      </c>
      <c r="E132" t="s">
        <v>122</v>
      </c>
      <c r="F132" t="s">
        <v>664</v>
      </c>
      <c r="G132" t="s">
        <v>11</v>
      </c>
      <c r="H132" s="184">
        <v>1322.2660000000001</v>
      </c>
      <c r="I132" s="184">
        <v>0</v>
      </c>
      <c r="J132" s="184">
        <v>0</v>
      </c>
      <c r="K132" s="184">
        <v>1322.2660000000001</v>
      </c>
      <c r="L132" s="184">
        <v>1217.9359999999999</v>
      </c>
      <c r="M132" s="345">
        <v>0</v>
      </c>
      <c r="N132" s="184">
        <v>0</v>
      </c>
      <c r="O132" s="184">
        <v>0</v>
      </c>
      <c r="P132" s="184">
        <v>63.768000000000256</v>
      </c>
      <c r="Q132" s="148" t="s">
        <v>551</v>
      </c>
      <c r="R132" t="s">
        <v>122</v>
      </c>
      <c r="S132" s="148">
        <v>0</v>
      </c>
    </row>
    <row r="133" spans="1:19" x14ac:dyDescent="0.3">
      <c r="A133" t="s">
        <v>1131</v>
      </c>
      <c r="B133" s="148">
        <v>332090</v>
      </c>
      <c r="C133" s="148">
        <v>169</v>
      </c>
      <c r="D133" t="s">
        <v>103</v>
      </c>
      <c r="E133" t="s">
        <v>256</v>
      </c>
      <c r="F133" t="s">
        <v>695</v>
      </c>
      <c r="G133" t="s">
        <v>11</v>
      </c>
      <c r="H133" s="184">
        <v>0</v>
      </c>
      <c r="I133" s="184">
        <v>0</v>
      </c>
      <c r="J133" s="184">
        <v>0</v>
      </c>
      <c r="K133" s="184">
        <v>0</v>
      </c>
      <c r="L133" s="184">
        <v>608.255</v>
      </c>
      <c r="M133" s="345">
        <v>0</v>
      </c>
      <c r="N133" s="184">
        <v>0</v>
      </c>
      <c r="O133" s="184">
        <v>0</v>
      </c>
      <c r="P133" s="184">
        <v>-608.255</v>
      </c>
      <c r="Q133" s="148" t="s">
        <v>551</v>
      </c>
      <c r="R133" t="s">
        <v>256</v>
      </c>
      <c r="S133" s="148">
        <v>0</v>
      </c>
    </row>
    <row r="134" spans="1:19" x14ac:dyDescent="0.3">
      <c r="A134" t="s">
        <v>1214</v>
      </c>
      <c r="B134" s="148">
        <v>332130</v>
      </c>
      <c r="C134" s="148">
        <v>17</v>
      </c>
      <c r="D134" t="s">
        <v>260</v>
      </c>
      <c r="E134" t="s">
        <v>261</v>
      </c>
      <c r="F134" t="s">
        <v>893</v>
      </c>
      <c r="G134" t="s">
        <v>11</v>
      </c>
      <c r="H134" s="184">
        <v>21035.906999999999</v>
      </c>
      <c r="I134" s="184">
        <v>0</v>
      </c>
      <c r="J134" s="184">
        <v>0</v>
      </c>
      <c r="K134" s="184">
        <v>21035.906999999999</v>
      </c>
      <c r="L134" s="184">
        <v>19231.662</v>
      </c>
      <c r="M134" s="345">
        <v>0</v>
      </c>
      <c r="N134" s="184">
        <v>0</v>
      </c>
      <c r="O134" s="184">
        <v>0</v>
      </c>
      <c r="P134" s="184">
        <v>1341.6359999999986</v>
      </c>
      <c r="Q134" s="148" t="s">
        <v>551</v>
      </c>
      <c r="R134" t="s">
        <v>261</v>
      </c>
      <c r="S134" s="148">
        <v>0</v>
      </c>
    </row>
    <row r="135" spans="1:19" x14ac:dyDescent="0.3">
      <c r="A135" t="s">
        <v>1468</v>
      </c>
      <c r="B135" s="148">
        <v>0</v>
      </c>
      <c r="C135" s="148">
        <v>640</v>
      </c>
      <c r="D135" t="s">
        <v>1077</v>
      </c>
      <c r="E135" t="s">
        <v>1077</v>
      </c>
      <c r="F135" t="s">
        <v>600</v>
      </c>
      <c r="G135" t="s">
        <v>12</v>
      </c>
      <c r="H135" s="184">
        <v>438582</v>
      </c>
      <c r="I135" s="184">
        <v>60844</v>
      </c>
      <c r="J135" s="184">
        <v>16130</v>
      </c>
      <c r="K135" s="184">
        <v>499579</v>
      </c>
      <c r="L135" s="184">
        <v>0</v>
      </c>
      <c r="M135" s="345">
        <v>499579</v>
      </c>
      <c r="N135" s="184">
        <v>0</v>
      </c>
      <c r="O135" s="184">
        <v>0</v>
      </c>
      <c r="P135" s="184">
        <v>0</v>
      </c>
      <c r="Q135" s="148" t="s">
        <v>1078</v>
      </c>
      <c r="R135" t="s">
        <v>1079</v>
      </c>
      <c r="S135" s="148">
        <v>0</v>
      </c>
    </row>
    <row r="136" spans="1:19" x14ac:dyDescent="0.3">
      <c r="A136" t="s">
        <v>1183</v>
      </c>
      <c r="B136" s="148">
        <v>0</v>
      </c>
      <c r="C136" s="148">
        <v>8</v>
      </c>
      <c r="D136" t="s">
        <v>189</v>
      </c>
      <c r="E136" t="s">
        <v>189</v>
      </c>
      <c r="F136" t="s">
        <v>600</v>
      </c>
      <c r="G136" t="s">
        <v>12</v>
      </c>
      <c r="H136" s="184">
        <v>1104814</v>
      </c>
      <c r="I136" s="184">
        <v>182651</v>
      </c>
      <c r="J136" s="184">
        <v>15739</v>
      </c>
      <c r="K136" s="184">
        <v>1303204</v>
      </c>
      <c r="L136" s="184">
        <v>1113020</v>
      </c>
      <c r="M136" s="345">
        <v>84063</v>
      </c>
      <c r="N136" s="184">
        <v>0</v>
      </c>
      <c r="O136" s="184">
        <v>0</v>
      </c>
      <c r="P136" s="184">
        <v>101939</v>
      </c>
      <c r="Q136" s="148" t="s">
        <v>1078</v>
      </c>
      <c r="R136" t="s">
        <v>540</v>
      </c>
      <c r="S136" s="148">
        <v>0</v>
      </c>
    </row>
    <row r="137" spans="1:19" x14ac:dyDescent="0.3">
      <c r="A137" t="s">
        <v>1195</v>
      </c>
      <c r="B137" s="148">
        <v>0</v>
      </c>
      <c r="C137" s="148">
        <v>13</v>
      </c>
      <c r="D137" t="s">
        <v>220</v>
      </c>
      <c r="E137" t="s">
        <v>220</v>
      </c>
      <c r="F137" t="s">
        <v>600</v>
      </c>
      <c r="G137" t="s">
        <v>12</v>
      </c>
      <c r="H137" s="184">
        <v>691442</v>
      </c>
      <c r="I137" s="184">
        <v>643533</v>
      </c>
      <c r="J137" s="184">
        <v>150</v>
      </c>
      <c r="K137" s="184">
        <v>1335125</v>
      </c>
      <c r="L137" s="184">
        <v>1247284</v>
      </c>
      <c r="M137" s="345">
        <v>339</v>
      </c>
      <c r="N137" s="184">
        <v>0</v>
      </c>
      <c r="O137" s="184">
        <v>0</v>
      </c>
      <c r="P137" s="184">
        <v>69091</v>
      </c>
      <c r="Q137" s="148" t="s">
        <v>1078</v>
      </c>
      <c r="R137" t="s">
        <v>539</v>
      </c>
      <c r="S137" s="148">
        <v>0</v>
      </c>
    </row>
    <row r="138" spans="1:19" x14ac:dyDescent="0.3">
      <c r="A138" t="s">
        <v>1198</v>
      </c>
      <c r="B138" s="148">
        <v>0</v>
      </c>
      <c r="C138" s="148">
        <v>32</v>
      </c>
      <c r="D138" t="s">
        <v>229</v>
      </c>
      <c r="E138" t="s">
        <v>229</v>
      </c>
      <c r="F138" t="s">
        <v>600</v>
      </c>
      <c r="G138" t="s">
        <v>12</v>
      </c>
      <c r="H138" s="184">
        <v>35</v>
      </c>
      <c r="I138" s="184">
        <v>484444</v>
      </c>
      <c r="J138" s="184">
        <v>0</v>
      </c>
      <c r="K138" s="184">
        <v>484479</v>
      </c>
      <c r="L138" s="184">
        <v>457288</v>
      </c>
      <c r="M138" s="345">
        <v>0</v>
      </c>
      <c r="N138" s="184">
        <v>0</v>
      </c>
      <c r="O138" s="184">
        <v>0</v>
      </c>
      <c r="P138" s="184">
        <v>25029</v>
      </c>
      <c r="Q138" s="148" t="s">
        <v>1078</v>
      </c>
      <c r="R138" t="s">
        <v>1199</v>
      </c>
      <c r="S138" s="148">
        <v>0</v>
      </c>
    </row>
    <row r="139" spans="1:19" x14ac:dyDescent="0.3">
      <c r="A139" t="s">
        <v>1222</v>
      </c>
      <c r="B139" s="148">
        <v>0</v>
      </c>
      <c r="C139" s="148">
        <v>18</v>
      </c>
      <c r="D139" t="s">
        <v>909</v>
      </c>
      <c r="E139" t="s">
        <v>909</v>
      </c>
      <c r="F139" t="s">
        <v>600</v>
      </c>
      <c r="G139" t="s">
        <v>12</v>
      </c>
      <c r="H139" s="184">
        <v>855140</v>
      </c>
      <c r="I139" s="184">
        <v>79954</v>
      </c>
      <c r="J139" s="184">
        <v>0</v>
      </c>
      <c r="K139" s="184">
        <v>935094</v>
      </c>
      <c r="L139" s="184">
        <v>727095</v>
      </c>
      <c r="M139" s="345">
        <v>158375</v>
      </c>
      <c r="N139" s="184">
        <v>0</v>
      </c>
      <c r="O139" s="184">
        <v>0</v>
      </c>
      <c r="P139" s="184">
        <v>47019</v>
      </c>
      <c r="Q139" s="148" t="s">
        <v>1078</v>
      </c>
      <c r="R139" t="s">
        <v>545</v>
      </c>
      <c r="S139" s="148">
        <v>0</v>
      </c>
    </row>
    <row r="140" spans="1:19" x14ac:dyDescent="0.3">
      <c r="A140" t="s">
        <v>1458</v>
      </c>
      <c r="B140" s="148">
        <v>0</v>
      </c>
      <c r="C140" s="148">
        <v>108</v>
      </c>
      <c r="D140" t="s">
        <v>784</v>
      </c>
      <c r="E140" t="s">
        <v>1659</v>
      </c>
      <c r="F140" t="s">
        <v>600</v>
      </c>
      <c r="G140" t="s">
        <v>12</v>
      </c>
      <c r="H140" s="184">
        <v>923</v>
      </c>
      <c r="I140" s="184">
        <v>59063</v>
      </c>
      <c r="J140" s="184">
        <v>0</v>
      </c>
      <c r="K140" s="184">
        <v>59986</v>
      </c>
      <c r="L140" s="184">
        <v>53103</v>
      </c>
      <c r="M140" s="345">
        <v>0</v>
      </c>
      <c r="N140" s="184">
        <v>0</v>
      </c>
      <c r="O140" s="184">
        <v>0</v>
      </c>
      <c r="P140" s="184">
        <v>6883</v>
      </c>
      <c r="Q140" s="148" t="s">
        <v>1078</v>
      </c>
      <c r="R140" t="s">
        <v>548</v>
      </c>
      <c r="S140" s="148">
        <v>0</v>
      </c>
    </row>
    <row r="141" spans="1:19" x14ac:dyDescent="0.3">
      <c r="A141" t="s">
        <v>1168</v>
      </c>
      <c r="B141" s="148">
        <v>0</v>
      </c>
      <c r="C141" s="148">
        <v>121</v>
      </c>
      <c r="D141" t="s">
        <v>2179</v>
      </c>
      <c r="E141" t="s">
        <v>1293</v>
      </c>
      <c r="F141" t="s">
        <v>600</v>
      </c>
      <c r="G141" t="s">
        <v>12</v>
      </c>
      <c r="H141" s="184">
        <v>1145358</v>
      </c>
      <c r="I141" s="184">
        <v>90390</v>
      </c>
      <c r="J141" s="184">
        <v>0</v>
      </c>
      <c r="K141" s="184">
        <v>1235748</v>
      </c>
      <c r="L141" s="184">
        <v>991879</v>
      </c>
      <c r="M141" s="345">
        <v>213901</v>
      </c>
      <c r="N141" s="184">
        <v>0</v>
      </c>
      <c r="O141" s="184">
        <v>0</v>
      </c>
      <c r="P141" s="184">
        <v>29968</v>
      </c>
      <c r="Q141" s="148" t="s">
        <v>1078</v>
      </c>
      <c r="R141" t="s">
        <v>157</v>
      </c>
      <c r="S141" s="148">
        <v>0</v>
      </c>
    </row>
    <row r="142" spans="1:19" x14ac:dyDescent="0.3">
      <c r="A142" t="s">
        <v>1459</v>
      </c>
      <c r="B142" s="148">
        <v>0</v>
      </c>
      <c r="C142" s="148">
        <v>0</v>
      </c>
      <c r="D142">
        <v>0</v>
      </c>
      <c r="E142" t="s">
        <v>1027</v>
      </c>
      <c r="F142" t="s">
        <v>600</v>
      </c>
      <c r="G142" t="s">
        <v>12</v>
      </c>
      <c r="H142" s="184">
        <v>0</v>
      </c>
      <c r="I142" s="184">
        <v>0</v>
      </c>
      <c r="J142" s="184">
        <v>0</v>
      </c>
      <c r="K142" s="184">
        <v>0</v>
      </c>
      <c r="L142" s="184">
        <v>0</v>
      </c>
      <c r="M142" s="345">
        <v>0</v>
      </c>
      <c r="N142" s="184">
        <v>0</v>
      </c>
      <c r="O142" s="184">
        <v>0</v>
      </c>
      <c r="P142" s="184">
        <v>0</v>
      </c>
      <c r="Q142" s="148">
        <v>0</v>
      </c>
      <c r="R142" t="s">
        <v>1027</v>
      </c>
      <c r="S142" s="148">
        <v>0</v>
      </c>
    </row>
    <row r="143" spans="1:19" x14ac:dyDescent="0.3">
      <c r="A143" t="s">
        <v>1461</v>
      </c>
      <c r="B143" s="148">
        <v>0</v>
      </c>
      <c r="C143" s="148">
        <v>345</v>
      </c>
      <c r="D143" t="s">
        <v>1311</v>
      </c>
      <c r="E143" t="s">
        <v>1311</v>
      </c>
      <c r="F143" t="s">
        <v>600</v>
      </c>
      <c r="G143" t="s">
        <v>12</v>
      </c>
      <c r="H143" s="184">
        <v>0</v>
      </c>
      <c r="I143" s="184">
        <v>0</v>
      </c>
      <c r="J143" s="184">
        <v>0</v>
      </c>
      <c r="K143" s="184">
        <v>0</v>
      </c>
      <c r="L143" s="184">
        <v>0</v>
      </c>
      <c r="M143" s="345">
        <v>0</v>
      </c>
      <c r="N143" s="184">
        <v>0</v>
      </c>
      <c r="O143" s="184">
        <v>0</v>
      </c>
      <c r="P143" s="184">
        <v>0</v>
      </c>
      <c r="Q143" s="148">
        <v>0</v>
      </c>
      <c r="R143">
        <v>0</v>
      </c>
      <c r="S143" s="148">
        <v>0</v>
      </c>
    </row>
    <row r="144" spans="1:19" x14ac:dyDescent="0.3">
      <c r="A144" t="s">
        <v>1462</v>
      </c>
      <c r="B144" s="148">
        <v>0</v>
      </c>
      <c r="C144" s="148">
        <v>0</v>
      </c>
      <c r="D144" t="s">
        <v>521</v>
      </c>
      <c r="E144" t="s">
        <v>521</v>
      </c>
      <c r="F144" t="s">
        <v>600</v>
      </c>
      <c r="G144" t="s">
        <v>12</v>
      </c>
      <c r="H144" s="184">
        <v>418997</v>
      </c>
      <c r="I144" s="184">
        <v>0</v>
      </c>
      <c r="J144" s="184">
        <v>0</v>
      </c>
      <c r="K144" s="184">
        <v>418997</v>
      </c>
      <c r="L144" s="184">
        <v>0</v>
      </c>
      <c r="M144" s="345">
        <v>418997</v>
      </c>
      <c r="N144" s="184">
        <v>0</v>
      </c>
      <c r="O144" s="184">
        <v>0</v>
      </c>
      <c r="P144" s="184">
        <v>0</v>
      </c>
      <c r="Q144" s="148" t="s">
        <v>1078</v>
      </c>
      <c r="R144" t="s">
        <v>521</v>
      </c>
      <c r="S144" s="148">
        <v>0</v>
      </c>
    </row>
    <row r="145" spans="1:19" x14ac:dyDescent="0.3">
      <c r="A145" t="s">
        <v>1465</v>
      </c>
      <c r="B145" s="148">
        <v>0</v>
      </c>
      <c r="C145" s="148">
        <v>0</v>
      </c>
      <c r="D145" t="s">
        <v>1409</v>
      </c>
      <c r="E145" t="s">
        <v>1409</v>
      </c>
      <c r="F145" t="s">
        <v>600</v>
      </c>
      <c r="G145" t="s">
        <v>12</v>
      </c>
      <c r="H145" s="184">
        <v>0</v>
      </c>
      <c r="I145" s="184">
        <v>0</v>
      </c>
      <c r="J145" s="184">
        <v>0</v>
      </c>
      <c r="K145" s="184">
        <v>0</v>
      </c>
      <c r="L145" s="184">
        <v>0</v>
      </c>
      <c r="M145" s="345">
        <v>0</v>
      </c>
      <c r="N145" s="184">
        <v>0</v>
      </c>
      <c r="O145" s="184">
        <v>0</v>
      </c>
      <c r="P145" s="184">
        <v>0</v>
      </c>
      <c r="Q145" s="148">
        <v>0</v>
      </c>
      <c r="R145" t="s">
        <v>1409</v>
      </c>
      <c r="S145" s="148">
        <v>0</v>
      </c>
    </row>
    <row r="146" spans="1:19" x14ac:dyDescent="0.3">
      <c r="A146" t="s">
        <v>1467</v>
      </c>
      <c r="B146" s="148">
        <v>0</v>
      </c>
      <c r="C146" s="148">
        <v>452</v>
      </c>
      <c r="D146" t="s">
        <v>1042</v>
      </c>
      <c r="E146" t="s">
        <v>1042</v>
      </c>
      <c r="F146" t="s">
        <v>600</v>
      </c>
      <c r="G146" t="s">
        <v>12</v>
      </c>
      <c r="H146" s="184">
        <v>0</v>
      </c>
      <c r="I146" s="184">
        <v>0</v>
      </c>
      <c r="J146" s="184">
        <v>0</v>
      </c>
      <c r="K146" s="184">
        <v>0</v>
      </c>
      <c r="L146" s="184">
        <v>0</v>
      </c>
      <c r="M146" s="345">
        <v>0</v>
      </c>
      <c r="N146" s="184">
        <v>0</v>
      </c>
      <c r="O146" s="184">
        <v>0</v>
      </c>
      <c r="P146" s="184">
        <v>0</v>
      </c>
      <c r="Q146" s="148">
        <v>0</v>
      </c>
      <c r="R146" t="s">
        <v>1042</v>
      </c>
      <c r="S146" s="148">
        <v>0</v>
      </c>
    </row>
    <row r="147" spans="1:19" x14ac:dyDescent="0.3">
      <c r="A147" t="s">
        <v>1116</v>
      </c>
      <c r="B147" s="148">
        <v>331950</v>
      </c>
      <c r="C147" s="148">
        <v>169</v>
      </c>
      <c r="D147" t="s">
        <v>103</v>
      </c>
      <c r="E147" t="s">
        <v>110</v>
      </c>
      <c r="F147" t="s">
        <v>1342</v>
      </c>
      <c r="G147" t="s">
        <v>6</v>
      </c>
      <c r="H147" s="184">
        <v>486.61599999999999</v>
      </c>
      <c r="I147" s="184">
        <v>0</v>
      </c>
      <c r="J147" s="184">
        <v>0</v>
      </c>
      <c r="K147" s="184">
        <v>486.61599999999999</v>
      </c>
      <c r="L147" s="184">
        <v>430.899</v>
      </c>
      <c r="M147" s="345">
        <v>0</v>
      </c>
      <c r="N147" s="184">
        <v>0</v>
      </c>
      <c r="O147" s="184">
        <v>0</v>
      </c>
      <c r="P147" s="184">
        <v>28.968999999999994</v>
      </c>
      <c r="Q147" s="148" t="s">
        <v>551</v>
      </c>
      <c r="R147" t="s">
        <v>110</v>
      </c>
      <c r="S147" s="148">
        <v>0</v>
      </c>
    </row>
    <row r="148" spans="1:19" x14ac:dyDescent="0.3">
      <c r="A148" t="s">
        <v>1080</v>
      </c>
      <c r="B148" s="148">
        <v>0</v>
      </c>
      <c r="C148" s="148">
        <v>1</v>
      </c>
      <c r="D148" t="s">
        <v>69</v>
      </c>
      <c r="E148" t="s">
        <v>1289</v>
      </c>
      <c r="F148" t="s">
        <v>587</v>
      </c>
      <c r="G148" t="s">
        <v>13</v>
      </c>
      <c r="H148" s="184">
        <v>149485</v>
      </c>
      <c r="I148" s="184">
        <v>265892</v>
      </c>
      <c r="J148" s="184">
        <v>0</v>
      </c>
      <c r="K148" s="184">
        <v>415377</v>
      </c>
      <c r="L148" s="184">
        <v>393266</v>
      </c>
      <c r="M148" s="345">
        <v>0</v>
      </c>
      <c r="N148" s="184">
        <v>0</v>
      </c>
      <c r="O148" s="184">
        <v>0</v>
      </c>
      <c r="P148" s="184">
        <v>18124</v>
      </c>
      <c r="Q148" s="148" t="s">
        <v>1078</v>
      </c>
      <c r="R148" t="s">
        <v>1081</v>
      </c>
      <c r="S148" s="148">
        <v>0</v>
      </c>
    </row>
    <row r="149" spans="1:19" x14ac:dyDescent="0.3">
      <c r="A149" t="s">
        <v>1098</v>
      </c>
      <c r="B149" s="148">
        <v>331170</v>
      </c>
      <c r="C149" s="148">
        <v>2</v>
      </c>
      <c r="D149" t="s">
        <v>80</v>
      </c>
      <c r="E149" t="s">
        <v>93</v>
      </c>
      <c r="F149" t="s">
        <v>602</v>
      </c>
      <c r="G149" t="s">
        <v>13</v>
      </c>
      <c r="H149" s="184">
        <v>2.9380000000000002</v>
      </c>
      <c r="I149" s="184">
        <v>0</v>
      </c>
      <c r="J149" s="184">
        <v>0</v>
      </c>
      <c r="K149" s="184">
        <v>2.9380000000000002</v>
      </c>
      <c r="L149" s="184">
        <v>499.53699999999998</v>
      </c>
      <c r="M149" s="345">
        <v>0</v>
      </c>
      <c r="N149" s="184">
        <v>0</v>
      </c>
      <c r="O149" s="184">
        <v>0</v>
      </c>
      <c r="P149" s="184">
        <v>-512.39099999999996</v>
      </c>
      <c r="Q149" s="148" t="s">
        <v>551</v>
      </c>
      <c r="R149" t="s">
        <v>93</v>
      </c>
      <c r="S149" s="148">
        <v>0</v>
      </c>
    </row>
    <row r="150" spans="1:19" x14ac:dyDescent="0.3">
      <c r="A150" t="s">
        <v>1280</v>
      </c>
      <c r="B150" s="148">
        <v>332460</v>
      </c>
      <c r="C150" s="148">
        <v>24</v>
      </c>
      <c r="D150" t="s">
        <v>319</v>
      </c>
      <c r="E150" t="s">
        <v>320</v>
      </c>
      <c r="F150" t="s">
        <v>966</v>
      </c>
      <c r="G150" t="s">
        <v>13</v>
      </c>
      <c r="H150" s="184">
        <v>1467.558</v>
      </c>
      <c r="I150" s="184">
        <v>0</v>
      </c>
      <c r="J150" s="184">
        <v>0</v>
      </c>
      <c r="K150" s="184">
        <v>1467.558</v>
      </c>
      <c r="L150" s="184">
        <v>869.33799999999997</v>
      </c>
      <c r="M150" s="345">
        <v>0</v>
      </c>
      <c r="N150" s="184">
        <v>178.17699999999999</v>
      </c>
      <c r="O150" s="184">
        <v>0</v>
      </c>
      <c r="P150" s="184">
        <v>248.44500000000016</v>
      </c>
      <c r="Q150" s="148" t="s">
        <v>551</v>
      </c>
      <c r="R150" t="s">
        <v>320</v>
      </c>
      <c r="S150" s="148">
        <v>0</v>
      </c>
    </row>
    <row r="151" spans="1:19" x14ac:dyDescent="0.3">
      <c r="A151" t="s">
        <v>1100</v>
      </c>
      <c r="B151" s="148">
        <v>331190</v>
      </c>
      <c r="C151" s="148">
        <v>2</v>
      </c>
      <c r="D151" t="s">
        <v>80</v>
      </c>
      <c r="E151" t="s">
        <v>95</v>
      </c>
      <c r="F151" t="s">
        <v>606</v>
      </c>
      <c r="G151" t="s">
        <v>13</v>
      </c>
      <c r="H151" s="184">
        <v>2892.48</v>
      </c>
      <c r="I151" s="184">
        <v>10353.973</v>
      </c>
      <c r="J151" s="184">
        <v>0</v>
      </c>
      <c r="K151" s="184">
        <v>2892.48</v>
      </c>
      <c r="L151" s="184">
        <v>12212.35</v>
      </c>
      <c r="M151" s="345">
        <v>0</v>
      </c>
      <c r="N151" s="184">
        <v>0</v>
      </c>
      <c r="O151" s="184">
        <v>0</v>
      </c>
      <c r="P151" s="184">
        <v>922.42899999999827</v>
      </c>
      <c r="Q151" s="148" t="s">
        <v>551</v>
      </c>
      <c r="R151" t="s">
        <v>95</v>
      </c>
      <c r="S151" s="148">
        <v>0</v>
      </c>
    </row>
    <row r="152" spans="1:19" x14ac:dyDescent="0.3">
      <c r="A152" t="s">
        <v>1267</v>
      </c>
      <c r="B152" s="148">
        <v>332630</v>
      </c>
      <c r="C152" s="148">
        <v>363</v>
      </c>
      <c r="D152" t="s">
        <v>363</v>
      </c>
      <c r="E152" t="s">
        <v>364</v>
      </c>
      <c r="F152" t="s">
        <v>1016</v>
      </c>
      <c r="G152" t="s">
        <v>13</v>
      </c>
      <c r="H152" s="184">
        <v>406.4</v>
      </c>
      <c r="I152" s="184">
        <v>0</v>
      </c>
      <c r="J152" s="184">
        <v>0</v>
      </c>
      <c r="K152" s="184">
        <v>406.4</v>
      </c>
      <c r="L152" s="184">
        <v>351.87599999999998</v>
      </c>
      <c r="M152" s="345">
        <v>0</v>
      </c>
      <c r="N152" s="184">
        <v>0</v>
      </c>
      <c r="O152" s="184">
        <v>0</v>
      </c>
      <c r="P152" s="184">
        <v>41.949000000000012</v>
      </c>
      <c r="Q152" s="148" t="s">
        <v>551</v>
      </c>
      <c r="R152" t="s">
        <v>364</v>
      </c>
      <c r="S152" s="148">
        <v>0</v>
      </c>
    </row>
    <row r="153" spans="1:19" x14ac:dyDescent="0.3">
      <c r="A153" t="s">
        <v>1103</v>
      </c>
      <c r="B153" s="148">
        <v>331210</v>
      </c>
      <c r="C153" s="148">
        <v>2</v>
      </c>
      <c r="D153" t="s">
        <v>80</v>
      </c>
      <c r="E153" t="s">
        <v>1104</v>
      </c>
      <c r="F153" t="s">
        <v>602</v>
      </c>
      <c r="G153" t="s">
        <v>13</v>
      </c>
      <c r="H153" s="184">
        <v>0</v>
      </c>
      <c r="I153" s="184">
        <v>0</v>
      </c>
      <c r="J153" s="184">
        <v>0</v>
      </c>
      <c r="K153" s="184">
        <v>0</v>
      </c>
      <c r="L153" s="184">
        <v>3493.65</v>
      </c>
      <c r="M153" s="345">
        <v>0</v>
      </c>
      <c r="N153" s="184">
        <v>0</v>
      </c>
      <c r="O153" s="184">
        <v>0</v>
      </c>
      <c r="P153" s="184">
        <v>-3558.873</v>
      </c>
      <c r="Q153" s="148" t="s">
        <v>551</v>
      </c>
      <c r="R153" t="s">
        <v>1104</v>
      </c>
      <c r="S153" s="148">
        <v>0</v>
      </c>
    </row>
    <row r="154" spans="1:19" x14ac:dyDescent="0.3">
      <c r="A154" t="s">
        <v>1107</v>
      </c>
      <c r="B154" s="148">
        <v>331230</v>
      </c>
      <c r="C154" s="148">
        <v>2</v>
      </c>
      <c r="D154" t="s">
        <v>80</v>
      </c>
      <c r="E154" t="s">
        <v>102</v>
      </c>
      <c r="F154" t="s">
        <v>640</v>
      </c>
      <c r="G154" t="s">
        <v>13</v>
      </c>
      <c r="H154" s="184">
        <v>357.97399999999999</v>
      </c>
      <c r="I154" s="184">
        <v>0</v>
      </c>
      <c r="J154" s="184">
        <v>0</v>
      </c>
      <c r="K154" s="184">
        <v>357.97399999999999</v>
      </c>
      <c r="L154" s="184">
        <v>300.69400000000002</v>
      </c>
      <c r="M154" s="345">
        <v>0</v>
      </c>
      <c r="N154" s="184">
        <v>0</v>
      </c>
      <c r="O154" s="184">
        <v>0</v>
      </c>
      <c r="P154" s="184">
        <v>41.95999999999998</v>
      </c>
      <c r="Q154" s="148" t="s">
        <v>551</v>
      </c>
      <c r="R154" t="s">
        <v>102</v>
      </c>
      <c r="S154" s="148">
        <v>0</v>
      </c>
    </row>
    <row r="155" spans="1:19" x14ac:dyDescent="0.3">
      <c r="A155" t="s">
        <v>1166</v>
      </c>
      <c r="B155" s="148">
        <v>332900</v>
      </c>
      <c r="C155" s="148">
        <v>53</v>
      </c>
      <c r="D155" t="s">
        <v>2028</v>
      </c>
      <c r="E155" t="s">
        <v>384</v>
      </c>
      <c r="F155" t="s">
        <v>706</v>
      </c>
      <c r="G155" t="s">
        <v>13</v>
      </c>
      <c r="H155" s="184">
        <v>5943.6289999999999</v>
      </c>
      <c r="I155" s="184">
        <v>0</v>
      </c>
      <c r="J155" s="184">
        <v>0</v>
      </c>
      <c r="K155" s="184">
        <v>5943.6289999999999</v>
      </c>
      <c r="L155" s="184">
        <v>5176.4830000000002</v>
      </c>
      <c r="M155" s="345">
        <v>0</v>
      </c>
      <c r="N155" s="184">
        <v>0</v>
      </c>
      <c r="O155" s="184">
        <v>0</v>
      </c>
      <c r="P155" s="184">
        <v>630.59299999999985</v>
      </c>
      <c r="Q155" s="148" t="s">
        <v>551</v>
      </c>
      <c r="R155" t="s">
        <v>384</v>
      </c>
      <c r="S155" s="148">
        <v>0</v>
      </c>
    </row>
    <row r="156" spans="1:19" x14ac:dyDescent="0.3">
      <c r="A156" t="s">
        <v>1203</v>
      </c>
      <c r="B156" s="148">
        <v>332650</v>
      </c>
      <c r="C156" s="148">
        <v>240</v>
      </c>
      <c r="D156" t="s">
        <v>240</v>
      </c>
      <c r="E156" t="s">
        <v>241</v>
      </c>
      <c r="F156" t="s">
        <v>855</v>
      </c>
      <c r="G156" t="s">
        <v>13</v>
      </c>
      <c r="H156" s="184">
        <v>1846.135</v>
      </c>
      <c r="I156" s="184">
        <v>0</v>
      </c>
      <c r="J156" s="184">
        <v>0</v>
      </c>
      <c r="K156" s="184">
        <v>1846.135</v>
      </c>
      <c r="L156" s="184">
        <v>1608.7070000000001</v>
      </c>
      <c r="M156" s="345">
        <v>0</v>
      </c>
      <c r="N156" s="184">
        <v>0</v>
      </c>
      <c r="O156" s="184">
        <v>0</v>
      </c>
      <c r="P156" s="184">
        <v>154.53799999999978</v>
      </c>
      <c r="Q156" s="148" t="s">
        <v>551</v>
      </c>
      <c r="R156" t="s">
        <v>241</v>
      </c>
      <c r="S156" s="148">
        <v>0</v>
      </c>
    </row>
    <row r="157" spans="1:19" x14ac:dyDescent="0.3">
      <c r="A157" t="s">
        <v>1469</v>
      </c>
      <c r="B157" s="148">
        <v>0</v>
      </c>
      <c r="C157" s="148">
        <v>0</v>
      </c>
      <c r="D157" t="s">
        <v>346</v>
      </c>
      <c r="E157" t="s">
        <v>346</v>
      </c>
      <c r="F157" t="s">
        <v>864</v>
      </c>
      <c r="G157" t="s">
        <v>13</v>
      </c>
      <c r="H157" s="184">
        <v>168147</v>
      </c>
      <c r="I157" s="184">
        <v>0</v>
      </c>
      <c r="J157" s="184">
        <v>0</v>
      </c>
      <c r="K157" s="184">
        <v>168147</v>
      </c>
      <c r="L157" s="184">
        <v>0</v>
      </c>
      <c r="M157" s="345">
        <v>168147</v>
      </c>
      <c r="N157" s="184">
        <v>0</v>
      </c>
      <c r="O157" s="184">
        <v>0</v>
      </c>
      <c r="P157" s="184">
        <v>0</v>
      </c>
      <c r="Q157" s="148" t="s">
        <v>1078</v>
      </c>
      <c r="R157" t="s">
        <v>1258</v>
      </c>
      <c r="S157" s="148">
        <v>0</v>
      </c>
    </row>
    <row r="158" spans="1:19" x14ac:dyDescent="0.3">
      <c r="A158" t="s">
        <v>1204</v>
      </c>
      <c r="B158" s="148">
        <v>332660</v>
      </c>
      <c r="C158" s="148">
        <v>240</v>
      </c>
      <c r="D158" t="s">
        <v>240</v>
      </c>
      <c r="E158" t="s">
        <v>242</v>
      </c>
      <c r="F158" t="s">
        <v>606</v>
      </c>
      <c r="G158" t="s">
        <v>13</v>
      </c>
      <c r="H158" s="184">
        <v>1051.5</v>
      </c>
      <c r="I158" s="184">
        <v>714.24</v>
      </c>
      <c r="J158" s="184">
        <v>0</v>
      </c>
      <c r="K158" s="184">
        <v>1051.5</v>
      </c>
      <c r="L158" s="184">
        <v>1074.896</v>
      </c>
      <c r="M158" s="345">
        <v>0</v>
      </c>
      <c r="N158" s="184">
        <v>0</v>
      </c>
      <c r="O158" s="184">
        <v>0</v>
      </c>
      <c r="P158" s="184">
        <v>634.17499999999995</v>
      </c>
      <c r="Q158" s="148" t="s">
        <v>551</v>
      </c>
      <c r="R158" t="s">
        <v>242</v>
      </c>
      <c r="S158" s="148">
        <v>0</v>
      </c>
    </row>
    <row r="159" spans="1:19" x14ac:dyDescent="0.3">
      <c r="A159" t="s">
        <v>1085</v>
      </c>
      <c r="B159" s="148">
        <v>331080</v>
      </c>
      <c r="C159" s="148">
        <v>2</v>
      </c>
      <c r="D159" t="s">
        <v>80</v>
      </c>
      <c r="E159" t="s">
        <v>86</v>
      </c>
      <c r="F159" t="s">
        <v>602</v>
      </c>
      <c r="G159" t="s">
        <v>13</v>
      </c>
      <c r="H159" s="184">
        <v>0</v>
      </c>
      <c r="I159" s="184">
        <v>0</v>
      </c>
      <c r="J159" s="184">
        <v>0</v>
      </c>
      <c r="K159" s="184">
        <v>0</v>
      </c>
      <c r="L159" s="184">
        <v>1087.6010000000001</v>
      </c>
      <c r="M159" s="245">
        <v>0</v>
      </c>
      <c r="N159" s="184">
        <v>0</v>
      </c>
      <c r="O159" s="184">
        <v>0</v>
      </c>
      <c r="P159" s="184">
        <v>0</v>
      </c>
      <c r="Q159" s="148" t="s">
        <v>551</v>
      </c>
      <c r="R159" t="s">
        <v>86</v>
      </c>
      <c r="S159" s="148">
        <v>0</v>
      </c>
    </row>
    <row r="160" spans="1:19" x14ac:dyDescent="0.3">
      <c r="A160" t="s">
        <v>1086</v>
      </c>
      <c r="B160" s="148">
        <v>331090</v>
      </c>
      <c r="C160" s="148">
        <v>2</v>
      </c>
      <c r="D160" t="s">
        <v>80</v>
      </c>
      <c r="E160" t="s">
        <v>84</v>
      </c>
      <c r="F160" t="s">
        <v>602</v>
      </c>
      <c r="G160" t="s">
        <v>13</v>
      </c>
      <c r="H160" s="184">
        <v>1400.569</v>
      </c>
      <c r="I160" s="184">
        <v>26085.578000000001</v>
      </c>
      <c r="J160" s="184">
        <v>0</v>
      </c>
      <c r="K160" s="184">
        <v>1400.569</v>
      </c>
      <c r="L160" s="184">
        <v>9120.8709999999992</v>
      </c>
      <c r="M160" s="345">
        <v>0</v>
      </c>
      <c r="N160" s="184">
        <v>0</v>
      </c>
      <c r="O160" s="184">
        <v>0</v>
      </c>
      <c r="P160" s="184">
        <v>18196.191000000003</v>
      </c>
      <c r="Q160" s="148" t="s">
        <v>551</v>
      </c>
      <c r="R160" t="s">
        <v>84</v>
      </c>
      <c r="S160" s="148">
        <v>0</v>
      </c>
    </row>
    <row r="161" spans="1:19" x14ac:dyDescent="0.3">
      <c r="A161" t="s">
        <v>1209</v>
      </c>
      <c r="B161" s="148">
        <v>0</v>
      </c>
      <c r="C161" s="148">
        <v>103</v>
      </c>
      <c r="D161" t="s">
        <v>247</v>
      </c>
      <c r="E161" t="s">
        <v>247</v>
      </c>
      <c r="F161" t="s">
        <v>864</v>
      </c>
      <c r="G161" t="s">
        <v>13</v>
      </c>
      <c r="H161" s="184">
        <v>83344</v>
      </c>
      <c r="I161" s="184">
        <v>90445</v>
      </c>
      <c r="J161" s="184">
        <v>0</v>
      </c>
      <c r="K161" s="184">
        <v>173789</v>
      </c>
      <c r="L161" s="184">
        <v>165107</v>
      </c>
      <c r="M161" s="345">
        <v>0</v>
      </c>
      <c r="N161" s="184">
        <v>2352</v>
      </c>
      <c r="O161" s="184">
        <v>0</v>
      </c>
      <c r="P161" s="184">
        <v>6216</v>
      </c>
      <c r="Q161" s="148" t="s">
        <v>1078</v>
      </c>
      <c r="R161" t="s">
        <v>1210</v>
      </c>
      <c r="S161" s="148">
        <v>0</v>
      </c>
    </row>
    <row r="162" spans="1:19" x14ac:dyDescent="0.3">
      <c r="A162" t="s">
        <v>1190</v>
      </c>
      <c r="B162" s="148">
        <v>331960</v>
      </c>
      <c r="C162" s="148">
        <v>701</v>
      </c>
      <c r="D162" t="s">
        <v>208</v>
      </c>
      <c r="E162" t="s">
        <v>209</v>
      </c>
      <c r="F162" t="s">
        <v>814</v>
      </c>
      <c r="G162" t="s">
        <v>13</v>
      </c>
      <c r="H162" s="184">
        <v>316.791</v>
      </c>
      <c r="I162" s="184">
        <v>0</v>
      </c>
      <c r="J162" s="184">
        <v>0</v>
      </c>
      <c r="K162" s="184">
        <v>316.791</v>
      </c>
      <c r="L162" s="184">
        <v>266.09500000000003</v>
      </c>
      <c r="M162" s="345">
        <v>0</v>
      </c>
      <c r="N162" s="184">
        <v>0</v>
      </c>
      <c r="O162" s="184">
        <v>0</v>
      </c>
      <c r="P162" s="184">
        <v>31.52899999999994</v>
      </c>
      <c r="Q162" s="148" t="s">
        <v>551</v>
      </c>
      <c r="R162" t="s">
        <v>209</v>
      </c>
      <c r="S162" s="148">
        <v>0</v>
      </c>
    </row>
    <row r="163" spans="1:19" x14ac:dyDescent="0.3">
      <c r="A163" t="s">
        <v>1090</v>
      </c>
      <c r="B163" s="148">
        <v>332010</v>
      </c>
      <c r="C163" s="148">
        <v>2</v>
      </c>
      <c r="D163" t="s">
        <v>80</v>
      </c>
      <c r="E163" t="s">
        <v>226</v>
      </c>
      <c r="F163" t="s">
        <v>836</v>
      </c>
      <c r="G163" t="s">
        <v>13</v>
      </c>
      <c r="H163" s="184">
        <v>2280.703</v>
      </c>
      <c r="I163" s="184">
        <v>0</v>
      </c>
      <c r="J163" s="184">
        <v>0</v>
      </c>
      <c r="K163" s="184">
        <v>2280.703</v>
      </c>
      <c r="L163" s="184">
        <v>1890.471</v>
      </c>
      <c r="M163" s="245">
        <v>0</v>
      </c>
      <c r="N163" s="184">
        <v>0</v>
      </c>
      <c r="O163" s="184">
        <v>0</v>
      </c>
      <c r="P163" s="184">
        <v>338.27700000000004</v>
      </c>
      <c r="Q163" s="148" t="s">
        <v>551</v>
      </c>
      <c r="R163" t="s">
        <v>226</v>
      </c>
      <c r="S163" s="148">
        <v>0</v>
      </c>
    </row>
    <row r="164" spans="1:19" x14ac:dyDescent="0.3">
      <c r="A164" t="s">
        <v>1091</v>
      </c>
      <c r="B164" s="148">
        <v>331120</v>
      </c>
      <c r="C164" s="148">
        <v>2</v>
      </c>
      <c r="D164" t="s">
        <v>80</v>
      </c>
      <c r="E164" t="s">
        <v>1092</v>
      </c>
      <c r="F164" t="s">
        <v>606</v>
      </c>
      <c r="G164" t="s">
        <v>13</v>
      </c>
      <c r="H164" s="184">
        <v>122.68300000000001</v>
      </c>
      <c r="I164" s="184">
        <v>14371.603999999999</v>
      </c>
      <c r="J164" s="184">
        <v>0</v>
      </c>
      <c r="K164" s="184">
        <v>122.68300000000001</v>
      </c>
      <c r="L164" s="184">
        <v>12160.39</v>
      </c>
      <c r="M164" s="345">
        <v>0</v>
      </c>
      <c r="N164" s="184">
        <v>0</v>
      </c>
      <c r="O164" s="184">
        <v>0</v>
      </c>
      <c r="P164" s="184">
        <v>2010.4570000000003</v>
      </c>
      <c r="Q164" s="148" t="s">
        <v>551</v>
      </c>
      <c r="R164" t="s">
        <v>1092</v>
      </c>
      <c r="S164" s="148">
        <v>0</v>
      </c>
    </row>
    <row r="165" spans="1:19" x14ac:dyDescent="0.3">
      <c r="A165" t="s">
        <v>1094</v>
      </c>
      <c r="B165" s="148">
        <v>331140</v>
      </c>
      <c r="C165" s="148">
        <v>2</v>
      </c>
      <c r="D165" t="s">
        <v>80</v>
      </c>
      <c r="E165" t="s">
        <v>91</v>
      </c>
      <c r="F165" t="s">
        <v>602</v>
      </c>
      <c r="G165" t="s">
        <v>13</v>
      </c>
      <c r="H165" s="184">
        <v>0</v>
      </c>
      <c r="I165" s="184">
        <v>0</v>
      </c>
      <c r="J165" s="184">
        <v>0</v>
      </c>
      <c r="K165" s="184">
        <v>0</v>
      </c>
      <c r="L165" s="184">
        <v>917.75699999999995</v>
      </c>
      <c r="M165" s="345">
        <v>0</v>
      </c>
      <c r="N165" s="184">
        <v>0</v>
      </c>
      <c r="O165" s="184">
        <v>0</v>
      </c>
      <c r="P165" s="184">
        <v>-927.45999999999992</v>
      </c>
      <c r="Q165" s="148" t="s">
        <v>551</v>
      </c>
      <c r="R165" t="s">
        <v>91</v>
      </c>
      <c r="S165" s="148">
        <v>0</v>
      </c>
    </row>
    <row r="166" spans="1:19" x14ac:dyDescent="0.3">
      <c r="A166" t="s">
        <v>1205</v>
      </c>
      <c r="B166" s="148">
        <v>332670</v>
      </c>
      <c r="C166" s="148">
        <v>240</v>
      </c>
      <c r="D166" t="s">
        <v>240</v>
      </c>
      <c r="E166" t="s">
        <v>243</v>
      </c>
      <c r="F166" t="s">
        <v>857</v>
      </c>
      <c r="G166" t="s">
        <v>13</v>
      </c>
      <c r="H166" s="184">
        <v>4742.1949999999997</v>
      </c>
      <c r="I166" s="184">
        <v>0</v>
      </c>
      <c r="J166" s="184">
        <v>0</v>
      </c>
      <c r="K166" s="184">
        <v>4742.1949999999997</v>
      </c>
      <c r="L166" s="184">
        <v>4269.0720000000001</v>
      </c>
      <c r="M166" s="345">
        <v>0</v>
      </c>
      <c r="N166" s="184">
        <v>0</v>
      </c>
      <c r="O166" s="184">
        <v>0</v>
      </c>
      <c r="P166" s="184">
        <v>357.16599999999926</v>
      </c>
      <c r="Q166" s="148" t="s">
        <v>551</v>
      </c>
      <c r="R166" t="s">
        <v>243</v>
      </c>
      <c r="S166" s="148">
        <v>0</v>
      </c>
    </row>
    <row r="167" spans="1:19" x14ac:dyDescent="0.3">
      <c r="A167" t="s">
        <v>1095</v>
      </c>
      <c r="B167" s="148">
        <v>331150</v>
      </c>
      <c r="C167" s="148">
        <v>2</v>
      </c>
      <c r="D167" t="s">
        <v>80</v>
      </c>
      <c r="E167" t="s">
        <v>92</v>
      </c>
      <c r="F167" t="s">
        <v>602</v>
      </c>
      <c r="G167" t="s">
        <v>13</v>
      </c>
      <c r="H167" s="184">
        <v>0</v>
      </c>
      <c r="I167" s="184">
        <v>0</v>
      </c>
      <c r="J167" s="184">
        <v>0</v>
      </c>
      <c r="K167" s="184">
        <v>0</v>
      </c>
      <c r="L167" s="184">
        <v>1418.873</v>
      </c>
      <c r="M167" s="345">
        <v>0</v>
      </c>
      <c r="N167" s="184">
        <v>0</v>
      </c>
      <c r="O167" s="184">
        <v>0</v>
      </c>
      <c r="P167" s="184">
        <v>-1446.0219999999999</v>
      </c>
      <c r="Q167" s="148" t="s">
        <v>551</v>
      </c>
      <c r="R167" t="s">
        <v>92</v>
      </c>
      <c r="S167" s="148">
        <v>0</v>
      </c>
    </row>
    <row r="168" spans="1:19" x14ac:dyDescent="0.3">
      <c r="A168" t="s">
        <v>1206</v>
      </c>
      <c r="B168" s="148">
        <v>332680</v>
      </c>
      <c r="C168" s="148">
        <v>240</v>
      </c>
      <c r="D168" t="s">
        <v>240</v>
      </c>
      <c r="E168" t="s">
        <v>244</v>
      </c>
      <c r="F168" t="s">
        <v>859</v>
      </c>
      <c r="G168" t="s">
        <v>13</v>
      </c>
      <c r="H168" s="184">
        <v>2255.9989999999998</v>
      </c>
      <c r="I168" s="184">
        <v>0</v>
      </c>
      <c r="J168" s="184">
        <v>0</v>
      </c>
      <c r="K168" s="184">
        <v>2255.9989999999998</v>
      </c>
      <c r="L168" s="184">
        <v>1990.3340000000001</v>
      </c>
      <c r="M168" s="345">
        <v>0</v>
      </c>
      <c r="N168" s="184">
        <v>0</v>
      </c>
      <c r="O168" s="184">
        <v>0</v>
      </c>
      <c r="P168" s="184">
        <v>181.26499999999987</v>
      </c>
      <c r="Q168" s="148" t="s">
        <v>551</v>
      </c>
      <c r="R168" t="s">
        <v>244</v>
      </c>
      <c r="S168" s="148">
        <v>0</v>
      </c>
    </row>
    <row r="169" spans="1:19" x14ac:dyDescent="0.3">
      <c r="A169" t="s">
        <v>1096</v>
      </c>
      <c r="B169" s="148">
        <v>331155</v>
      </c>
      <c r="C169" s="148">
        <v>2</v>
      </c>
      <c r="D169" t="s">
        <v>80</v>
      </c>
      <c r="E169" t="s">
        <v>98</v>
      </c>
      <c r="F169" t="s">
        <v>602</v>
      </c>
      <c r="G169" t="s">
        <v>13</v>
      </c>
      <c r="H169" s="184">
        <v>0</v>
      </c>
      <c r="I169" s="184">
        <v>0</v>
      </c>
      <c r="J169" s="184">
        <v>0</v>
      </c>
      <c r="K169" s="184">
        <v>0</v>
      </c>
      <c r="L169" s="184">
        <v>8205.3060000000005</v>
      </c>
      <c r="M169" s="345">
        <v>0</v>
      </c>
      <c r="N169" s="184">
        <v>0</v>
      </c>
      <c r="O169" s="184">
        <v>0</v>
      </c>
      <c r="P169" s="184">
        <v>-8215.9060000000009</v>
      </c>
      <c r="Q169" s="148" t="s">
        <v>551</v>
      </c>
      <c r="R169" t="s">
        <v>98</v>
      </c>
      <c r="S169" s="148">
        <v>0</v>
      </c>
    </row>
    <row r="170" spans="1:19" x14ac:dyDescent="0.3">
      <c r="A170" t="s">
        <v>1207</v>
      </c>
      <c r="B170" s="148">
        <v>332700</v>
      </c>
      <c r="C170" s="148">
        <v>240</v>
      </c>
      <c r="D170" t="s">
        <v>240</v>
      </c>
      <c r="E170" t="s">
        <v>401</v>
      </c>
      <c r="F170" t="s">
        <v>606</v>
      </c>
      <c r="G170" t="s">
        <v>13</v>
      </c>
      <c r="H170" s="184">
        <v>0</v>
      </c>
      <c r="I170" s="184">
        <v>0</v>
      </c>
      <c r="J170" s="184">
        <v>0</v>
      </c>
      <c r="K170" s="184">
        <v>0</v>
      </c>
      <c r="L170" s="184">
        <v>415.77</v>
      </c>
      <c r="M170" s="345">
        <v>0</v>
      </c>
      <c r="N170" s="184">
        <v>0</v>
      </c>
      <c r="O170" s="184">
        <v>0</v>
      </c>
      <c r="P170" s="184">
        <v>-415.77</v>
      </c>
      <c r="Q170" s="148" t="s">
        <v>551</v>
      </c>
      <c r="R170" t="s">
        <v>401</v>
      </c>
      <c r="S170" s="148">
        <v>0</v>
      </c>
    </row>
    <row r="171" spans="1:19" x14ac:dyDescent="0.3">
      <c r="A171" t="s">
        <v>1257</v>
      </c>
      <c r="B171" s="148">
        <v>0</v>
      </c>
      <c r="C171" s="148">
        <v>100</v>
      </c>
      <c r="D171" t="s">
        <v>342</v>
      </c>
      <c r="E171" t="s">
        <v>342</v>
      </c>
      <c r="F171" t="s">
        <v>986</v>
      </c>
      <c r="G171" t="s">
        <v>13</v>
      </c>
      <c r="H171" s="184">
        <v>106102</v>
      </c>
      <c r="I171" s="184">
        <v>0</v>
      </c>
      <c r="J171" s="184">
        <v>0</v>
      </c>
      <c r="K171" s="184">
        <v>106102</v>
      </c>
      <c r="L171" s="184">
        <v>100507</v>
      </c>
      <c r="M171" s="345">
        <v>0</v>
      </c>
      <c r="N171" s="184">
        <v>0</v>
      </c>
      <c r="O171" s="184">
        <v>0</v>
      </c>
      <c r="P171" s="184">
        <v>5595</v>
      </c>
      <c r="Q171" s="148" t="s">
        <v>1078</v>
      </c>
      <c r="R171" t="s">
        <v>343</v>
      </c>
      <c r="S171" s="148">
        <v>0</v>
      </c>
    </row>
    <row r="172" spans="1:19" x14ac:dyDescent="0.3">
      <c r="A172" t="s">
        <v>1456</v>
      </c>
      <c r="B172" s="148">
        <v>0</v>
      </c>
      <c r="C172" s="148">
        <v>0</v>
      </c>
      <c r="D172" t="s">
        <v>276</v>
      </c>
      <c r="E172" t="s">
        <v>276</v>
      </c>
      <c r="F172" t="s">
        <v>914</v>
      </c>
      <c r="G172" t="s">
        <v>13</v>
      </c>
      <c r="H172" s="184">
        <v>0</v>
      </c>
      <c r="I172" s="184">
        <v>0</v>
      </c>
      <c r="J172" s="184">
        <v>0</v>
      </c>
      <c r="K172" s="184">
        <v>0</v>
      </c>
      <c r="L172" s="184">
        <v>0</v>
      </c>
      <c r="M172" s="345">
        <v>0</v>
      </c>
      <c r="N172" s="184">
        <v>0</v>
      </c>
      <c r="O172" s="184">
        <v>0</v>
      </c>
      <c r="P172" s="184">
        <v>0</v>
      </c>
      <c r="Q172" s="148">
        <v>0</v>
      </c>
      <c r="R172" t="s">
        <v>278</v>
      </c>
      <c r="S172" s="148">
        <v>0</v>
      </c>
    </row>
    <row r="173" spans="1:19" x14ac:dyDescent="0.3">
      <c r="A173" t="s">
        <v>1248</v>
      </c>
      <c r="B173" s="148">
        <v>0</v>
      </c>
      <c r="C173" s="148">
        <v>212</v>
      </c>
      <c r="D173" t="s">
        <v>968</v>
      </c>
      <c r="E173" t="s">
        <v>1292</v>
      </c>
      <c r="F173" t="s">
        <v>864</v>
      </c>
      <c r="G173" t="s">
        <v>13</v>
      </c>
      <c r="H173" s="184">
        <v>11804</v>
      </c>
      <c r="I173" s="184">
        <v>41808</v>
      </c>
      <c r="J173" s="184">
        <v>0</v>
      </c>
      <c r="K173" s="184">
        <v>53612</v>
      </c>
      <c r="L173" s="184">
        <v>48171</v>
      </c>
      <c r="M173" s="345">
        <v>0</v>
      </c>
      <c r="N173" s="184">
        <v>0</v>
      </c>
      <c r="O173" s="184">
        <v>0</v>
      </c>
      <c r="P173" s="184">
        <v>4475</v>
      </c>
      <c r="Q173" s="148" t="s">
        <v>1078</v>
      </c>
      <c r="R173" t="s">
        <v>323</v>
      </c>
      <c r="S173" s="148">
        <v>0</v>
      </c>
    </row>
    <row r="174" spans="1:19" x14ac:dyDescent="0.3">
      <c r="A174" t="s">
        <v>1277</v>
      </c>
      <c r="B174" s="148">
        <v>0</v>
      </c>
      <c r="C174" s="148">
        <v>111</v>
      </c>
      <c r="D174" t="s">
        <v>382</v>
      </c>
      <c r="E174" t="s">
        <v>1294</v>
      </c>
      <c r="F174" t="s">
        <v>864</v>
      </c>
      <c r="G174" t="s">
        <v>13</v>
      </c>
      <c r="H174" s="184">
        <v>44</v>
      </c>
      <c r="I174" s="184">
        <v>35895</v>
      </c>
      <c r="J174" s="184">
        <v>0</v>
      </c>
      <c r="K174" s="184">
        <v>35939</v>
      </c>
      <c r="L174" s="184">
        <v>31733</v>
      </c>
      <c r="M174" s="345">
        <v>0</v>
      </c>
      <c r="N174" s="184">
        <v>0</v>
      </c>
      <c r="O174" s="184">
        <v>0</v>
      </c>
      <c r="P174" s="184">
        <v>3594</v>
      </c>
      <c r="Q174" s="148" t="s">
        <v>1078</v>
      </c>
      <c r="R174" t="s">
        <v>383</v>
      </c>
      <c r="S174" s="148">
        <v>0</v>
      </c>
    </row>
    <row r="175" spans="1:19" x14ac:dyDescent="0.3">
      <c r="A175" t="s">
        <v>1215</v>
      </c>
      <c r="B175" s="148">
        <v>332140</v>
      </c>
      <c r="C175" s="148">
        <v>687</v>
      </c>
      <c r="D175" t="s">
        <v>262</v>
      </c>
      <c r="E175" t="s">
        <v>263</v>
      </c>
      <c r="F175" t="s">
        <v>895</v>
      </c>
      <c r="G175" t="s">
        <v>14</v>
      </c>
      <c r="H175" s="184">
        <v>256.58100000000002</v>
      </c>
      <c r="I175" s="184">
        <v>0</v>
      </c>
      <c r="J175" s="184">
        <v>0</v>
      </c>
      <c r="K175" s="184">
        <v>256.58100000000002</v>
      </c>
      <c r="L175" s="184">
        <v>186.864</v>
      </c>
      <c r="M175" s="345">
        <v>0</v>
      </c>
      <c r="N175" s="184">
        <v>0.93100000000000005</v>
      </c>
      <c r="O175" s="184">
        <v>0</v>
      </c>
      <c r="P175" s="184">
        <v>47.781000000000006</v>
      </c>
      <c r="Q175" s="148" t="s">
        <v>551</v>
      </c>
      <c r="R175" t="s">
        <v>263</v>
      </c>
      <c r="S175" s="148">
        <v>0</v>
      </c>
    </row>
    <row r="176" spans="1:19" x14ac:dyDescent="0.3">
      <c r="A176" t="s">
        <v>1265</v>
      </c>
      <c r="B176" s="148">
        <v>332200</v>
      </c>
      <c r="C176" s="148">
        <v>72</v>
      </c>
      <c r="D176" t="s">
        <v>361</v>
      </c>
      <c r="E176" t="s">
        <v>362</v>
      </c>
      <c r="F176" t="s">
        <v>1007</v>
      </c>
      <c r="G176" t="s">
        <v>14</v>
      </c>
      <c r="H176" s="184">
        <v>552.596</v>
      </c>
      <c r="I176" s="184">
        <v>0</v>
      </c>
      <c r="J176" s="184">
        <v>0</v>
      </c>
      <c r="K176" s="184">
        <v>552.596</v>
      </c>
      <c r="L176" s="184">
        <v>478.60500000000002</v>
      </c>
      <c r="M176" s="345">
        <v>0</v>
      </c>
      <c r="N176" s="184">
        <v>0</v>
      </c>
      <c r="O176" s="184">
        <v>0</v>
      </c>
      <c r="P176" s="184">
        <v>52.63900000000001</v>
      </c>
      <c r="Q176" s="148" t="s">
        <v>551</v>
      </c>
      <c r="R176" t="s">
        <v>362</v>
      </c>
      <c r="S176" s="148">
        <v>0</v>
      </c>
    </row>
    <row r="177" spans="1:19" x14ac:dyDescent="0.3">
      <c r="A177" t="s">
        <v>1223</v>
      </c>
      <c r="B177" s="148">
        <v>332220</v>
      </c>
      <c r="C177" s="148">
        <v>44</v>
      </c>
      <c r="D177" t="s">
        <v>274</v>
      </c>
      <c r="E177" t="s">
        <v>275</v>
      </c>
      <c r="F177" t="s">
        <v>912</v>
      </c>
      <c r="G177" t="s">
        <v>14</v>
      </c>
      <c r="H177" s="184">
        <v>2357.5259999999998</v>
      </c>
      <c r="I177" s="184">
        <v>0</v>
      </c>
      <c r="J177" s="184">
        <v>0</v>
      </c>
      <c r="K177" s="184">
        <v>2357.5259999999998</v>
      </c>
      <c r="L177" s="184">
        <v>2119.42</v>
      </c>
      <c r="M177" s="345">
        <v>0</v>
      </c>
      <c r="N177" s="184">
        <v>3.95</v>
      </c>
      <c r="O177" s="184">
        <v>0</v>
      </c>
      <c r="P177" s="184">
        <v>165.70499999999993</v>
      </c>
      <c r="Q177" s="148" t="s">
        <v>551</v>
      </c>
      <c r="R177" t="s">
        <v>275</v>
      </c>
      <c r="S177" s="148">
        <v>0</v>
      </c>
    </row>
    <row r="178" spans="1:19" x14ac:dyDescent="0.3">
      <c r="A178" t="s">
        <v>1137</v>
      </c>
      <c r="B178" s="148">
        <v>331460</v>
      </c>
      <c r="C178" s="148">
        <v>169</v>
      </c>
      <c r="D178" t="s">
        <v>103</v>
      </c>
      <c r="E178" t="s">
        <v>127</v>
      </c>
      <c r="F178" t="s">
        <v>724</v>
      </c>
      <c r="G178" t="s">
        <v>14</v>
      </c>
      <c r="H178" s="184">
        <v>665.41600000000005</v>
      </c>
      <c r="I178" s="184">
        <v>0</v>
      </c>
      <c r="J178" s="184">
        <v>0</v>
      </c>
      <c r="K178" s="184">
        <v>665.41600000000005</v>
      </c>
      <c r="L178" s="184">
        <v>620.97400000000005</v>
      </c>
      <c r="M178" s="345">
        <v>0</v>
      </c>
      <c r="N178" s="184">
        <v>0</v>
      </c>
      <c r="O178" s="184">
        <v>0</v>
      </c>
      <c r="P178" s="184">
        <v>25.998000000000047</v>
      </c>
      <c r="Q178" s="148" t="s">
        <v>551</v>
      </c>
      <c r="R178" t="s">
        <v>127</v>
      </c>
      <c r="S178" s="148">
        <v>0</v>
      </c>
    </row>
    <row r="179" spans="1:19" x14ac:dyDescent="0.3">
      <c r="A179" t="s">
        <v>1235</v>
      </c>
      <c r="B179" s="148">
        <v>332330</v>
      </c>
      <c r="C179" s="148">
        <v>416</v>
      </c>
      <c r="D179" t="s">
        <v>299</v>
      </c>
      <c r="E179" t="s">
        <v>300</v>
      </c>
      <c r="F179" t="s">
        <v>939</v>
      </c>
      <c r="G179" t="s">
        <v>14</v>
      </c>
      <c r="H179" s="184">
        <v>417.185</v>
      </c>
      <c r="I179" s="184">
        <v>0</v>
      </c>
      <c r="J179" s="184">
        <v>0</v>
      </c>
      <c r="K179" s="184">
        <v>417.185</v>
      </c>
      <c r="L179" s="184">
        <v>335.40899999999999</v>
      </c>
      <c r="M179" s="245">
        <v>0</v>
      </c>
      <c r="N179" s="184">
        <v>21.300999999999998</v>
      </c>
      <c r="O179" s="184">
        <v>0</v>
      </c>
      <c r="P179" s="184">
        <v>45.923000000000002</v>
      </c>
      <c r="Q179" s="148" t="s">
        <v>551</v>
      </c>
      <c r="R179" t="s">
        <v>300</v>
      </c>
      <c r="S179" s="148">
        <v>0</v>
      </c>
    </row>
    <row r="180" spans="1:19" x14ac:dyDescent="0.3">
      <c r="A180" t="s">
        <v>1099</v>
      </c>
      <c r="B180" s="148">
        <v>331180</v>
      </c>
      <c r="C180" s="148">
        <v>2</v>
      </c>
      <c r="D180" t="s">
        <v>80</v>
      </c>
      <c r="E180" t="s">
        <v>620</v>
      </c>
      <c r="F180" t="s">
        <v>619</v>
      </c>
      <c r="G180" t="s">
        <v>14</v>
      </c>
      <c r="H180" s="184">
        <v>1124.8009999999999</v>
      </c>
      <c r="I180" s="184">
        <v>0</v>
      </c>
      <c r="J180" s="184">
        <v>0</v>
      </c>
      <c r="K180" s="184">
        <v>1124.8009999999999</v>
      </c>
      <c r="L180" s="184">
        <v>1014.934</v>
      </c>
      <c r="M180" s="245">
        <v>0</v>
      </c>
      <c r="N180" s="184">
        <v>0</v>
      </c>
      <c r="O180" s="184">
        <v>0</v>
      </c>
      <c r="P180" s="184">
        <v>92.17899999999986</v>
      </c>
      <c r="Q180" s="148" t="s">
        <v>551</v>
      </c>
      <c r="R180" t="s">
        <v>620</v>
      </c>
      <c r="S180" s="148">
        <v>0</v>
      </c>
    </row>
    <row r="181" spans="1:19" x14ac:dyDescent="0.3">
      <c r="A181" t="s">
        <v>1143</v>
      </c>
      <c r="B181" s="148">
        <v>331520</v>
      </c>
      <c r="C181" s="148">
        <v>169</v>
      </c>
      <c r="D181" t="s">
        <v>103</v>
      </c>
      <c r="E181" t="s">
        <v>133</v>
      </c>
      <c r="F181" t="s">
        <v>726</v>
      </c>
      <c r="G181" t="s">
        <v>14</v>
      </c>
      <c r="H181" s="184">
        <v>1046.4269999999999</v>
      </c>
      <c r="I181" s="184">
        <v>0</v>
      </c>
      <c r="J181" s="184">
        <v>0</v>
      </c>
      <c r="K181" s="184">
        <v>1046.4269999999999</v>
      </c>
      <c r="L181" s="184">
        <v>973.66899999999998</v>
      </c>
      <c r="M181" s="345">
        <v>0</v>
      </c>
      <c r="N181" s="184">
        <v>0</v>
      </c>
      <c r="O181" s="184">
        <v>0</v>
      </c>
      <c r="P181" s="184">
        <v>56.167999999999893</v>
      </c>
      <c r="Q181" s="148" t="s">
        <v>551</v>
      </c>
      <c r="R181" t="s">
        <v>133</v>
      </c>
      <c r="S181" s="148">
        <v>0</v>
      </c>
    </row>
    <row r="182" spans="1:19" x14ac:dyDescent="0.3">
      <c r="A182" t="s">
        <v>1252</v>
      </c>
      <c r="B182" s="148">
        <v>332520</v>
      </c>
      <c r="C182" s="148">
        <v>759</v>
      </c>
      <c r="D182" t="s">
        <v>332</v>
      </c>
      <c r="E182" t="s">
        <v>333</v>
      </c>
      <c r="F182" t="s">
        <v>977</v>
      </c>
      <c r="G182" t="s">
        <v>14</v>
      </c>
      <c r="H182" s="184">
        <v>200.67699999999999</v>
      </c>
      <c r="I182" s="184">
        <v>0</v>
      </c>
      <c r="J182" s="184">
        <v>0</v>
      </c>
      <c r="K182" s="184">
        <v>200.67699999999999</v>
      </c>
      <c r="L182" s="184">
        <v>156.636</v>
      </c>
      <c r="M182" s="345">
        <v>0</v>
      </c>
      <c r="N182" s="184">
        <v>0</v>
      </c>
      <c r="O182" s="184">
        <v>0</v>
      </c>
      <c r="P182" s="184">
        <v>20.518000000000001</v>
      </c>
      <c r="Q182" s="148" t="s">
        <v>551</v>
      </c>
      <c r="R182" t="s">
        <v>333</v>
      </c>
      <c r="S182" s="148">
        <v>0</v>
      </c>
    </row>
    <row r="183" spans="1:19" x14ac:dyDescent="0.3">
      <c r="A183" t="s">
        <v>1253</v>
      </c>
      <c r="B183" s="148">
        <v>332530</v>
      </c>
      <c r="C183" s="148">
        <v>364</v>
      </c>
      <c r="D183" t="s">
        <v>334</v>
      </c>
      <c r="E183" t="s">
        <v>335</v>
      </c>
      <c r="F183" t="s">
        <v>979</v>
      </c>
      <c r="G183" t="s">
        <v>14</v>
      </c>
      <c r="H183" s="184">
        <v>637.71199999999999</v>
      </c>
      <c r="I183" s="184">
        <v>0</v>
      </c>
      <c r="J183" s="184">
        <v>0</v>
      </c>
      <c r="K183" s="184">
        <v>637.71199999999999</v>
      </c>
      <c r="L183" s="184">
        <v>532.40200000000004</v>
      </c>
      <c r="M183" s="345">
        <v>0</v>
      </c>
      <c r="N183" s="184">
        <v>0</v>
      </c>
      <c r="O183" s="184">
        <v>0</v>
      </c>
      <c r="P183" s="184">
        <v>79.709999999999923</v>
      </c>
      <c r="Q183" s="148" t="s">
        <v>551</v>
      </c>
      <c r="R183" t="s">
        <v>335</v>
      </c>
      <c r="S183" s="148">
        <v>0</v>
      </c>
    </row>
    <row r="184" spans="1:19" x14ac:dyDescent="0.3">
      <c r="A184" t="s">
        <v>1156</v>
      </c>
      <c r="B184" s="148">
        <v>331620</v>
      </c>
      <c r="C184" s="148">
        <v>169</v>
      </c>
      <c r="D184" t="s">
        <v>103</v>
      </c>
      <c r="E184" t="s">
        <v>144</v>
      </c>
      <c r="F184" t="s">
        <v>732</v>
      </c>
      <c r="G184" t="s">
        <v>14</v>
      </c>
      <c r="H184" s="184">
        <v>399.01488888888889</v>
      </c>
      <c r="I184" s="184">
        <v>0</v>
      </c>
      <c r="J184" s="184">
        <v>0</v>
      </c>
      <c r="K184" s="184">
        <v>399.01488888888889</v>
      </c>
      <c r="L184" s="184">
        <v>363.23500000000001</v>
      </c>
      <c r="M184" s="245">
        <v>0</v>
      </c>
      <c r="N184" s="184">
        <v>0</v>
      </c>
      <c r="O184" s="184">
        <v>0</v>
      </c>
      <c r="P184" s="184">
        <v>23.274888888888881</v>
      </c>
      <c r="Q184" s="148" t="s">
        <v>551</v>
      </c>
      <c r="R184" t="s">
        <v>144</v>
      </c>
      <c r="S184" s="148">
        <v>0</v>
      </c>
    </row>
    <row r="185" spans="1:19" x14ac:dyDescent="0.3">
      <c r="A185" t="s">
        <v>1082</v>
      </c>
      <c r="B185" s="148">
        <v>331050</v>
      </c>
      <c r="C185" s="148">
        <v>2</v>
      </c>
      <c r="D185" t="s">
        <v>80</v>
      </c>
      <c r="E185" t="s">
        <v>630</v>
      </c>
      <c r="F185" t="s">
        <v>629</v>
      </c>
      <c r="G185" t="s">
        <v>14</v>
      </c>
      <c r="H185" s="184">
        <v>589.67899999999997</v>
      </c>
      <c r="I185" s="184">
        <v>0</v>
      </c>
      <c r="J185" s="184">
        <v>0</v>
      </c>
      <c r="K185" s="184">
        <v>589.67899999999997</v>
      </c>
      <c r="L185" s="184">
        <v>497.92</v>
      </c>
      <c r="M185" s="345">
        <v>0</v>
      </c>
      <c r="N185" s="184">
        <v>0</v>
      </c>
      <c r="O185" s="184">
        <v>0</v>
      </c>
      <c r="P185" s="184">
        <v>54.067000000000007</v>
      </c>
      <c r="Q185" s="148" t="s">
        <v>551</v>
      </c>
      <c r="R185" t="s">
        <v>630</v>
      </c>
      <c r="S185" s="148">
        <v>0</v>
      </c>
    </row>
    <row r="186" spans="1:19" x14ac:dyDescent="0.3">
      <c r="A186" t="s">
        <v>1260</v>
      </c>
      <c r="B186" s="148">
        <v>332580</v>
      </c>
      <c r="C186" s="148">
        <v>394</v>
      </c>
      <c r="D186" t="s">
        <v>349</v>
      </c>
      <c r="E186" t="s">
        <v>350</v>
      </c>
      <c r="F186" t="s">
        <v>995</v>
      </c>
      <c r="G186" t="s">
        <v>14</v>
      </c>
      <c r="H186" s="184">
        <v>248.3885981818182</v>
      </c>
      <c r="I186" s="184">
        <v>0</v>
      </c>
      <c r="J186" s="184">
        <v>0</v>
      </c>
      <c r="K186" s="184">
        <v>248.3885981818182</v>
      </c>
      <c r="L186" s="184">
        <v>177.81299999999999</v>
      </c>
      <c r="M186" s="345">
        <v>0</v>
      </c>
      <c r="N186" s="184">
        <v>0</v>
      </c>
      <c r="O186" s="184">
        <v>0</v>
      </c>
      <c r="P186" s="184">
        <v>70.575598181818208</v>
      </c>
      <c r="Q186" s="148" t="s">
        <v>551</v>
      </c>
      <c r="R186" t="s">
        <v>350</v>
      </c>
      <c r="S186" s="148">
        <v>0</v>
      </c>
    </row>
    <row r="187" spans="1:19" x14ac:dyDescent="0.3">
      <c r="A187" t="s">
        <v>1262</v>
      </c>
      <c r="B187" s="148">
        <v>332600</v>
      </c>
      <c r="C187" s="148">
        <v>92</v>
      </c>
      <c r="D187" t="s">
        <v>353</v>
      </c>
      <c r="E187" t="s">
        <v>354</v>
      </c>
      <c r="F187" t="s">
        <v>999</v>
      </c>
      <c r="G187" t="s">
        <v>14</v>
      </c>
      <c r="H187" s="184">
        <v>1289.327</v>
      </c>
      <c r="I187" s="184">
        <v>0</v>
      </c>
      <c r="J187" s="184">
        <v>0</v>
      </c>
      <c r="K187" s="184">
        <v>1289.327</v>
      </c>
      <c r="L187" s="184">
        <v>1175.443</v>
      </c>
      <c r="M187" s="345">
        <v>0</v>
      </c>
      <c r="N187" s="184">
        <v>0</v>
      </c>
      <c r="O187" s="184">
        <v>0</v>
      </c>
      <c r="P187" s="184">
        <v>78.728000000000065</v>
      </c>
      <c r="Q187" s="148" t="s">
        <v>551</v>
      </c>
      <c r="R187" t="s">
        <v>354</v>
      </c>
      <c r="S187" s="148">
        <v>0</v>
      </c>
    </row>
    <row r="188" spans="1:19" x14ac:dyDescent="0.3">
      <c r="A188" t="s">
        <v>1102</v>
      </c>
      <c r="B188" s="148">
        <v>331200</v>
      </c>
      <c r="C188" s="148">
        <v>2</v>
      </c>
      <c r="D188" t="s">
        <v>80</v>
      </c>
      <c r="E188" t="s">
        <v>395</v>
      </c>
      <c r="F188" t="s">
        <v>626</v>
      </c>
      <c r="G188" t="s">
        <v>14</v>
      </c>
      <c r="H188" s="184">
        <v>0</v>
      </c>
      <c r="I188" s="184">
        <v>0</v>
      </c>
      <c r="J188" s="184">
        <v>0</v>
      </c>
      <c r="K188" s="184">
        <v>0</v>
      </c>
      <c r="L188" s="184">
        <v>326.80500000000001</v>
      </c>
      <c r="M188" s="345">
        <v>0</v>
      </c>
      <c r="N188" s="184">
        <v>0</v>
      </c>
      <c r="O188" s="184">
        <v>0</v>
      </c>
      <c r="P188" s="184">
        <v>-326.80500000000001</v>
      </c>
      <c r="Q188" s="148" t="s">
        <v>551</v>
      </c>
      <c r="R188" t="s">
        <v>395</v>
      </c>
      <c r="S188" s="148">
        <v>0</v>
      </c>
    </row>
    <row r="189" spans="1:19" x14ac:dyDescent="0.3">
      <c r="A189" t="s">
        <v>1105</v>
      </c>
      <c r="B189" s="148">
        <v>331220</v>
      </c>
      <c r="C189" s="148">
        <v>2</v>
      </c>
      <c r="D189" t="s">
        <v>80</v>
      </c>
      <c r="E189" t="s">
        <v>1106</v>
      </c>
      <c r="F189" t="s">
        <v>626</v>
      </c>
      <c r="G189" t="s">
        <v>14</v>
      </c>
      <c r="H189" s="184">
        <v>9366.7189999999991</v>
      </c>
      <c r="I189" s="184">
        <v>0</v>
      </c>
      <c r="J189" s="184">
        <v>0</v>
      </c>
      <c r="K189" s="184">
        <v>9366.7189999999991</v>
      </c>
      <c r="L189" s="184">
        <v>7542.0950000000003</v>
      </c>
      <c r="M189" s="345">
        <v>0</v>
      </c>
      <c r="N189" s="184">
        <v>0</v>
      </c>
      <c r="O189" s="184">
        <v>0</v>
      </c>
      <c r="P189" s="184">
        <v>1633.2639999999992</v>
      </c>
      <c r="Q189" s="148" t="s">
        <v>551</v>
      </c>
      <c r="R189" t="s">
        <v>1106</v>
      </c>
      <c r="S189" s="148">
        <v>0</v>
      </c>
    </row>
    <row r="190" spans="1:19" x14ac:dyDescent="0.3">
      <c r="A190" t="s">
        <v>1275</v>
      </c>
      <c r="B190" s="148">
        <v>332880</v>
      </c>
      <c r="C190" s="148">
        <v>663</v>
      </c>
      <c r="D190" t="s">
        <v>378</v>
      </c>
      <c r="E190" t="s">
        <v>379</v>
      </c>
      <c r="F190" t="s">
        <v>1045</v>
      </c>
      <c r="G190" t="s">
        <v>14</v>
      </c>
      <c r="H190" s="184">
        <v>705.1</v>
      </c>
      <c r="I190" s="184">
        <v>0</v>
      </c>
      <c r="J190" s="184">
        <v>0</v>
      </c>
      <c r="K190" s="184">
        <v>705.1</v>
      </c>
      <c r="L190" s="184">
        <v>486.488</v>
      </c>
      <c r="M190" s="345">
        <v>0</v>
      </c>
      <c r="N190" s="184">
        <v>5.415</v>
      </c>
      <c r="O190" s="184">
        <v>0</v>
      </c>
      <c r="P190" s="184">
        <v>183.41200000000003</v>
      </c>
      <c r="Q190" s="148" t="s">
        <v>551</v>
      </c>
      <c r="R190" t="s">
        <v>379</v>
      </c>
      <c r="S190" s="148">
        <v>0</v>
      </c>
    </row>
    <row r="191" spans="1:19" x14ac:dyDescent="0.3">
      <c r="A191" t="s">
        <v>1110</v>
      </c>
      <c r="B191" s="148">
        <v>331260</v>
      </c>
      <c r="C191" s="148">
        <v>169</v>
      </c>
      <c r="D191" t="s">
        <v>103</v>
      </c>
      <c r="E191" t="s">
        <v>106</v>
      </c>
      <c r="F191" t="s">
        <v>708</v>
      </c>
      <c r="G191" t="s">
        <v>14</v>
      </c>
      <c r="H191" s="184">
        <v>425.774</v>
      </c>
      <c r="I191" s="184">
        <v>0</v>
      </c>
      <c r="J191" s="184">
        <v>0</v>
      </c>
      <c r="K191" s="184">
        <v>425.774</v>
      </c>
      <c r="L191" s="184">
        <v>387.803</v>
      </c>
      <c r="M191" s="345">
        <v>0</v>
      </c>
      <c r="N191" s="184">
        <v>0</v>
      </c>
      <c r="O191" s="184">
        <v>0</v>
      </c>
      <c r="P191" s="184">
        <v>20.846000000000004</v>
      </c>
      <c r="Q191" s="148" t="s">
        <v>551</v>
      </c>
      <c r="R191" t="s">
        <v>106</v>
      </c>
      <c r="S191" s="148">
        <v>0</v>
      </c>
    </row>
    <row r="192" spans="1:19" x14ac:dyDescent="0.3">
      <c r="A192" t="s">
        <v>1170</v>
      </c>
      <c r="B192" s="148">
        <v>331770</v>
      </c>
      <c r="C192" s="148">
        <v>747</v>
      </c>
      <c r="D192" t="s">
        <v>161</v>
      </c>
      <c r="E192" t="s">
        <v>162</v>
      </c>
      <c r="F192" t="s">
        <v>748</v>
      </c>
      <c r="G192" t="s">
        <v>14</v>
      </c>
      <c r="H192" s="184">
        <v>526.97022961615369</v>
      </c>
      <c r="I192" s="184">
        <v>0</v>
      </c>
      <c r="J192" s="184">
        <v>0</v>
      </c>
      <c r="K192" s="184">
        <v>526.97022961615369</v>
      </c>
      <c r="L192" s="184">
        <v>356.495</v>
      </c>
      <c r="M192" s="345">
        <v>0</v>
      </c>
      <c r="N192" s="184">
        <v>18.141999999999999</v>
      </c>
      <c r="O192" s="184">
        <v>0</v>
      </c>
      <c r="P192" s="184">
        <v>152.33322961615369</v>
      </c>
      <c r="Q192" s="148" t="s">
        <v>551</v>
      </c>
      <c r="R192" t="s">
        <v>162</v>
      </c>
      <c r="S192" s="148">
        <v>0</v>
      </c>
    </row>
    <row r="193" spans="1:19" x14ac:dyDescent="0.3">
      <c r="A193" t="s">
        <v>1174</v>
      </c>
      <c r="B193" s="148">
        <v>331790</v>
      </c>
      <c r="C193" s="148">
        <v>420</v>
      </c>
      <c r="D193" t="s">
        <v>171</v>
      </c>
      <c r="E193" t="s">
        <v>172</v>
      </c>
      <c r="F193" t="s">
        <v>759</v>
      </c>
      <c r="G193" t="s">
        <v>14</v>
      </c>
      <c r="H193" s="184">
        <v>299.87852000000004</v>
      </c>
      <c r="I193" s="184">
        <v>0</v>
      </c>
      <c r="J193" s="184">
        <v>0</v>
      </c>
      <c r="K193" s="184">
        <v>299.87852000000004</v>
      </c>
      <c r="L193" s="184">
        <v>263.18200000000002</v>
      </c>
      <c r="M193" s="345">
        <v>0</v>
      </c>
      <c r="N193" s="184">
        <v>5.04</v>
      </c>
      <c r="O193" s="184">
        <v>0</v>
      </c>
      <c r="P193" s="184">
        <v>31.607520000000022</v>
      </c>
      <c r="Q193" s="148" t="s">
        <v>551</v>
      </c>
      <c r="R193" t="s">
        <v>172</v>
      </c>
      <c r="S193" s="148">
        <v>0</v>
      </c>
    </row>
    <row r="194" spans="1:19" x14ac:dyDescent="0.3">
      <c r="A194" t="s">
        <v>1083</v>
      </c>
      <c r="B194" s="148">
        <v>331060</v>
      </c>
      <c r="C194" s="148">
        <v>2</v>
      </c>
      <c r="D194" t="s">
        <v>80</v>
      </c>
      <c r="E194" t="s">
        <v>633</v>
      </c>
      <c r="F194" t="s">
        <v>632</v>
      </c>
      <c r="G194" t="s">
        <v>14</v>
      </c>
      <c r="H194" s="184">
        <v>519.4</v>
      </c>
      <c r="I194" s="184">
        <v>0</v>
      </c>
      <c r="J194" s="184">
        <v>0</v>
      </c>
      <c r="K194" s="184">
        <v>519.4</v>
      </c>
      <c r="L194" s="184">
        <v>460.22899999999998</v>
      </c>
      <c r="M194" s="345">
        <v>0</v>
      </c>
      <c r="N194" s="184">
        <v>0</v>
      </c>
      <c r="O194" s="184">
        <v>0</v>
      </c>
      <c r="P194" s="184">
        <v>57.413000000000011</v>
      </c>
      <c r="Q194" s="148" t="s">
        <v>551</v>
      </c>
      <c r="R194" t="s">
        <v>633</v>
      </c>
      <c r="S194" s="148">
        <v>0</v>
      </c>
    </row>
    <row r="195" spans="1:19" x14ac:dyDescent="0.3">
      <c r="A195" t="s">
        <v>1175</v>
      </c>
      <c r="B195" s="148">
        <v>331810</v>
      </c>
      <c r="C195" s="148">
        <v>767</v>
      </c>
      <c r="D195" t="s">
        <v>761</v>
      </c>
      <c r="E195" t="s">
        <v>174</v>
      </c>
      <c r="F195" t="s">
        <v>762</v>
      </c>
      <c r="G195" t="s">
        <v>14</v>
      </c>
      <c r="H195" s="184">
        <v>0</v>
      </c>
      <c r="I195" s="184">
        <v>0</v>
      </c>
      <c r="J195" s="184">
        <v>0</v>
      </c>
      <c r="K195" s="184">
        <v>0</v>
      </c>
      <c r="L195" s="184">
        <v>0</v>
      </c>
      <c r="M195" s="345">
        <v>0</v>
      </c>
      <c r="N195" s="184">
        <v>0</v>
      </c>
      <c r="O195" s="184">
        <v>0</v>
      </c>
      <c r="P195" s="184">
        <v>0</v>
      </c>
      <c r="Q195" s="148">
        <v>0</v>
      </c>
      <c r="R195" t="s">
        <v>174</v>
      </c>
      <c r="S195" s="148">
        <v>0</v>
      </c>
    </row>
    <row r="196" spans="1:19" x14ac:dyDescent="0.3">
      <c r="A196" t="s">
        <v>1194</v>
      </c>
      <c r="B196" s="148">
        <v>331830</v>
      </c>
      <c r="C196" s="148">
        <v>341</v>
      </c>
      <c r="D196" t="s">
        <v>218</v>
      </c>
      <c r="E196" t="s">
        <v>219</v>
      </c>
      <c r="F196" t="s">
        <v>825</v>
      </c>
      <c r="G196" t="s">
        <v>14</v>
      </c>
      <c r="H196" s="184">
        <v>515.64300000000003</v>
      </c>
      <c r="I196" s="184">
        <v>0</v>
      </c>
      <c r="J196" s="184">
        <v>0</v>
      </c>
      <c r="K196" s="184">
        <v>515.64300000000003</v>
      </c>
      <c r="L196" s="184">
        <v>398.69499999999999</v>
      </c>
      <c r="M196" s="345">
        <v>0</v>
      </c>
      <c r="N196" s="184">
        <v>0</v>
      </c>
      <c r="O196" s="184">
        <v>0</v>
      </c>
      <c r="P196" s="184">
        <v>101.74300000000005</v>
      </c>
      <c r="Q196" s="148" t="s">
        <v>551</v>
      </c>
      <c r="R196" t="s">
        <v>219</v>
      </c>
      <c r="S196" s="148">
        <v>0</v>
      </c>
    </row>
    <row r="197" spans="1:19" x14ac:dyDescent="0.3">
      <c r="A197" t="s">
        <v>1177</v>
      </c>
      <c r="B197" s="148">
        <v>331840</v>
      </c>
      <c r="C197" s="148">
        <v>682</v>
      </c>
      <c r="D197" t="s">
        <v>177</v>
      </c>
      <c r="E197" t="s">
        <v>178</v>
      </c>
      <c r="F197" t="s">
        <v>766</v>
      </c>
      <c r="G197" t="s">
        <v>14</v>
      </c>
      <c r="H197" s="184">
        <v>163.91</v>
      </c>
      <c r="I197" s="184">
        <v>0</v>
      </c>
      <c r="J197" s="184">
        <v>0</v>
      </c>
      <c r="K197" s="184">
        <v>163.91</v>
      </c>
      <c r="L197" s="184">
        <v>84.802999999999997</v>
      </c>
      <c r="M197" s="345">
        <v>0</v>
      </c>
      <c r="N197" s="184">
        <v>0</v>
      </c>
      <c r="O197" s="184">
        <v>0</v>
      </c>
      <c r="P197" s="184">
        <v>61.283000000000001</v>
      </c>
      <c r="Q197" s="148" t="s">
        <v>551</v>
      </c>
      <c r="R197" t="s">
        <v>178</v>
      </c>
      <c r="S197" s="148">
        <v>0</v>
      </c>
    </row>
    <row r="198" spans="1:19" x14ac:dyDescent="0.3">
      <c r="A198" t="s">
        <v>1184</v>
      </c>
      <c r="B198" s="148">
        <v>331900</v>
      </c>
      <c r="C198" s="148">
        <v>256</v>
      </c>
      <c r="D198" t="s">
        <v>193</v>
      </c>
      <c r="E198" t="s">
        <v>194</v>
      </c>
      <c r="F198" t="s">
        <v>782</v>
      </c>
      <c r="G198" t="s">
        <v>14</v>
      </c>
      <c r="H198" s="184">
        <v>363.36</v>
      </c>
      <c r="I198" s="184">
        <v>0</v>
      </c>
      <c r="J198" s="184">
        <v>0</v>
      </c>
      <c r="K198" s="184">
        <v>363.36</v>
      </c>
      <c r="L198" s="184">
        <v>330.83699999999999</v>
      </c>
      <c r="M198" s="345">
        <v>0</v>
      </c>
      <c r="N198" s="184">
        <v>0</v>
      </c>
      <c r="O198" s="184">
        <v>0</v>
      </c>
      <c r="P198" s="184">
        <v>31.293000000000006</v>
      </c>
      <c r="Q198" s="148" t="s">
        <v>551</v>
      </c>
      <c r="R198" t="s">
        <v>194</v>
      </c>
      <c r="S198" s="148">
        <v>0</v>
      </c>
    </row>
    <row r="199" spans="1:19" x14ac:dyDescent="0.3">
      <c r="A199" t="s">
        <v>1087</v>
      </c>
      <c r="B199" s="148">
        <v>331100</v>
      </c>
      <c r="C199" s="148">
        <v>2</v>
      </c>
      <c r="D199" t="s">
        <v>80</v>
      </c>
      <c r="E199" t="s">
        <v>1088</v>
      </c>
      <c r="F199" t="s">
        <v>626</v>
      </c>
      <c r="G199" t="s">
        <v>14</v>
      </c>
      <c r="H199" s="184">
        <v>0</v>
      </c>
      <c r="I199" s="184">
        <v>0</v>
      </c>
      <c r="J199" s="184">
        <v>0</v>
      </c>
      <c r="K199" s="184">
        <v>0</v>
      </c>
      <c r="L199" s="184">
        <v>431.815</v>
      </c>
      <c r="M199" s="245">
        <v>0</v>
      </c>
      <c r="N199" s="184">
        <v>0</v>
      </c>
      <c r="O199" s="184">
        <v>0</v>
      </c>
      <c r="P199" s="184">
        <v>-431.815</v>
      </c>
      <c r="Q199" s="148" t="s">
        <v>551</v>
      </c>
      <c r="R199" t="s">
        <v>1088</v>
      </c>
      <c r="S199" s="148">
        <v>0</v>
      </c>
    </row>
    <row r="200" spans="1:19" x14ac:dyDescent="0.3">
      <c r="A200" t="s">
        <v>1089</v>
      </c>
      <c r="B200" s="148">
        <v>331110</v>
      </c>
      <c r="C200" s="148">
        <v>2</v>
      </c>
      <c r="D200" t="s">
        <v>80</v>
      </c>
      <c r="E200" t="s">
        <v>636</v>
      </c>
      <c r="F200" t="s">
        <v>635</v>
      </c>
      <c r="G200" t="s">
        <v>14</v>
      </c>
      <c r="H200" s="184">
        <v>768.75099999999998</v>
      </c>
      <c r="I200" s="184">
        <v>0</v>
      </c>
      <c r="J200" s="184">
        <v>0</v>
      </c>
      <c r="K200" s="184">
        <v>768.75099999999998</v>
      </c>
      <c r="L200" s="184">
        <v>646.43299999999999</v>
      </c>
      <c r="M200" s="345">
        <v>0</v>
      </c>
      <c r="N200" s="184">
        <v>0</v>
      </c>
      <c r="O200" s="184">
        <v>0</v>
      </c>
      <c r="P200" s="184">
        <v>108.29099999999994</v>
      </c>
      <c r="Q200" s="148" t="s">
        <v>551</v>
      </c>
      <c r="R200" t="s">
        <v>636</v>
      </c>
      <c r="S200" s="148">
        <v>0</v>
      </c>
    </row>
    <row r="201" spans="1:19" x14ac:dyDescent="0.3">
      <c r="A201" t="s">
        <v>1197</v>
      </c>
      <c r="B201" s="148">
        <v>332020</v>
      </c>
      <c r="C201" s="148">
        <v>63</v>
      </c>
      <c r="D201" t="s">
        <v>227</v>
      </c>
      <c r="E201" t="s">
        <v>228</v>
      </c>
      <c r="F201" t="s">
        <v>839</v>
      </c>
      <c r="G201" t="s">
        <v>14</v>
      </c>
      <c r="H201" s="184">
        <v>3015.25</v>
      </c>
      <c r="I201" s="184">
        <v>0</v>
      </c>
      <c r="J201" s="184">
        <v>0</v>
      </c>
      <c r="K201" s="184">
        <v>3015.25</v>
      </c>
      <c r="L201" s="184">
        <v>2553.855</v>
      </c>
      <c r="M201" s="345">
        <v>0</v>
      </c>
      <c r="N201" s="184">
        <v>0</v>
      </c>
      <c r="O201" s="184">
        <v>0</v>
      </c>
      <c r="P201" s="184">
        <v>405.25900000000001</v>
      </c>
      <c r="Q201" s="148" t="s">
        <v>551</v>
      </c>
      <c r="R201" t="s">
        <v>228</v>
      </c>
      <c r="S201" s="148">
        <v>0</v>
      </c>
    </row>
    <row r="202" spans="1:19" x14ac:dyDescent="0.3">
      <c r="A202" t="s">
        <v>1193</v>
      </c>
      <c r="B202" s="148">
        <v>331990</v>
      </c>
      <c r="C202" s="148">
        <v>274</v>
      </c>
      <c r="D202" t="s">
        <v>214</v>
      </c>
      <c r="E202" t="s">
        <v>215</v>
      </c>
      <c r="F202" t="s">
        <v>823</v>
      </c>
      <c r="G202" t="s">
        <v>14</v>
      </c>
      <c r="H202" s="184">
        <v>5533.9359999999997</v>
      </c>
      <c r="I202" s="184">
        <v>0</v>
      </c>
      <c r="J202" s="184">
        <v>0</v>
      </c>
      <c r="K202" s="184">
        <v>5533.9359999999997</v>
      </c>
      <c r="L202" s="184">
        <v>4712.0230000000001</v>
      </c>
      <c r="M202" s="245">
        <v>0</v>
      </c>
      <c r="N202" s="184">
        <v>0</v>
      </c>
      <c r="O202" s="184">
        <v>0</v>
      </c>
      <c r="P202" s="184">
        <v>684.79499999999916</v>
      </c>
      <c r="Q202" s="148" t="s">
        <v>551</v>
      </c>
      <c r="R202" t="s">
        <v>215</v>
      </c>
      <c r="S202" s="148">
        <v>0</v>
      </c>
    </row>
    <row r="203" spans="1:19" x14ac:dyDescent="0.3">
      <c r="A203" t="s">
        <v>1122</v>
      </c>
      <c r="B203" s="148">
        <v>331340</v>
      </c>
      <c r="C203" s="148">
        <v>169</v>
      </c>
      <c r="D203" t="s">
        <v>103</v>
      </c>
      <c r="E203" t="s">
        <v>115</v>
      </c>
      <c r="F203" t="s">
        <v>714</v>
      </c>
      <c r="G203" t="s">
        <v>14</v>
      </c>
      <c r="H203" s="184">
        <v>624.01900000000001</v>
      </c>
      <c r="I203" s="184">
        <v>0</v>
      </c>
      <c r="J203" s="184">
        <v>0</v>
      </c>
      <c r="K203" s="184">
        <v>624.01900000000001</v>
      </c>
      <c r="L203" s="184">
        <v>573.69000000000005</v>
      </c>
      <c r="M203" s="345">
        <v>0</v>
      </c>
      <c r="N203" s="184">
        <v>0</v>
      </c>
      <c r="O203" s="184">
        <v>0</v>
      </c>
      <c r="P203" s="184">
        <v>26.847999999999956</v>
      </c>
      <c r="Q203" s="148" t="s">
        <v>551</v>
      </c>
      <c r="R203" t="s">
        <v>115</v>
      </c>
      <c r="S203" s="148">
        <v>0</v>
      </c>
    </row>
    <row r="204" spans="1:19" x14ac:dyDescent="0.3">
      <c r="A204" t="s">
        <v>1093</v>
      </c>
      <c r="B204" s="148">
        <v>331130</v>
      </c>
      <c r="C204" s="148">
        <v>2</v>
      </c>
      <c r="D204" t="s">
        <v>80</v>
      </c>
      <c r="E204" t="s">
        <v>90</v>
      </c>
      <c r="F204" t="s">
        <v>638</v>
      </c>
      <c r="G204" t="s">
        <v>14</v>
      </c>
      <c r="H204" s="184">
        <v>0</v>
      </c>
      <c r="I204" s="184">
        <v>0</v>
      </c>
      <c r="J204" s="184">
        <v>0</v>
      </c>
      <c r="K204" s="184">
        <v>0</v>
      </c>
      <c r="L204" s="184">
        <v>0</v>
      </c>
      <c r="M204" s="345">
        <v>0</v>
      </c>
      <c r="N204" s="184">
        <v>0</v>
      </c>
      <c r="O204" s="184">
        <v>0</v>
      </c>
      <c r="P204" s="184">
        <v>0</v>
      </c>
      <c r="Q204" s="148">
        <v>0</v>
      </c>
      <c r="R204" t="s">
        <v>90</v>
      </c>
      <c r="S204" s="148">
        <v>0</v>
      </c>
    </row>
    <row r="205" spans="1:19" x14ac:dyDescent="0.3">
      <c r="A205" t="s">
        <v>1123</v>
      </c>
      <c r="B205" s="148">
        <v>331350</v>
      </c>
      <c r="C205" s="148">
        <v>169</v>
      </c>
      <c r="D205" t="s">
        <v>103</v>
      </c>
      <c r="E205" t="s">
        <v>116</v>
      </c>
      <c r="F205" t="s">
        <v>716</v>
      </c>
      <c r="G205" t="s">
        <v>14</v>
      </c>
      <c r="H205" s="184">
        <v>595.4</v>
      </c>
      <c r="I205" s="184">
        <v>0</v>
      </c>
      <c r="J205" s="184">
        <v>0</v>
      </c>
      <c r="K205" s="184">
        <v>595.4</v>
      </c>
      <c r="L205" s="184">
        <v>572.66899999999998</v>
      </c>
      <c r="M205" s="345">
        <v>0</v>
      </c>
      <c r="N205" s="184">
        <v>0</v>
      </c>
      <c r="O205" s="184">
        <v>0</v>
      </c>
      <c r="P205" s="184">
        <v>-5.6610000000000582</v>
      </c>
      <c r="Q205" s="148" t="s">
        <v>551</v>
      </c>
      <c r="R205" t="s">
        <v>116</v>
      </c>
      <c r="S205" s="148">
        <v>0</v>
      </c>
    </row>
    <row r="206" spans="1:19" x14ac:dyDescent="0.3">
      <c r="A206" t="s">
        <v>1200</v>
      </c>
      <c r="B206" s="148">
        <v>332030</v>
      </c>
      <c r="C206" s="148">
        <v>332</v>
      </c>
      <c r="D206" t="s">
        <v>234</v>
      </c>
      <c r="E206" t="s">
        <v>235</v>
      </c>
      <c r="F206" t="s">
        <v>848</v>
      </c>
      <c r="G206" t="s">
        <v>14</v>
      </c>
      <c r="H206" s="184">
        <v>463.49299999999999</v>
      </c>
      <c r="I206" s="184">
        <v>0</v>
      </c>
      <c r="J206" s="184">
        <v>0</v>
      </c>
      <c r="K206" s="184">
        <v>463.49299999999999</v>
      </c>
      <c r="L206" s="184">
        <v>377.82299999999998</v>
      </c>
      <c r="M206" s="345">
        <v>0</v>
      </c>
      <c r="N206" s="184">
        <v>0.95699999999999996</v>
      </c>
      <c r="O206" s="184">
        <v>0</v>
      </c>
      <c r="P206" s="184">
        <v>38.624000000000024</v>
      </c>
      <c r="Q206" s="148" t="s">
        <v>551</v>
      </c>
      <c r="R206" t="s">
        <v>235</v>
      </c>
      <c r="S206" s="148">
        <v>0</v>
      </c>
    </row>
    <row r="207" spans="1:19" x14ac:dyDescent="0.3">
      <c r="A207" t="s">
        <v>1125</v>
      </c>
      <c r="B207" s="148">
        <v>331370</v>
      </c>
      <c r="C207" s="148">
        <v>169</v>
      </c>
      <c r="D207" t="s">
        <v>103</v>
      </c>
      <c r="E207" t="s">
        <v>118</v>
      </c>
      <c r="F207" t="s">
        <v>718</v>
      </c>
      <c r="G207" t="s">
        <v>14</v>
      </c>
      <c r="H207" s="184">
        <v>1032.8589999999999</v>
      </c>
      <c r="I207" s="184">
        <v>0</v>
      </c>
      <c r="J207" s="184">
        <v>0</v>
      </c>
      <c r="K207" s="184">
        <v>1032.8589999999999</v>
      </c>
      <c r="L207" s="184">
        <v>990.92600000000004</v>
      </c>
      <c r="M207" s="345">
        <v>0</v>
      </c>
      <c r="N207" s="184">
        <v>0</v>
      </c>
      <c r="O207" s="184">
        <v>0</v>
      </c>
      <c r="P207" s="184">
        <v>19.384999999999877</v>
      </c>
      <c r="Q207" s="148" t="s">
        <v>551</v>
      </c>
      <c r="R207" t="s">
        <v>118</v>
      </c>
      <c r="S207" s="148">
        <v>0</v>
      </c>
    </row>
    <row r="208" spans="1:19" x14ac:dyDescent="0.3">
      <c r="A208" t="s">
        <v>1127</v>
      </c>
      <c r="B208" s="148">
        <v>331380</v>
      </c>
      <c r="C208" s="148">
        <v>169</v>
      </c>
      <c r="D208" t="s">
        <v>103</v>
      </c>
      <c r="E208" t="s">
        <v>119</v>
      </c>
      <c r="F208" t="s">
        <v>720</v>
      </c>
      <c r="G208" t="s">
        <v>14</v>
      </c>
      <c r="H208" s="184">
        <v>599.82399999999996</v>
      </c>
      <c r="I208" s="184">
        <v>0</v>
      </c>
      <c r="J208" s="184">
        <v>0</v>
      </c>
      <c r="K208" s="184">
        <v>599.82399999999996</v>
      </c>
      <c r="L208" s="184">
        <v>544.27800000000002</v>
      </c>
      <c r="M208" s="345">
        <v>0</v>
      </c>
      <c r="N208" s="184">
        <v>0</v>
      </c>
      <c r="O208" s="184">
        <v>0</v>
      </c>
      <c r="P208" s="184">
        <v>41.160999999999945</v>
      </c>
      <c r="Q208" s="148" t="s">
        <v>551</v>
      </c>
      <c r="R208" t="s">
        <v>119</v>
      </c>
      <c r="S208" s="148">
        <v>0</v>
      </c>
    </row>
    <row r="209" spans="1:19" x14ac:dyDescent="0.3">
      <c r="A209" t="s">
        <v>1259</v>
      </c>
      <c r="B209" s="148">
        <v>332570</v>
      </c>
      <c r="C209" s="148">
        <v>709</v>
      </c>
      <c r="D209" t="s">
        <v>347</v>
      </c>
      <c r="E209" t="s">
        <v>348</v>
      </c>
      <c r="F209" t="s">
        <v>993</v>
      </c>
      <c r="G209" t="s">
        <v>14</v>
      </c>
      <c r="H209" s="184">
        <v>169.244</v>
      </c>
      <c r="I209" s="184">
        <v>0</v>
      </c>
      <c r="J209" s="184">
        <v>0</v>
      </c>
      <c r="K209" s="184">
        <v>169.244</v>
      </c>
      <c r="L209" s="184">
        <v>116.968</v>
      </c>
      <c r="M209" s="345">
        <v>0</v>
      </c>
      <c r="N209" s="184">
        <v>2E-3</v>
      </c>
      <c r="O209" s="184">
        <v>0</v>
      </c>
      <c r="P209" s="184">
        <v>34.954000000000008</v>
      </c>
      <c r="Q209" s="148" t="s">
        <v>551</v>
      </c>
      <c r="R209" t="s">
        <v>348</v>
      </c>
      <c r="S209" s="148">
        <v>0</v>
      </c>
    </row>
    <row r="210" spans="1:19" x14ac:dyDescent="0.3">
      <c r="A210" t="s">
        <v>1460</v>
      </c>
      <c r="B210" s="148">
        <v>332200</v>
      </c>
      <c r="C210" s="148">
        <v>72</v>
      </c>
      <c r="D210" t="s">
        <v>361</v>
      </c>
      <c r="E210" t="s">
        <v>362</v>
      </c>
      <c r="F210" t="s">
        <v>1007</v>
      </c>
      <c r="G210" t="s">
        <v>14</v>
      </c>
      <c r="H210" s="184">
        <v>0</v>
      </c>
      <c r="I210" s="184">
        <v>0</v>
      </c>
      <c r="J210" s="184">
        <v>0</v>
      </c>
      <c r="K210" s="184">
        <v>0</v>
      </c>
      <c r="L210" s="184">
        <v>0</v>
      </c>
      <c r="M210" s="345">
        <v>0</v>
      </c>
      <c r="N210" s="184">
        <v>0</v>
      </c>
      <c r="O210" s="184">
        <v>0</v>
      </c>
      <c r="P210" s="184">
        <v>0</v>
      </c>
      <c r="Q210" s="148">
        <v>0</v>
      </c>
      <c r="R210" t="s">
        <v>362</v>
      </c>
      <c r="S210" s="148">
        <v>0</v>
      </c>
    </row>
    <row r="211" spans="1:19" x14ac:dyDescent="0.3">
      <c r="A211" t="s">
        <v>1463</v>
      </c>
      <c r="B211" s="148">
        <v>0</v>
      </c>
      <c r="C211" s="148">
        <v>0</v>
      </c>
      <c r="D211" t="s">
        <v>1671</v>
      </c>
      <c r="E211" t="s">
        <v>1671</v>
      </c>
      <c r="F211">
        <v>0</v>
      </c>
      <c r="G211" t="e">
        <v>#N/A</v>
      </c>
      <c r="H211" s="184">
        <v>0</v>
      </c>
      <c r="I211" s="184">
        <v>0</v>
      </c>
      <c r="J211" s="184">
        <v>0</v>
      </c>
      <c r="K211" s="184">
        <v>0</v>
      </c>
      <c r="L211" s="184">
        <v>0</v>
      </c>
      <c r="M211" s="345">
        <v>0</v>
      </c>
      <c r="N211" s="184">
        <v>0</v>
      </c>
      <c r="O211" s="184">
        <v>0</v>
      </c>
      <c r="P211" s="184">
        <v>0</v>
      </c>
      <c r="Q211" s="148">
        <v>0</v>
      </c>
      <c r="R211">
        <v>0</v>
      </c>
      <c r="S211" s="148">
        <v>0</v>
      </c>
    </row>
    <row r="212" spans="1:19" x14ac:dyDescent="0.3">
      <c r="A212" t="s">
        <v>1464</v>
      </c>
      <c r="B212" s="148">
        <v>0</v>
      </c>
      <c r="C212" s="148">
        <v>0</v>
      </c>
      <c r="D212" t="s">
        <v>1673</v>
      </c>
      <c r="E212" t="s">
        <v>1673</v>
      </c>
      <c r="F212">
        <v>0</v>
      </c>
      <c r="G212" t="e">
        <v>#N/A</v>
      </c>
      <c r="H212" s="184">
        <v>0</v>
      </c>
      <c r="I212" s="184">
        <v>0</v>
      </c>
      <c r="J212" s="184">
        <v>0</v>
      </c>
      <c r="K212" s="184">
        <v>0</v>
      </c>
      <c r="L212" s="184">
        <v>0</v>
      </c>
      <c r="M212" s="345">
        <v>0</v>
      </c>
      <c r="N212" s="184">
        <v>0</v>
      </c>
      <c r="O212" s="184">
        <v>0</v>
      </c>
      <c r="P212" s="184">
        <v>0</v>
      </c>
      <c r="Q212" s="148">
        <v>0</v>
      </c>
      <c r="R212">
        <v>0</v>
      </c>
      <c r="S212" s="148">
        <v>0</v>
      </c>
    </row>
    <row r="213" spans="1:19" x14ac:dyDescent="0.3">
      <c r="A213" t="s">
        <v>1466</v>
      </c>
      <c r="B213" s="148">
        <v>0</v>
      </c>
      <c r="C213" s="148">
        <v>0</v>
      </c>
      <c r="D213" t="s">
        <v>1039</v>
      </c>
      <c r="E213" t="s">
        <v>1039</v>
      </c>
      <c r="F213">
        <v>0</v>
      </c>
      <c r="G213" t="e">
        <v>#N/A</v>
      </c>
      <c r="H213" s="184">
        <v>0</v>
      </c>
      <c r="I213" s="184">
        <v>0</v>
      </c>
      <c r="J213" s="184">
        <v>0</v>
      </c>
      <c r="K213" s="184">
        <v>0</v>
      </c>
      <c r="L213" s="184">
        <v>0</v>
      </c>
      <c r="M213" s="345">
        <v>0</v>
      </c>
      <c r="N213" s="184">
        <v>0</v>
      </c>
      <c r="O213" s="184">
        <v>0</v>
      </c>
      <c r="P213" s="184">
        <v>0</v>
      </c>
      <c r="Q213" s="148">
        <v>0</v>
      </c>
      <c r="R213">
        <v>0</v>
      </c>
      <c r="S213" s="148">
        <v>0</v>
      </c>
    </row>
    <row r="214" spans="1:19" x14ac:dyDescent="0.3">
      <c r="H214" s="184"/>
      <c r="I214" s="184"/>
      <c r="J214" s="184"/>
      <c r="K214" s="184"/>
      <c r="L214" s="184"/>
      <c r="M214" s="345"/>
      <c r="N214" s="184"/>
      <c r="O214" s="184"/>
      <c r="P214" s="184"/>
    </row>
    <row r="215" spans="1:19" x14ac:dyDescent="0.3">
      <c r="M215" s="346"/>
    </row>
    <row r="216" spans="1:19" x14ac:dyDescent="0.3">
      <c r="M216" s="346"/>
    </row>
  </sheetData>
  <sortState xmlns:xlrd2="http://schemas.microsoft.com/office/spreadsheetml/2017/richdata2" ref="A4:T213">
    <sortCondition ref="G4:G213"/>
    <sortCondition ref="F4:F213"/>
    <sortCondition ref="D4:D213"/>
    <sortCondition ref="A4:A213"/>
  </sortState>
  <conditionalFormatting sqref="A1:A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306"/>
  <sheetViews>
    <sheetView workbookViewId="0">
      <pane xSplit="3" ySplit="3" topLeftCell="D4" activePane="bottomRight" state="frozen"/>
      <selection activeCell="D2" sqref="D2"/>
      <selection pane="topRight" activeCell="D2" sqref="D2"/>
      <selection pane="bottomLeft" activeCell="D2" sqref="D2"/>
      <selection pane="bottomRight"/>
    </sheetView>
  </sheetViews>
  <sheetFormatPr defaultRowHeight="14.4" x14ac:dyDescent="0.3"/>
  <cols>
    <col min="1" max="1" width="14.6640625" customWidth="1"/>
    <col min="2" max="2" width="8.88671875" style="148" customWidth="1"/>
    <col min="3" max="3" width="25.5546875" customWidth="1"/>
    <col min="4" max="4" width="18.6640625" bestFit="1" customWidth="1"/>
    <col min="5" max="5" width="32.33203125" bestFit="1" customWidth="1"/>
    <col min="6" max="6" width="12.88671875" bestFit="1" customWidth="1"/>
    <col min="7" max="12" width="11.6640625" style="69" customWidth="1"/>
    <col min="13" max="13" width="11.6640625" style="255" customWidth="1"/>
    <col min="14" max="14" width="11.6640625" style="69" customWidth="1"/>
    <col min="17" max="17" width="11" customWidth="1"/>
    <col min="18" max="18" width="9.109375" style="148"/>
  </cols>
  <sheetData>
    <row r="1" spans="1:18" ht="15.6" x14ac:dyDescent="0.3">
      <c r="A1" s="374" t="s">
        <v>2205</v>
      </c>
      <c r="B1" s="375"/>
      <c r="C1" s="375"/>
      <c r="D1" s="375"/>
    </row>
    <row r="2" spans="1:18" x14ac:dyDescent="0.3">
      <c r="A2" s="3" t="s">
        <v>2195</v>
      </c>
      <c r="D2" s="69"/>
      <c r="E2" s="69"/>
      <c r="F2" s="69"/>
    </row>
    <row r="3" spans="1:18" ht="57.6" x14ac:dyDescent="0.3">
      <c r="A3" s="145" t="s">
        <v>1411</v>
      </c>
      <c r="B3" s="242" t="s">
        <v>1406</v>
      </c>
      <c r="C3" s="145" t="s">
        <v>53</v>
      </c>
      <c r="D3" s="145" t="s">
        <v>54</v>
      </c>
      <c r="E3" s="145" t="s">
        <v>569</v>
      </c>
      <c r="F3" s="145" t="s">
        <v>570</v>
      </c>
      <c r="G3" s="347" t="s">
        <v>32</v>
      </c>
      <c r="H3" s="347" t="s">
        <v>412</v>
      </c>
      <c r="I3" s="347" t="s">
        <v>34</v>
      </c>
      <c r="J3" s="347" t="s">
        <v>571</v>
      </c>
      <c r="K3" s="347" t="s">
        <v>58</v>
      </c>
      <c r="L3" s="347" t="s">
        <v>572</v>
      </c>
      <c r="M3" s="347" t="s">
        <v>573</v>
      </c>
      <c r="N3" s="348" t="s">
        <v>413</v>
      </c>
      <c r="O3" s="144" t="s">
        <v>574</v>
      </c>
      <c r="P3" s="144" t="s">
        <v>575</v>
      </c>
      <c r="Q3" s="144" t="s">
        <v>576</v>
      </c>
      <c r="R3" s="146" t="s">
        <v>60</v>
      </c>
    </row>
    <row r="4" spans="1:18" x14ac:dyDescent="0.3">
      <c r="A4" t="s">
        <v>583</v>
      </c>
      <c r="B4" s="148">
        <v>293</v>
      </c>
      <c r="C4" t="s">
        <v>67</v>
      </c>
      <c r="D4" t="s">
        <v>68</v>
      </c>
      <c r="E4" t="s">
        <v>584</v>
      </c>
      <c r="F4" t="s">
        <v>4</v>
      </c>
      <c r="G4" s="184">
        <v>0</v>
      </c>
      <c r="H4" s="184">
        <v>463.93499999999995</v>
      </c>
      <c r="I4" s="184">
        <v>112.43099999999998</v>
      </c>
      <c r="J4" s="184">
        <v>0</v>
      </c>
      <c r="K4" s="184">
        <v>0</v>
      </c>
      <c r="L4" s="184">
        <v>0</v>
      </c>
      <c r="M4" s="245">
        <v>0</v>
      </c>
      <c r="N4" s="184">
        <v>576.36599999999987</v>
      </c>
      <c r="O4" t="s">
        <v>551</v>
      </c>
      <c r="P4">
        <v>21</v>
      </c>
      <c r="Q4" t="s">
        <v>68</v>
      </c>
    </row>
    <row r="5" spans="1:18" x14ac:dyDescent="0.3">
      <c r="A5" t="s">
        <v>749</v>
      </c>
      <c r="B5" s="148">
        <v>291</v>
      </c>
      <c r="C5" t="s">
        <v>163</v>
      </c>
      <c r="D5" t="s">
        <v>164</v>
      </c>
      <c r="E5" t="s">
        <v>750</v>
      </c>
      <c r="F5" t="s">
        <v>4</v>
      </c>
      <c r="G5" s="184">
        <v>0</v>
      </c>
      <c r="H5" s="184">
        <v>120.057</v>
      </c>
      <c r="I5" s="184">
        <v>358.75899999999996</v>
      </c>
      <c r="J5" s="184">
        <v>0</v>
      </c>
      <c r="K5" s="184">
        <v>0</v>
      </c>
      <c r="L5" s="184">
        <v>0</v>
      </c>
      <c r="M5" s="345">
        <v>0</v>
      </c>
      <c r="N5" s="184">
        <v>478.81599999999992</v>
      </c>
      <c r="O5" t="s">
        <v>551</v>
      </c>
      <c r="P5">
        <v>23</v>
      </c>
      <c r="Q5" t="s">
        <v>164</v>
      </c>
    </row>
    <row r="6" spans="1:18" x14ac:dyDescent="0.3">
      <c r="A6" t="s">
        <v>815</v>
      </c>
      <c r="B6" s="148">
        <v>442</v>
      </c>
      <c r="C6" t="s">
        <v>211</v>
      </c>
      <c r="D6" t="s">
        <v>212</v>
      </c>
      <c r="E6" t="s">
        <v>816</v>
      </c>
      <c r="F6" t="s">
        <v>4</v>
      </c>
      <c r="G6" s="184">
        <v>0</v>
      </c>
      <c r="H6" s="184">
        <v>611.62400000000002</v>
      </c>
      <c r="I6" s="184">
        <v>0</v>
      </c>
      <c r="J6" s="184">
        <v>0</v>
      </c>
      <c r="K6" s="184">
        <v>0</v>
      </c>
      <c r="L6" s="184">
        <v>0</v>
      </c>
      <c r="M6" s="345">
        <v>0</v>
      </c>
      <c r="N6" s="184">
        <v>611.62400000000002</v>
      </c>
      <c r="O6" t="s">
        <v>551</v>
      </c>
      <c r="P6">
        <v>12</v>
      </c>
      <c r="Q6" t="s">
        <v>212</v>
      </c>
    </row>
    <row r="7" spans="1:18" x14ac:dyDescent="0.3">
      <c r="A7" t="s">
        <v>819</v>
      </c>
      <c r="B7" s="148">
        <v>88</v>
      </c>
      <c r="C7" t="s">
        <v>216</v>
      </c>
      <c r="D7" t="s">
        <v>217</v>
      </c>
      <c r="E7" t="s">
        <v>820</v>
      </c>
      <c r="F7" t="s">
        <v>4</v>
      </c>
      <c r="G7" s="184">
        <v>0</v>
      </c>
      <c r="H7" s="184">
        <v>1946.6959999999999</v>
      </c>
      <c r="I7" s="184">
        <v>0</v>
      </c>
      <c r="J7" s="184">
        <v>0</v>
      </c>
      <c r="K7" s="184">
        <v>0</v>
      </c>
      <c r="L7" s="184">
        <v>0</v>
      </c>
      <c r="M7" s="345">
        <v>0</v>
      </c>
      <c r="N7" s="184">
        <v>1946.6959999999999</v>
      </c>
      <c r="O7" t="s">
        <v>551</v>
      </c>
      <c r="P7">
        <v>10</v>
      </c>
      <c r="Q7" t="s">
        <v>217</v>
      </c>
    </row>
    <row r="8" spans="1:18" x14ac:dyDescent="0.3">
      <c r="A8" t="s">
        <v>870</v>
      </c>
      <c r="B8" s="148">
        <v>289</v>
      </c>
      <c r="C8" t="s">
        <v>253</v>
      </c>
      <c r="D8" t="s">
        <v>254</v>
      </c>
      <c r="E8" t="s">
        <v>871</v>
      </c>
      <c r="F8" t="s">
        <v>4</v>
      </c>
      <c r="G8" s="184">
        <v>0</v>
      </c>
      <c r="H8" s="184">
        <v>2297.174</v>
      </c>
      <c r="I8" s="184">
        <v>2005</v>
      </c>
      <c r="J8" s="184">
        <v>0</v>
      </c>
      <c r="K8" s="184">
        <v>0</v>
      </c>
      <c r="L8" s="184">
        <v>0</v>
      </c>
      <c r="M8" s="245">
        <v>0</v>
      </c>
      <c r="N8" s="184">
        <v>4302.174</v>
      </c>
      <c r="O8" t="s">
        <v>551</v>
      </c>
      <c r="P8">
        <v>23</v>
      </c>
      <c r="Q8" t="s">
        <v>254</v>
      </c>
    </row>
    <row r="9" spans="1:18" x14ac:dyDescent="0.3">
      <c r="A9" t="s">
        <v>934</v>
      </c>
      <c r="B9" s="148">
        <v>340</v>
      </c>
      <c r="C9" t="s">
        <v>295</v>
      </c>
      <c r="D9" t="s">
        <v>296</v>
      </c>
      <c r="E9" t="s">
        <v>935</v>
      </c>
      <c r="F9" t="s">
        <v>4</v>
      </c>
      <c r="G9" s="184">
        <v>0</v>
      </c>
      <c r="H9" s="184">
        <v>321.21199999999999</v>
      </c>
      <c r="I9" s="184">
        <v>0</v>
      </c>
      <c r="J9" s="184">
        <v>0</v>
      </c>
      <c r="K9" s="184">
        <v>0</v>
      </c>
      <c r="L9" s="184">
        <v>0</v>
      </c>
      <c r="M9" s="245">
        <v>0</v>
      </c>
      <c r="N9" s="184">
        <v>321.21199999999999</v>
      </c>
      <c r="O9" t="s">
        <v>551</v>
      </c>
      <c r="P9">
        <v>12</v>
      </c>
      <c r="Q9" t="s">
        <v>296</v>
      </c>
    </row>
    <row r="10" spans="1:18" x14ac:dyDescent="0.3">
      <c r="A10" t="s">
        <v>980</v>
      </c>
      <c r="B10" s="148">
        <v>410</v>
      </c>
      <c r="C10" t="s">
        <v>336</v>
      </c>
      <c r="D10" t="s">
        <v>337</v>
      </c>
      <c r="E10" t="s">
        <v>981</v>
      </c>
      <c r="F10" t="s">
        <v>4</v>
      </c>
      <c r="G10" s="184">
        <v>0</v>
      </c>
      <c r="H10" s="184">
        <v>543.69799999999998</v>
      </c>
      <c r="I10" s="184">
        <v>0</v>
      </c>
      <c r="J10" s="184">
        <v>0</v>
      </c>
      <c r="K10" s="184">
        <v>57.192000000000007</v>
      </c>
      <c r="L10" s="184">
        <v>0</v>
      </c>
      <c r="M10" s="345">
        <v>0</v>
      </c>
      <c r="N10" s="184">
        <v>600.89</v>
      </c>
      <c r="O10" t="s">
        <v>551</v>
      </c>
      <c r="P10">
        <v>15</v>
      </c>
      <c r="Q10" t="s">
        <v>337</v>
      </c>
    </row>
    <row r="11" spans="1:18" x14ac:dyDescent="0.3">
      <c r="A11" t="s">
        <v>982</v>
      </c>
      <c r="B11" s="148">
        <v>339</v>
      </c>
      <c r="C11" t="s">
        <v>338</v>
      </c>
      <c r="D11" t="s">
        <v>339</v>
      </c>
      <c r="E11" t="s">
        <v>983</v>
      </c>
      <c r="F11" t="s">
        <v>4</v>
      </c>
      <c r="G11" s="184">
        <v>0</v>
      </c>
      <c r="H11" s="184">
        <v>0</v>
      </c>
      <c r="I11" s="184">
        <v>0</v>
      </c>
      <c r="J11" s="184">
        <v>0</v>
      </c>
      <c r="K11" s="184">
        <v>592.96900000000005</v>
      </c>
      <c r="L11" s="184">
        <v>0</v>
      </c>
      <c r="M11" s="245">
        <v>0</v>
      </c>
      <c r="N11" s="184">
        <v>592.96900000000005</v>
      </c>
      <c r="O11" t="s">
        <v>551</v>
      </c>
      <c r="P11">
        <v>12</v>
      </c>
      <c r="Q11" t="s">
        <v>339</v>
      </c>
    </row>
    <row r="12" spans="1:18" x14ac:dyDescent="0.3">
      <c r="A12" t="s">
        <v>1002</v>
      </c>
      <c r="B12" s="148">
        <v>684</v>
      </c>
      <c r="C12" t="s">
        <v>357</v>
      </c>
      <c r="D12" t="s">
        <v>358</v>
      </c>
      <c r="E12" t="s">
        <v>1003</v>
      </c>
      <c r="F12" t="s">
        <v>4</v>
      </c>
      <c r="G12" s="184">
        <v>0</v>
      </c>
      <c r="H12" s="184">
        <v>1977.7940000000001</v>
      </c>
      <c r="I12" s="184">
        <v>0</v>
      </c>
      <c r="J12" s="184">
        <v>0</v>
      </c>
      <c r="K12" s="184">
        <v>0</v>
      </c>
      <c r="L12" s="184">
        <v>0</v>
      </c>
      <c r="M12" s="245">
        <v>0</v>
      </c>
      <c r="N12" s="184">
        <v>1977.7940000000001</v>
      </c>
      <c r="O12" t="s">
        <v>551</v>
      </c>
      <c r="P12">
        <v>12</v>
      </c>
      <c r="Q12" t="s">
        <v>358</v>
      </c>
    </row>
    <row r="13" spans="1:18" x14ac:dyDescent="0.3">
      <c r="A13" t="s">
        <v>1004</v>
      </c>
      <c r="B13" s="148">
        <v>230</v>
      </c>
      <c r="C13" t="s">
        <v>359</v>
      </c>
      <c r="D13" t="s">
        <v>360</v>
      </c>
      <c r="E13" t="s">
        <v>1005</v>
      </c>
      <c r="F13" t="s">
        <v>4</v>
      </c>
      <c r="G13" s="184">
        <v>0</v>
      </c>
      <c r="H13" s="184">
        <v>0</v>
      </c>
      <c r="I13" s="184">
        <v>0</v>
      </c>
      <c r="J13" s="184">
        <v>0</v>
      </c>
      <c r="K13" s="184">
        <v>735.69800000000009</v>
      </c>
      <c r="L13" s="184">
        <v>0</v>
      </c>
      <c r="M13" s="345">
        <v>0</v>
      </c>
      <c r="N13" s="184">
        <v>735.69800000000009</v>
      </c>
      <c r="O13" t="s">
        <v>551</v>
      </c>
      <c r="P13">
        <v>12</v>
      </c>
      <c r="Q13" t="s">
        <v>360</v>
      </c>
    </row>
    <row r="14" spans="1:18" x14ac:dyDescent="0.3">
      <c r="A14" t="s">
        <v>1029</v>
      </c>
      <c r="B14" s="148">
        <v>242</v>
      </c>
      <c r="C14" t="s">
        <v>371</v>
      </c>
      <c r="D14" t="s">
        <v>372</v>
      </c>
      <c r="E14" t="s">
        <v>1030</v>
      </c>
      <c r="F14" t="s">
        <v>4</v>
      </c>
      <c r="G14" s="184">
        <v>0</v>
      </c>
      <c r="H14" s="184">
        <v>192.99899999999997</v>
      </c>
      <c r="I14" s="184">
        <v>0</v>
      </c>
      <c r="J14" s="184">
        <v>0</v>
      </c>
      <c r="K14" s="184">
        <v>0</v>
      </c>
      <c r="L14" s="184">
        <v>0</v>
      </c>
      <c r="M14" s="345">
        <v>0</v>
      </c>
      <c r="N14" s="184">
        <v>192.99899999999997</v>
      </c>
      <c r="O14" t="s">
        <v>551</v>
      </c>
      <c r="P14">
        <v>12</v>
      </c>
      <c r="Q14" t="s">
        <v>372</v>
      </c>
    </row>
    <row r="15" spans="1:18" x14ac:dyDescent="0.3">
      <c r="A15" t="s">
        <v>1033</v>
      </c>
      <c r="B15" s="148">
        <v>106</v>
      </c>
      <c r="C15" t="s">
        <v>375</v>
      </c>
      <c r="D15" t="s">
        <v>376</v>
      </c>
      <c r="E15" t="s">
        <v>1034</v>
      </c>
      <c r="F15" t="s">
        <v>4</v>
      </c>
      <c r="G15" s="184">
        <v>0</v>
      </c>
      <c r="H15" s="184">
        <v>46917.999999999993</v>
      </c>
      <c r="I15" s="184">
        <v>0</v>
      </c>
      <c r="J15" s="184">
        <v>0</v>
      </c>
      <c r="K15" s="184">
        <v>0</v>
      </c>
      <c r="L15" s="184">
        <v>0</v>
      </c>
      <c r="M15" s="345">
        <v>0</v>
      </c>
      <c r="N15" s="184">
        <v>46917.999999999993</v>
      </c>
      <c r="O15" t="s">
        <v>588</v>
      </c>
      <c r="P15">
        <v>12</v>
      </c>
      <c r="Q15" t="s">
        <v>409</v>
      </c>
    </row>
    <row r="16" spans="1:18" x14ac:dyDescent="0.3">
      <c r="A16" t="s">
        <v>1035</v>
      </c>
      <c r="B16" s="148">
        <v>106</v>
      </c>
      <c r="C16" t="s">
        <v>375</v>
      </c>
      <c r="D16" t="s">
        <v>377</v>
      </c>
      <c r="E16" t="s">
        <v>1034</v>
      </c>
      <c r="F16" t="s">
        <v>4</v>
      </c>
      <c r="G16" s="184">
        <v>0</v>
      </c>
      <c r="H16" s="184">
        <v>289</v>
      </c>
      <c r="I16" s="184">
        <v>0</v>
      </c>
      <c r="J16" s="184">
        <v>0</v>
      </c>
      <c r="K16" s="184">
        <v>0</v>
      </c>
      <c r="L16" s="184">
        <v>0</v>
      </c>
      <c r="M16" s="345">
        <v>0</v>
      </c>
      <c r="N16" s="184">
        <v>289</v>
      </c>
      <c r="O16" t="s">
        <v>588</v>
      </c>
      <c r="P16">
        <v>12</v>
      </c>
      <c r="Q16" t="s">
        <v>409</v>
      </c>
    </row>
    <row r="17" spans="1:17" x14ac:dyDescent="0.3">
      <c r="A17" t="s">
        <v>1038</v>
      </c>
      <c r="B17" s="148">
        <v>0</v>
      </c>
      <c r="C17" t="s">
        <v>1039</v>
      </c>
      <c r="D17" t="s">
        <v>1040</v>
      </c>
      <c r="E17" t="s">
        <v>1034</v>
      </c>
      <c r="F17" t="s">
        <v>4</v>
      </c>
      <c r="G17" s="184">
        <v>0</v>
      </c>
      <c r="H17" s="184">
        <v>30339</v>
      </c>
      <c r="I17" s="184">
        <v>0</v>
      </c>
      <c r="J17" s="184">
        <v>0</v>
      </c>
      <c r="K17" s="184">
        <v>0</v>
      </c>
      <c r="L17" s="184">
        <v>0</v>
      </c>
      <c r="M17" s="345">
        <v>0</v>
      </c>
      <c r="N17" s="184">
        <v>30339</v>
      </c>
      <c r="O17" t="s">
        <v>588</v>
      </c>
      <c r="P17">
        <v>24</v>
      </c>
      <c r="Q17" t="s">
        <v>409</v>
      </c>
    </row>
    <row r="18" spans="1:17" x14ac:dyDescent="0.3">
      <c r="A18" t="s">
        <v>1046</v>
      </c>
      <c r="B18" s="148">
        <v>0</v>
      </c>
      <c r="C18" t="s">
        <v>1047</v>
      </c>
      <c r="D18" t="s">
        <v>1048</v>
      </c>
      <c r="E18" t="s">
        <v>1034</v>
      </c>
      <c r="F18" t="s">
        <v>4</v>
      </c>
      <c r="G18" s="184">
        <v>0</v>
      </c>
      <c r="H18" s="184">
        <v>18455</v>
      </c>
      <c r="I18" s="184">
        <v>0</v>
      </c>
      <c r="J18" s="184">
        <v>0</v>
      </c>
      <c r="K18" s="184">
        <v>0</v>
      </c>
      <c r="L18" s="184">
        <v>0</v>
      </c>
      <c r="M18" s="245">
        <v>0</v>
      </c>
      <c r="N18" s="184">
        <v>18455</v>
      </c>
      <c r="O18" t="s">
        <v>588</v>
      </c>
      <c r="P18">
        <v>12</v>
      </c>
      <c r="Q18" t="s">
        <v>409</v>
      </c>
    </row>
    <row r="19" spans="1:17" x14ac:dyDescent="0.3">
      <c r="A19" t="s">
        <v>1434</v>
      </c>
      <c r="B19" s="148">
        <v>106</v>
      </c>
      <c r="C19" t="s">
        <v>375</v>
      </c>
      <c r="D19" t="s">
        <v>409</v>
      </c>
      <c r="E19" t="s">
        <v>1034</v>
      </c>
      <c r="F19" t="s">
        <v>4</v>
      </c>
      <c r="G19" s="184">
        <v>0</v>
      </c>
      <c r="H19" s="184">
        <v>0</v>
      </c>
      <c r="I19" s="184">
        <v>0</v>
      </c>
      <c r="J19" s="184">
        <v>0</v>
      </c>
      <c r="K19" s="184">
        <v>0</v>
      </c>
      <c r="L19" s="184">
        <v>0</v>
      </c>
      <c r="M19" s="245">
        <v>0</v>
      </c>
      <c r="N19" s="184">
        <v>0</v>
      </c>
      <c r="O19">
        <v>0</v>
      </c>
      <c r="P19">
        <v>0</v>
      </c>
      <c r="Q19" t="s">
        <v>409</v>
      </c>
    </row>
    <row r="20" spans="1:17" x14ac:dyDescent="0.3">
      <c r="A20" t="s">
        <v>1430</v>
      </c>
      <c r="B20" s="148">
        <v>0</v>
      </c>
      <c r="C20" t="s">
        <v>1879</v>
      </c>
      <c r="D20" t="s">
        <v>254</v>
      </c>
      <c r="E20" t="s">
        <v>871</v>
      </c>
      <c r="F20" t="s">
        <v>4</v>
      </c>
      <c r="G20" s="184">
        <v>0</v>
      </c>
      <c r="H20" s="184">
        <v>0</v>
      </c>
      <c r="I20" s="184">
        <v>0</v>
      </c>
      <c r="J20" s="184">
        <v>0</v>
      </c>
      <c r="K20" s="184">
        <v>0</v>
      </c>
      <c r="L20" s="184">
        <v>0</v>
      </c>
      <c r="M20" s="345">
        <v>0</v>
      </c>
      <c r="N20" s="184">
        <v>0</v>
      </c>
      <c r="O20">
        <v>0</v>
      </c>
      <c r="P20">
        <v>0</v>
      </c>
      <c r="Q20" t="s">
        <v>254</v>
      </c>
    </row>
    <row r="21" spans="1:17" x14ac:dyDescent="0.3">
      <c r="A21" t="s">
        <v>800</v>
      </c>
      <c r="B21" s="148">
        <v>383</v>
      </c>
      <c r="C21" t="s">
        <v>399</v>
      </c>
      <c r="D21" t="s">
        <v>400</v>
      </c>
      <c r="E21" t="s">
        <v>801</v>
      </c>
      <c r="F21" t="s">
        <v>5</v>
      </c>
      <c r="G21" s="184">
        <v>0</v>
      </c>
      <c r="H21" s="184">
        <v>90.01</v>
      </c>
      <c r="I21" s="184">
        <v>0</v>
      </c>
      <c r="J21" s="184">
        <v>0</v>
      </c>
      <c r="K21" s="184">
        <v>0</v>
      </c>
      <c r="L21" s="184">
        <v>0</v>
      </c>
      <c r="M21" s="345">
        <v>0</v>
      </c>
      <c r="N21" s="184">
        <v>90.01</v>
      </c>
      <c r="O21" t="s">
        <v>551</v>
      </c>
      <c r="P21">
        <v>2</v>
      </c>
      <c r="Q21" t="s">
        <v>400</v>
      </c>
    </row>
    <row r="22" spans="1:17" x14ac:dyDescent="0.3">
      <c r="A22" t="s">
        <v>833</v>
      </c>
      <c r="B22" s="148">
        <v>373</v>
      </c>
      <c r="C22" t="s">
        <v>224</v>
      </c>
      <c r="D22" t="s">
        <v>225</v>
      </c>
      <c r="E22" t="s">
        <v>834</v>
      </c>
      <c r="F22" t="s">
        <v>5</v>
      </c>
      <c r="G22" s="184">
        <v>0</v>
      </c>
      <c r="H22" s="184">
        <v>935.45500000000004</v>
      </c>
      <c r="I22" s="184">
        <v>0</v>
      </c>
      <c r="J22" s="184">
        <v>0</v>
      </c>
      <c r="K22" s="184">
        <v>0</v>
      </c>
      <c r="L22" s="184">
        <v>0</v>
      </c>
      <c r="M22" s="345">
        <v>0</v>
      </c>
      <c r="N22" s="184">
        <v>935.45500000000004</v>
      </c>
      <c r="O22" t="s">
        <v>551</v>
      </c>
      <c r="P22">
        <v>12</v>
      </c>
      <c r="Q22" t="s">
        <v>225</v>
      </c>
    </row>
    <row r="23" spans="1:17" x14ac:dyDescent="0.3">
      <c r="A23" t="s">
        <v>940</v>
      </c>
      <c r="B23" s="148">
        <v>150</v>
      </c>
      <c r="C23" t="s">
        <v>301</v>
      </c>
      <c r="D23" t="s">
        <v>302</v>
      </c>
      <c r="E23" t="s">
        <v>941</v>
      </c>
      <c r="F23" t="s">
        <v>5</v>
      </c>
      <c r="G23" s="184">
        <v>0</v>
      </c>
      <c r="H23" s="184">
        <v>29455.263999999999</v>
      </c>
      <c r="I23" s="184">
        <v>0</v>
      </c>
      <c r="J23" s="184">
        <v>0</v>
      </c>
      <c r="K23" s="184">
        <v>1726.7290000000003</v>
      </c>
      <c r="L23" s="184">
        <v>0</v>
      </c>
      <c r="M23" s="345">
        <v>0</v>
      </c>
      <c r="N23" s="184">
        <v>31181.993000000006</v>
      </c>
      <c r="O23" t="s">
        <v>551</v>
      </c>
      <c r="P23">
        <v>24</v>
      </c>
      <c r="Q23" t="s">
        <v>168</v>
      </c>
    </row>
    <row r="24" spans="1:17" x14ac:dyDescent="0.3">
      <c r="A24" t="s">
        <v>1031</v>
      </c>
      <c r="B24" s="148">
        <v>741</v>
      </c>
      <c r="C24" t="s">
        <v>373</v>
      </c>
      <c r="D24" t="s">
        <v>374</v>
      </c>
      <c r="E24" t="s">
        <v>1032</v>
      </c>
      <c r="F24" t="s">
        <v>5</v>
      </c>
      <c r="G24" s="184">
        <v>0</v>
      </c>
      <c r="H24" s="184">
        <v>3377.6049999999996</v>
      </c>
      <c r="I24" s="184">
        <v>0</v>
      </c>
      <c r="J24" s="184">
        <v>0</v>
      </c>
      <c r="K24" s="184">
        <v>964.78499999999997</v>
      </c>
      <c r="L24" s="184">
        <v>0</v>
      </c>
      <c r="M24" s="245">
        <v>0</v>
      </c>
      <c r="N24" s="184">
        <v>4342.3899999999994</v>
      </c>
      <c r="O24" t="s">
        <v>551</v>
      </c>
      <c r="P24">
        <v>24</v>
      </c>
      <c r="Q24" t="s">
        <v>374</v>
      </c>
    </row>
    <row r="25" spans="1:17" x14ac:dyDescent="0.3">
      <c r="A25" t="s">
        <v>1049</v>
      </c>
      <c r="B25" s="148">
        <v>409</v>
      </c>
      <c r="C25" t="s">
        <v>380</v>
      </c>
      <c r="D25" t="s">
        <v>381</v>
      </c>
      <c r="E25" t="s">
        <v>1285</v>
      </c>
      <c r="F25" t="s">
        <v>5</v>
      </c>
      <c r="G25" s="184">
        <v>0</v>
      </c>
      <c r="H25" s="184">
        <v>769.4</v>
      </c>
      <c r="I25" s="184">
        <v>0</v>
      </c>
      <c r="J25" s="184">
        <v>0</v>
      </c>
      <c r="K25" s="184">
        <v>0</v>
      </c>
      <c r="L25" s="184">
        <v>0</v>
      </c>
      <c r="M25" s="345">
        <v>0</v>
      </c>
      <c r="N25" s="184">
        <v>769.4</v>
      </c>
      <c r="O25" t="s">
        <v>551</v>
      </c>
      <c r="P25">
        <v>12</v>
      </c>
      <c r="Q25" t="e">
        <v>#N/A</v>
      </c>
    </row>
    <row r="26" spans="1:17" x14ac:dyDescent="0.3">
      <c r="A26" t="s">
        <v>648</v>
      </c>
      <c r="B26" s="148">
        <v>169</v>
      </c>
      <c r="C26" t="s">
        <v>103</v>
      </c>
      <c r="D26" t="s">
        <v>107</v>
      </c>
      <c r="E26" t="s">
        <v>649</v>
      </c>
      <c r="F26" t="s">
        <v>5</v>
      </c>
      <c r="G26" s="184">
        <v>0</v>
      </c>
      <c r="H26" s="184">
        <v>1179.566</v>
      </c>
      <c r="I26" s="184">
        <v>0</v>
      </c>
      <c r="J26" s="184">
        <v>0</v>
      </c>
      <c r="K26" s="184">
        <v>0</v>
      </c>
      <c r="L26" s="184">
        <v>0</v>
      </c>
      <c r="M26" s="345">
        <v>0</v>
      </c>
      <c r="N26" s="184">
        <v>1179.566</v>
      </c>
      <c r="O26" t="s">
        <v>551</v>
      </c>
      <c r="P26">
        <v>12</v>
      </c>
      <c r="Q26" t="s">
        <v>107</v>
      </c>
    </row>
    <row r="27" spans="1:17" x14ac:dyDescent="0.3">
      <c r="A27" t="s">
        <v>652</v>
      </c>
      <c r="B27" s="148">
        <v>169</v>
      </c>
      <c r="C27" t="s">
        <v>103</v>
      </c>
      <c r="D27" t="s">
        <v>111</v>
      </c>
      <c r="E27" t="s">
        <v>653</v>
      </c>
      <c r="F27" t="s">
        <v>5</v>
      </c>
      <c r="G27" s="184">
        <v>0</v>
      </c>
      <c r="H27" s="184">
        <v>1294.366</v>
      </c>
      <c r="I27" s="184">
        <v>0</v>
      </c>
      <c r="J27" s="184">
        <v>0</v>
      </c>
      <c r="K27" s="184">
        <v>0</v>
      </c>
      <c r="L27" s="184">
        <v>0</v>
      </c>
      <c r="M27" s="245">
        <v>0</v>
      </c>
      <c r="N27" s="184">
        <v>1294.366</v>
      </c>
      <c r="O27" t="s">
        <v>551</v>
      </c>
      <c r="P27">
        <v>12</v>
      </c>
      <c r="Q27" t="s">
        <v>111</v>
      </c>
    </row>
    <row r="28" spans="1:17" x14ac:dyDescent="0.3">
      <c r="A28" t="s">
        <v>655</v>
      </c>
      <c r="B28" s="148">
        <v>169</v>
      </c>
      <c r="C28" t="s">
        <v>103</v>
      </c>
      <c r="D28" t="s">
        <v>113</v>
      </c>
      <c r="E28" t="s">
        <v>656</v>
      </c>
      <c r="F28" t="s">
        <v>5</v>
      </c>
      <c r="G28" s="184">
        <v>0</v>
      </c>
      <c r="H28" s="184">
        <v>1323.6280000000002</v>
      </c>
      <c r="I28" s="184">
        <v>0</v>
      </c>
      <c r="J28" s="184">
        <v>0</v>
      </c>
      <c r="K28" s="184">
        <v>684.10800000000006</v>
      </c>
      <c r="L28" s="184">
        <v>0</v>
      </c>
      <c r="M28" s="345">
        <v>0</v>
      </c>
      <c r="N28" s="184">
        <v>2007.7360000000003</v>
      </c>
      <c r="O28" t="s">
        <v>551</v>
      </c>
      <c r="P28">
        <v>24</v>
      </c>
      <c r="Q28" t="s">
        <v>113</v>
      </c>
    </row>
    <row r="29" spans="1:17" x14ac:dyDescent="0.3">
      <c r="A29" t="s">
        <v>667</v>
      </c>
      <c r="B29" s="148">
        <v>169</v>
      </c>
      <c r="C29" t="s">
        <v>103</v>
      </c>
      <c r="D29" t="s">
        <v>124</v>
      </c>
      <c r="E29" t="s">
        <v>668</v>
      </c>
      <c r="F29" t="s">
        <v>5</v>
      </c>
      <c r="G29" s="184">
        <v>0</v>
      </c>
      <c r="H29" s="184">
        <v>1303.4869999999999</v>
      </c>
      <c r="I29" s="184">
        <v>0</v>
      </c>
      <c r="J29" s="184">
        <v>0</v>
      </c>
      <c r="K29" s="184">
        <v>0</v>
      </c>
      <c r="L29" s="184">
        <v>0</v>
      </c>
      <c r="M29" s="245">
        <v>0</v>
      </c>
      <c r="N29" s="184">
        <v>1303.4869999999999</v>
      </c>
      <c r="O29" t="s">
        <v>551</v>
      </c>
      <c r="P29">
        <v>12</v>
      </c>
      <c r="Q29" t="s">
        <v>124</v>
      </c>
    </row>
    <row r="30" spans="1:17" x14ac:dyDescent="0.3">
      <c r="A30" t="s">
        <v>686</v>
      </c>
      <c r="B30" s="148">
        <v>169</v>
      </c>
      <c r="C30" t="s">
        <v>103</v>
      </c>
      <c r="D30" t="s">
        <v>141</v>
      </c>
      <c r="E30" t="s">
        <v>687</v>
      </c>
      <c r="F30" t="s">
        <v>5</v>
      </c>
      <c r="G30" s="184">
        <v>0</v>
      </c>
      <c r="H30" s="184">
        <v>2157.808</v>
      </c>
      <c r="I30" s="184">
        <v>0</v>
      </c>
      <c r="J30" s="184">
        <v>0</v>
      </c>
      <c r="K30" s="184">
        <v>180.96300000000002</v>
      </c>
      <c r="L30" s="184">
        <v>0</v>
      </c>
      <c r="M30" s="345">
        <v>0</v>
      </c>
      <c r="N30" s="184">
        <v>2338.7709999999997</v>
      </c>
      <c r="O30" t="s">
        <v>551</v>
      </c>
      <c r="P30">
        <v>24</v>
      </c>
      <c r="Q30" t="s">
        <v>141</v>
      </c>
    </row>
    <row r="31" spans="1:17" x14ac:dyDescent="0.3">
      <c r="A31" t="s">
        <v>692</v>
      </c>
      <c r="B31" s="148">
        <v>169</v>
      </c>
      <c r="C31" t="s">
        <v>103</v>
      </c>
      <c r="D31" t="s">
        <v>146</v>
      </c>
      <c r="E31" t="s">
        <v>693</v>
      </c>
      <c r="F31" t="s">
        <v>5</v>
      </c>
      <c r="G31" s="184">
        <v>0</v>
      </c>
      <c r="H31" s="184">
        <v>1684.4460000000001</v>
      </c>
      <c r="I31" s="184">
        <v>0</v>
      </c>
      <c r="J31" s="184">
        <v>0</v>
      </c>
      <c r="K31" s="184">
        <v>0</v>
      </c>
      <c r="L31" s="184">
        <v>0</v>
      </c>
      <c r="M31" s="345">
        <v>0</v>
      </c>
      <c r="N31" s="184">
        <v>1684.4460000000001</v>
      </c>
      <c r="O31" t="s">
        <v>551</v>
      </c>
      <c r="P31">
        <v>12</v>
      </c>
      <c r="Q31" t="s">
        <v>146</v>
      </c>
    </row>
    <row r="32" spans="1:17" x14ac:dyDescent="0.3">
      <c r="A32" t="s">
        <v>697</v>
      </c>
      <c r="B32" s="148">
        <v>169</v>
      </c>
      <c r="C32" t="s">
        <v>103</v>
      </c>
      <c r="D32" t="s">
        <v>148</v>
      </c>
      <c r="E32" t="s">
        <v>698</v>
      </c>
      <c r="F32" t="s">
        <v>5</v>
      </c>
      <c r="G32" s="184">
        <v>0</v>
      </c>
      <c r="H32" s="184">
        <v>3406.2119999999995</v>
      </c>
      <c r="I32" s="184">
        <v>0</v>
      </c>
      <c r="J32" s="184">
        <v>0</v>
      </c>
      <c r="K32" s="184">
        <v>0</v>
      </c>
      <c r="L32" s="184">
        <v>0</v>
      </c>
      <c r="M32" s="345">
        <v>0</v>
      </c>
      <c r="N32" s="184">
        <v>3406.2119999999995</v>
      </c>
      <c r="O32" t="s">
        <v>551</v>
      </c>
      <c r="P32">
        <v>12</v>
      </c>
      <c r="Q32" t="s">
        <v>148</v>
      </c>
    </row>
    <row r="33" spans="1:17" x14ac:dyDescent="0.3">
      <c r="A33" t="s">
        <v>733</v>
      </c>
      <c r="B33" s="148">
        <v>169</v>
      </c>
      <c r="C33" t="s">
        <v>103</v>
      </c>
      <c r="D33" t="s">
        <v>145</v>
      </c>
      <c r="E33" t="s">
        <v>734</v>
      </c>
      <c r="F33" t="s">
        <v>5</v>
      </c>
      <c r="G33" s="184">
        <v>0</v>
      </c>
      <c r="H33" s="184">
        <v>752.4079999999999</v>
      </c>
      <c r="I33" s="184">
        <v>0</v>
      </c>
      <c r="J33" s="184">
        <v>0</v>
      </c>
      <c r="K33" s="184">
        <v>436.10399999999998</v>
      </c>
      <c r="L33" s="184">
        <v>0</v>
      </c>
      <c r="M33" s="245">
        <v>0</v>
      </c>
      <c r="N33" s="184">
        <v>1188.5119999999997</v>
      </c>
      <c r="O33" t="s">
        <v>551</v>
      </c>
      <c r="P33">
        <v>24</v>
      </c>
      <c r="Q33" t="s">
        <v>145</v>
      </c>
    </row>
    <row r="34" spans="1:17" x14ac:dyDescent="0.3">
      <c r="A34" t="s">
        <v>735</v>
      </c>
      <c r="B34" s="148">
        <v>169</v>
      </c>
      <c r="C34" t="s">
        <v>103</v>
      </c>
      <c r="D34" t="s">
        <v>149</v>
      </c>
      <c r="E34" t="s">
        <v>736</v>
      </c>
      <c r="F34" t="s">
        <v>5</v>
      </c>
      <c r="G34" s="184">
        <v>0</v>
      </c>
      <c r="H34" s="184">
        <v>866.05400000000009</v>
      </c>
      <c r="I34" s="184">
        <v>0</v>
      </c>
      <c r="J34" s="184">
        <v>0</v>
      </c>
      <c r="K34" s="184">
        <v>0</v>
      </c>
      <c r="L34" s="184">
        <v>0</v>
      </c>
      <c r="M34" s="345">
        <v>0</v>
      </c>
      <c r="N34" s="184">
        <v>866.05400000000009</v>
      </c>
      <c r="O34" t="s">
        <v>551</v>
      </c>
      <c r="P34">
        <v>12</v>
      </c>
      <c r="Q34" t="s">
        <v>149</v>
      </c>
    </row>
    <row r="35" spans="1:17" x14ac:dyDescent="0.3">
      <c r="A35" t="s">
        <v>737</v>
      </c>
      <c r="B35" s="148">
        <v>169</v>
      </c>
      <c r="C35" t="s">
        <v>103</v>
      </c>
      <c r="D35" t="s">
        <v>153</v>
      </c>
      <c r="E35" t="s">
        <v>738</v>
      </c>
      <c r="F35" t="s">
        <v>5</v>
      </c>
      <c r="G35" s="184">
        <v>0</v>
      </c>
      <c r="H35" s="184">
        <v>656.06200000000001</v>
      </c>
      <c r="I35" s="184">
        <v>0</v>
      </c>
      <c r="J35" s="184">
        <v>0</v>
      </c>
      <c r="K35" s="184">
        <v>0</v>
      </c>
      <c r="L35" s="184">
        <v>0</v>
      </c>
      <c r="M35" s="345">
        <v>0</v>
      </c>
      <c r="N35" s="184">
        <v>656.06200000000001</v>
      </c>
      <c r="O35" t="s">
        <v>551</v>
      </c>
      <c r="P35">
        <v>12</v>
      </c>
      <c r="Q35" t="s">
        <v>153</v>
      </c>
    </row>
    <row r="36" spans="1:17" x14ac:dyDescent="0.3">
      <c r="A36" t="s">
        <v>1340</v>
      </c>
      <c r="B36" s="148">
        <v>169</v>
      </c>
      <c r="C36" t="s">
        <v>103</v>
      </c>
      <c r="D36" t="s">
        <v>140</v>
      </c>
      <c r="E36" t="s">
        <v>698</v>
      </c>
      <c r="F36" t="s">
        <v>5</v>
      </c>
      <c r="G36" s="184">
        <v>0</v>
      </c>
      <c r="H36" s="184">
        <v>0</v>
      </c>
      <c r="I36" s="184">
        <v>0</v>
      </c>
      <c r="J36" s="184">
        <v>0</v>
      </c>
      <c r="K36" s="184">
        <v>0</v>
      </c>
      <c r="L36" s="184">
        <v>0</v>
      </c>
      <c r="M36" s="245">
        <v>0</v>
      </c>
      <c r="N36" s="184">
        <v>0</v>
      </c>
      <c r="O36">
        <v>0</v>
      </c>
      <c r="P36">
        <v>0</v>
      </c>
      <c r="Q36" t="s">
        <v>148</v>
      </c>
    </row>
    <row r="37" spans="1:17" x14ac:dyDescent="0.3">
      <c r="A37" t="s">
        <v>769</v>
      </c>
      <c r="B37" s="148">
        <v>658</v>
      </c>
      <c r="C37" t="s">
        <v>183</v>
      </c>
      <c r="D37" t="s">
        <v>184</v>
      </c>
      <c r="E37" t="s">
        <v>770</v>
      </c>
      <c r="F37" t="s">
        <v>6</v>
      </c>
      <c r="G37" s="184">
        <v>0</v>
      </c>
      <c r="H37" s="184">
        <v>8.548</v>
      </c>
      <c r="I37" s="184">
        <v>666.37300000000005</v>
      </c>
      <c r="J37" s="184">
        <v>0</v>
      </c>
      <c r="K37" s="184">
        <v>0</v>
      </c>
      <c r="L37" s="184">
        <v>0</v>
      </c>
      <c r="M37" s="345">
        <v>0</v>
      </c>
      <c r="N37" s="184">
        <v>674.92099999999994</v>
      </c>
      <c r="O37" t="s">
        <v>551</v>
      </c>
      <c r="P37">
        <v>22</v>
      </c>
      <c r="Q37" t="s">
        <v>184</v>
      </c>
    </row>
    <row r="38" spans="1:17" x14ac:dyDescent="0.3">
      <c r="A38" t="s">
        <v>771</v>
      </c>
      <c r="B38" s="148">
        <v>437</v>
      </c>
      <c r="C38" t="s">
        <v>185</v>
      </c>
      <c r="D38" t="s">
        <v>186</v>
      </c>
      <c r="E38" t="s">
        <v>772</v>
      </c>
      <c r="F38" t="s">
        <v>6</v>
      </c>
      <c r="G38" s="184">
        <v>0</v>
      </c>
      <c r="H38" s="184">
        <v>356.57999999999993</v>
      </c>
      <c r="I38" s="184">
        <v>0</v>
      </c>
      <c r="J38" s="184">
        <v>0</v>
      </c>
      <c r="K38" s="184">
        <v>0</v>
      </c>
      <c r="L38" s="184">
        <v>0</v>
      </c>
      <c r="M38" s="345">
        <v>0</v>
      </c>
      <c r="N38" s="184">
        <v>356.57999999999993</v>
      </c>
      <c r="O38" t="s">
        <v>551</v>
      </c>
      <c r="P38">
        <v>12</v>
      </c>
      <c r="Q38" t="s">
        <v>186</v>
      </c>
    </row>
    <row r="39" spans="1:17" x14ac:dyDescent="0.3">
      <c r="A39" t="s">
        <v>773</v>
      </c>
      <c r="B39" s="148">
        <v>297</v>
      </c>
      <c r="C39" t="s">
        <v>181</v>
      </c>
      <c r="D39" t="s">
        <v>182</v>
      </c>
      <c r="E39" t="s">
        <v>774</v>
      </c>
      <c r="F39" t="s">
        <v>6</v>
      </c>
      <c r="G39" s="184">
        <v>0</v>
      </c>
      <c r="H39" s="184">
        <v>665.32399999999996</v>
      </c>
      <c r="I39" s="184">
        <v>0</v>
      </c>
      <c r="J39" s="184">
        <v>0</v>
      </c>
      <c r="K39" s="184">
        <v>0</v>
      </c>
      <c r="L39" s="184">
        <v>0</v>
      </c>
      <c r="M39" s="345">
        <v>0</v>
      </c>
      <c r="N39" s="184">
        <v>665.32399999999996</v>
      </c>
      <c r="O39" t="s">
        <v>551</v>
      </c>
      <c r="P39">
        <v>12</v>
      </c>
      <c r="Q39" t="s">
        <v>182</v>
      </c>
    </row>
    <row r="40" spans="1:17" x14ac:dyDescent="0.3">
      <c r="A40" t="s">
        <v>785</v>
      </c>
      <c r="B40" s="148">
        <v>360</v>
      </c>
      <c r="C40" t="s">
        <v>195</v>
      </c>
      <c r="D40" t="s">
        <v>196</v>
      </c>
      <c r="E40" t="s">
        <v>786</v>
      </c>
      <c r="F40" t="s">
        <v>6</v>
      </c>
      <c r="G40" s="184">
        <v>0</v>
      </c>
      <c r="H40" s="184">
        <v>224.96</v>
      </c>
      <c r="I40" s="184">
        <v>0</v>
      </c>
      <c r="J40" s="184">
        <v>0</v>
      </c>
      <c r="K40" s="184">
        <v>0</v>
      </c>
      <c r="L40" s="184">
        <v>0</v>
      </c>
      <c r="M40" s="245">
        <v>0</v>
      </c>
      <c r="N40" s="184">
        <v>224.96</v>
      </c>
      <c r="O40" t="s">
        <v>551</v>
      </c>
      <c r="P40">
        <v>12</v>
      </c>
      <c r="Q40" t="s">
        <v>196</v>
      </c>
    </row>
    <row r="41" spans="1:17" x14ac:dyDescent="0.3">
      <c r="A41" t="s">
        <v>811</v>
      </c>
      <c r="B41" s="148">
        <v>320</v>
      </c>
      <c r="C41" t="s">
        <v>206</v>
      </c>
      <c r="D41" t="s">
        <v>207</v>
      </c>
      <c r="E41" t="s">
        <v>812</v>
      </c>
      <c r="F41" t="s">
        <v>6</v>
      </c>
      <c r="G41" s="184">
        <v>0</v>
      </c>
      <c r="H41" s="184">
        <v>542.53</v>
      </c>
      <c r="I41" s="184">
        <v>0</v>
      </c>
      <c r="J41" s="184">
        <v>0</v>
      </c>
      <c r="K41" s="184">
        <v>0</v>
      </c>
      <c r="L41" s="184">
        <v>0</v>
      </c>
      <c r="M41" s="345">
        <v>0</v>
      </c>
      <c r="N41" s="184">
        <v>542.53</v>
      </c>
      <c r="O41" t="s">
        <v>551</v>
      </c>
      <c r="P41">
        <v>12</v>
      </c>
      <c r="Q41" t="s">
        <v>207</v>
      </c>
    </row>
    <row r="42" spans="1:17" x14ac:dyDescent="0.3">
      <c r="A42" t="s">
        <v>849</v>
      </c>
      <c r="B42" s="148">
        <v>681</v>
      </c>
      <c r="C42" t="s">
        <v>236</v>
      </c>
      <c r="D42" t="s">
        <v>237</v>
      </c>
      <c r="E42" t="s">
        <v>850</v>
      </c>
      <c r="F42" t="s">
        <v>6</v>
      </c>
      <c r="G42" s="184">
        <v>0</v>
      </c>
      <c r="H42" s="184">
        <v>340.63200000000001</v>
      </c>
      <c r="I42" s="184">
        <v>0</v>
      </c>
      <c r="J42" s="184">
        <v>0</v>
      </c>
      <c r="K42" s="184">
        <v>0</v>
      </c>
      <c r="L42" s="184">
        <v>0</v>
      </c>
      <c r="M42" s="245">
        <v>0</v>
      </c>
      <c r="N42" s="184">
        <v>340.63200000000001</v>
      </c>
      <c r="O42" t="s">
        <v>551</v>
      </c>
      <c r="P42">
        <v>12</v>
      </c>
      <c r="Q42" t="s">
        <v>237</v>
      </c>
    </row>
    <row r="43" spans="1:17" x14ac:dyDescent="0.3">
      <c r="A43" t="s">
        <v>851</v>
      </c>
      <c r="B43" s="148">
        <v>280</v>
      </c>
      <c r="C43" t="s">
        <v>238</v>
      </c>
      <c r="D43" t="s">
        <v>239</v>
      </c>
      <c r="E43" t="s">
        <v>852</v>
      </c>
      <c r="F43" t="s">
        <v>6</v>
      </c>
      <c r="G43" s="184">
        <v>0</v>
      </c>
      <c r="H43" s="184">
        <v>78.53</v>
      </c>
      <c r="I43" s="184">
        <v>3539.57</v>
      </c>
      <c r="J43" s="184">
        <v>0</v>
      </c>
      <c r="K43" s="184">
        <v>0</v>
      </c>
      <c r="L43" s="184">
        <v>0</v>
      </c>
      <c r="M43" s="345">
        <v>0</v>
      </c>
      <c r="N43" s="184">
        <v>3618.1000000000008</v>
      </c>
      <c r="O43" t="s">
        <v>551</v>
      </c>
      <c r="P43">
        <v>19</v>
      </c>
      <c r="Q43" t="s">
        <v>853</v>
      </c>
    </row>
    <row r="44" spans="1:17" x14ac:dyDescent="0.3">
      <c r="A44" t="s">
        <v>890</v>
      </c>
      <c r="B44" s="148">
        <v>660</v>
      </c>
      <c r="C44" t="s">
        <v>258</v>
      </c>
      <c r="D44" t="s">
        <v>259</v>
      </c>
      <c r="E44" t="s">
        <v>891</v>
      </c>
      <c r="F44" t="s">
        <v>6</v>
      </c>
      <c r="G44" s="184">
        <v>0</v>
      </c>
      <c r="H44" s="184">
        <v>428.90000000000003</v>
      </c>
      <c r="I44" s="184">
        <v>0</v>
      </c>
      <c r="J44" s="184">
        <v>0</v>
      </c>
      <c r="K44" s="184">
        <v>0</v>
      </c>
      <c r="L44" s="184">
        <v>0</v>
      </c>
      <c r="M44" s="345">
        <v>0</v>
      </c>
      <c r="N44" s="184">
        <v>428.90000000000003</v>
      </c>
      <c r="O44" t="s">
        <v>551</v>
      </c>
      <c r="P44">
        <v>12</v>
      </c>
      <c r="Q44" t="s">
        <v>259</v>
      </c>
    </row>
    <row r="45" spans="1:17" x14ac:dyDescent="0.3">
      <c r="A45" t="s">
        <v>902</v>
      </c>
      <c r="B45" s="148">
        <v>330</v>
      </c>
      <c r="C45" t="s">
        <v>270</v>
      </c>
      <c r="D45" t="s">
        <v>271</v>
      </c>
      <c r="E45" t="s">
        <v>903</v>
      </c>
      <c r="F45" t="s">
        <v>6</v>
      </c>
      <c r="G45" s="184">
        <v>0</v>
      </c>
      <c r="H45" s="184">
        <v>450.68799999999999</v>
      </c>
      <c r="I45" s="184">
        <v>0</v>
      </c>
      <c r="J45" s="184">
        <v>0</v>
      </c>
      <c r="K45" s="184">
        <v>0</v>
      </c>
      <c r="L45" s="184">
        <v>0</v>
      </c>
      <c r="M45" s="345">
        <v>0</v>
      </c>
      <c r="N45" s="184">
        <v>450.68799999999999</v>
      </c>
      <c r="O45" t="s">
        <v>551</v>
      </c>
      <c r="P45">
        <v>12</v>
      </c>
      <c r="Q45" t="s">
        <v>271</v>
      </c>
    </row>
    <row r="46" spans="1:17" x14ac:dyDescent="0.3">
      <c r="A46" t="s">
        <v>906</v>
      </c>
      <c r="B46" s="148">
        <v>321</v>
      </c>
      <c r="C46" t="s">
        <v>272</v>
      </c>
      <c r="D46" t="s">
        <v>273</v>
      </c>
      <c r="E46" t="s">
        <v>907</v>
      </c>
      <c r="F46" t="s">
        <v>6</v>
      </c>
      <c r="G46" s="184">
        <v>0</v>
      </c>
      <c r="H46" s="184">
        <v>1389.8040000000001</v>
      </c>
      <c r="I46" s="184">
        <v>0</v>
      </c>
      <c r="J46" s="184">
        <v>0</v>
      </c>
      <c r="K46" s="184">
        <v>0</v>
      </c>
      <c r="L46" s="184">
        <v>0</v>
      </c>
      <c r="M46" s="245">
        <v>0</v>
      </c>
      <c r="N46" s="184">
        <v>1389.8040000000001</v>
      </c>
      <c r="O46" t="s">
        <v>551</v>
      </c>
      <c r="P46">
        <v>12</v>
      </c>
      <c r="Q46" t="s">
        <v>273</v>
      </c>
    </row>
    <row r="47" spans="1:17" x14ac:dyDescent="0.3">
      <c r="A47" t="s">
        <v>927</v>
      </c>
      <c r="B47" s="148">
        <v>22</v>
      </c>
      <c r="C47" t="s">
        <v>287</v>
      </c>
      <c r="D47" t="s">
        <v>288</v>
      </c>
      <c r="E47" t="s">
        <v>928</v>
      </c>
      <c r="F47" t="s">
        <v>6</v>
      </c>
      <c r="G47" s="184">
        <v>0</v>
      </c>
      <c r="H47" s="184">
        <v>22085.812999999998</v>
      </c>
      <c r="I47" s="184">
        <v>0</v>
      </c>
      <c r="J47" s="184">
        <v>0</v>
      </c>
      <c r="K47" s="184">
        <v>0</v>
      </c>
      <c r="L47" s="184">
        <v>0</v>
      </c>
      <c r="M47" s="345">
        <v>0</v>
      </c>
      <c r="N47" s="184">
        <v>22085.812999999998</v>
      </c>
      <c r="O47" t="s">
        <v>551</v>
      </c>
      <c r="P47">
        <v>12</v>
      </c>
      <c r="Q47" t="s">
        <v>929</v>
      </c>
    </row>
    <row r="48" spans="1:17" x14ac:dyDescent="0.3">
      <c r="A48" t="s">
        <v>936</v>
      </c>
      <c r="B48" s="148">
        <v>661</v>
      </c>
      <c r="C48" t="s">
        <v>297</v>
      </c>
      <c r="D48" t="s">
        <v>298</v>
      </c>
      <c r="E48" t="s">
        <v>937</v>
      </c>
      <c r="F48" t="s">
        <v>6</v>
      </c>
      <c r="G48" s="184">
        <v>0</v>
      </c>
      <c r="H48" s="184">
        <v>733.28799999999978</v>
      </c>
      <c r="I48" s="184">
        <v>0</v>
      </c>
      <c r="J48" s="184">
        <v>0</v>
      </c>
      <c r="K48" s="184">
        <v>0</v>
      </c>
      <c r="L48" s="184">
        <v>0</v>
      </c>
      <c r="M48" s="345">
        <v>0</v>
      </c>
      <c r="N48" s="184">
        <v>733.28799999999978</v>
      </c>
      <c r="O48" t="s">
        <v>551</v>
      </c>
      <c r="P48">
        <v>12</v>
      </c>
      <c r="Q48" t="s">
        <v>298</v>
      </c>
    </row>
    <row r="49" spans="1:17" x14ac:dyDescent="0.3">
      <c r="A49" t="s">
        <v>958</v>
      </c>
      <c r="B49" s="148">
        <v>45</v>
      </c>
      <c r="C49" t="s">
        <v>313</v>
      </c>
      <c r="D49" t="s">
        <v>314</v>
      </c>
      <c r="E49" t="s">
        <v>959</v>
      </c>
      <c r="F49" t="s">
        <v>6</v>
      </c>
      <c r="G49" s="184">
        <v>0</v>
      </c>
      <c r="H49" s="184">
        <v>18479.2</v>
      </c>
      <c r="I49" s="184">
        <v>0</v>
      </c>
      <c r="J49" s="184">
        <v>0</v>
      </c>
      <c r="K49" s="184">
        <v>0</v>
      </c>
      <c r="L49" s="184">
        <v>0</v>
      </c>
      <c r="M49" s="345">
        <v>0</v>
      </c>
      <c r="N49" s="184">
        <v>18479.2</v>
      </c>
      <c r="O49" t="s">
        <v>551</v>
      </c>
      <c r="P49">
        <v>12</v>
      </c>
      <c r="Q49" t="s">
        <v>960</v>
      </c>
    </row>
    <row r="50" spans="1:17" x14ac:dyDescent="0.3">
      <c r="A50" t="s">
        <v>963</v>
      </c>
      <c r="B50" s="148">
        <v>662</v>
      </c>
      <c r="C50" t="s">
        <v>317</v>
      </c>
      <c r="D50" t="s">
        <v>318</v>
      </c>
      <c r="E50" t="s">
        <v>964</v>
      </c>
      <c r="F50" t="s">
        <v>6</v>
      </c>
      <c r="G50" s="184">
        <v>0</v>
      </c>
      <c r="H50" s="184">
        <v>195.53799999999995</v>
      </c>
      <c r="I50" s="184">
        <v>0</v>
      </c>
      <c r="J50" s="184">
        <v>0</v>
      </c>
      <c r="K50" s="184">
        <v>0</v>
      </c>
      <c r="L50" s="184">
        <v>0</v>
      </c>
      <c r="M50" s="245">
        <v>0</v>
      </c>
      <c r="N50" s="184">
        <v>195.53799999999995</v>
      </c>
      <c r="O50" t="s">
        <v>551</v>
      </c>
      <c r="P50">
        <v>12</v>
      </c>
      <c r="Q50" t="s">
        <v>318</v>
      </c>
    </row>
    <row r="51" spans="1:17" x14ac:dyDescent="0.3">
      <c r="A51" t="s">
        <v>970</v>
      </c>
      <c r="B51" s="148">
        <v>425</v>
      </c>
      <c r="C51" t="s">
        <v>324</v>
      </c>
      <c r="D51" t="s">
        <v>325</v>
      </c>
      <c r="E51" t="s">
        <v>971</v>
      </c>
      <c r="F51" t="s">
        <v>6</v>
      </c>
      <c r="G51" s="184">
        <v>0</v>
      </c>
      <c r="H51" s="184">
        <v>454.06400000000002</v>
      </c>
      <c r="I51" s="184">
        <v>0</v>
      </c>
      <c r="J51" s="184">
        <v>0</v>
      </c>
      <c r="K51" s="184">
        <v>0</v>
      </c>
      <c r="L51" s="184">
        <v>0</v>
      </c>
      <c r="M51" s="245">
        <v>0</v>
      </c>
      <c r="N51" s="184">
        <v>454.06400000000002</v>
      </c>
      <c r="O51" t="s">
        <v>551</v>
      </c>
      <c r="P51">
        <v>12</v>
      </c>
      <c r="Q51" t="s">
        <v>325</v>
      </c>
    </row>
    <row r="52" spans="1:17" x14ac:dyDescent="0.3">
      <c r="A52" t="s">
        <v>972</v>
      </c>
      <c r="B52" s="148">
        <v>399</v>
      </c>
      <c r="C52" t="s">
        <v>328</v>
      </c>
      <c r="D52" t="s">
        <v>329</v>
      </c>
      <c r="E52" t="s">
        <v>973</v>
      </c>
      <c r="F52" t="s">
        <v>6</v>
      </c>
      <c r="G52" s="184">
        <v>0</v>
      </c>
      <c r="H52" s="184">
        <v>515.04</v>
      </c>
      <c r="I52" s="184">
        <v>0</v>
      </c>
      <c r="J52" s="184">
        <v>0</v>
      </c>
      <c r="K52" s="184">
        <v>0</v>
      </c>
      <c r="L52" s="184">
        <v>0</v>
      </c>
      <c r="M52" s="245">
        <v>0</v>
      </c>
      <c r="N52" s="184">
        <v>515.04</v>
      </c>
      <c r="O52" t="s">
        <v>551</v>
      </c>
      <c r="P52">
        <v>12</v>
      </c>
      <c r="Q52" t="s">
        <v>329</v>
      </c>
    </row>
    <row r="53" spans="1:17" x14ac:dyDescent="0.3">
      <c r="A53" t="s">
        <v>996</v>
      </c>
      <c r="B53" s="148">
        <v>447</v>
      </c>
      <c r="C53" t="s">
        <v>351</v>
      </c>
      <c r="D53" t="s">
        <v>352</v>
      </c>
      <c r="E53" t="s">
        <v>997</v>
      </c>
      <c r="F53" t="s">
        <v>6</v>
      </c>
      <c r="G53" s="184">
        <v>0</v>
      </c>
      <c r="H53" s="184">
        <v>859.33400000000006</v>
      </c>
      <c r="I53" s="184">
        <v>0</v>
      </c>
      <c r="J53" s="184">
        <v>0</v>
      </c>
      <c r="K53" s="184">
        <v>0</v>
      </c>
      <c r="L53" s="184">
        <v>0</v>
      </c>
      <c r="M53" s="345">
        <v>0</v>
      </c>
      <c r="N53" s="184">
        <v>859.33400000000006</v>
      </c>
      <c r="O53" t="s">
        <v>551</v>
      </c>
      <c r="P53">
        <v>12</v>
      </c>
      <c r="Q53" t="s">
        <v>352</v>
      </c>
    </row>
    <row r="54" spans="1:17" x14ac:dyDescent="0.3">
      <c r="A54" t="s">
        <v>673</v>
      </c>
      <c r="B54" s="148">
        <v>169</v>
      </c>
      <c r="C54" t="s">
        <v>103</v>
      </c>
      <c r="D54" t="s">
        <v>129</v>
      </c>
      <c r="E54" t="s">
        <v>674</v>
      </c>
      <c r="F54" t="s">
        <v>6</v>
      </c>
      <c r="G54" s="184">
        <v>0</v>
      </c>
      <c r="H54" s="184">
        <v>1377.62</v>
      </c>
      <c r="I54" s="184">
        <v>0</v>
      </c>
      <c r="J54" s="184">
        <v>0</v>
      </c>
      <c r="K54" s="184">
        <v>0</v>
      </c>
      <c r="L54" s="184">
        <v>0</v>
      </c>
      <c r="M54" s="345">
        <v>0</v>
      </c>
      <c r="N54" s="184">
        <v>1377.62</v>
      </c>
      <c r="O54" t="s">
        <v>551</v>
      </c>
      <c r="P54">
        <v>12</v>
      </c>
      <c r="Q54" t="s">
        <v>129</v>
      </c>
    </row>
    <row r="55" spans="1:17" x14ac:dyDescent="0.3">
      <c r="A55" t="s">
        <v>699</v>
      </c>
      <c r="B55" s="148">
        <v>169</v>
      </c>
      <c r="C55" t="s">
        <v>103</v>
      </c>
      <c r="D55" t="s">
        <v>150</v>
      </c>
      <c r="E55" t="s">
        <v>700</v>
      </c>
      <c r="F55" t="s">
        <v>6</v>
      </c>
      <c r="G55" s="184">
        <v>0</v>
      </c>
      <c r="H55" s="184">
        <v>3034.6289999999999</v>
      </c>
      <c r="I55" s="184">
        <v>0</v>
      </c>
      <c r="J55" s="184">
        <v>0</v>
      </c>
      <c r="K55" s="184">
        <v>0</v>
      </c>
      <c r="L55" s="184">
        <v>0</v>
      </c>
      <c r="M55" s="245">
        <v>0</v>
      </c>
      <c r="N55" s="184">
        <v>3034.6289999999999</v>
      </c>
      <c r="O55" t="s">
        <v>551</v>
      </c>
      <c r="P55">
        <v>12</v>
      </c>
      <c r="Q55" t="s">
        <v>150</v>
      </c>
    </row>
    <row r="56" spans="1:17" x14ac:dyDescent="0.3">
      <c r="A56" t="s">
        <v>1052</v>
      </c>
      <c r="B56" s="148">
        <v>659</v>
      </c>
      <c r="C56" t="s">
        <v>293</v>
      </c>
      <c r="D56" t="s">
        <v>294</v>
      </c>
      <c r="E56" t="s">
        <v>1053</v>
      </c>
      <c r="F56" t="s">
        <v>6</v>
      </c>
      <c r="G56" s="184">
        <v>0</v>
      </c>
      <c r="H56" s="184">
        <v>440.10200000000003</v>
      </c>
      <c r="I56" s="184">
        <v>0</v>
      </c>
      <c r="J56" s="184">
        <v>0.83499999999999996</v>
      </c>
      <c r="K56" s="184">
        <v>8.0289999999999999</v>
      </c>
      <c r="L56" s="184">
        <v>0</v>
      </c>
      <c r="M56" s="345">
        <v>0</v>
      </c>
      <c r="N56" s="184">
        <v>448.96600000000001</v>
      </c>
      <c r="O56" t="s">
        <v>551</v>
      </c>
      <c r="P56">
        <v>25</v>
      </c>
      <c r="Q56" t="s">
        <v>294</v>
      </c>
    </row>
    <row r="57" spans="1:17" x14ac:dyDescent="0.3">
      <c r="A57" t="s">
        <v>1024</v>
      </c>
      <c r="B57" s="148">
        <v>729</v>
      </c>
      <c r="C57" t="s">
        <v>369</v>
      </c>
      <c r="D57" t="s">
        <v>370</v>
      </c>
      <c r="E57" t="s">
        <v>1025</v>
      </c>
      <c r="F57" t="s">
        <v>6</v>
      </c>
      <c r="G57" s="184">
        <v>0</v>
      </c>
      <c r="H57" s="184">
        <v>0</v>
      </c>
      <c r="I57" s="184">
        <v>0</v>
      </c>
      <c r="J57" s="184">
        <v>0</v>
      </c>
      <c r="K57" s="184">
        <v>0</v>
      </c>
      <c r="L57" s="184">
        <v>0</v>
      </c>
      <c r="M57" s="245">
        <v>0</v>
      </c>
      <c r="N57" s="184">
        <v>0</v>
      </c>
      <c r="O57">
        <v>0</v>
      </c>
      <c r="P57">
        <v>0</v>
      </c>
      <c r="Q57" t="s">
        <v>370</v>
      </c>
    </row>
    <row r="58" spans="1:17" x14ac:dyDescent="0.3">
      <c r="A58" t="s">
        <v>1353</v>
      </c>
      <c r="B58" s="148">
        <v>160</v>
      </c>
      <c r="C58" t="s">
        <v>202</v>
      </c>
      <c r="D58" t="s">
        <v>1354</v>
      </c>
      <c r="E58" t="s">
        <v>796</v>
      </c>
      <c r="F58" t="s">
        <v>7</v>
      </c>
      <c r="G58" s="184">
        <v>0</v>
      </c>
      <c r="H58" s="184">
        <v>0</v>
      </c>
      <c r="I58" s="184">
        <v>0</v>
      </c>
      <c r="J58" s="184">
        <v>0</v>
      </c>
      <c r="K58" s="184">
        <v>0</v>
      </c>
      <c r="L58" s="184">
        <v>0</v>
      </c>
      <c r="M58" s="345">
        <v>0</v>
      </c>
      <c r="N58" s="184">
        <v>0</v>
      </c>
      <c r="O58">
        <v>0</v>
      </c>
      <c r="P58">
        <v>0</v>
      </c>
      <c r="Q58" t="s">
        <v>797</v>
      </c>
    </row>
    <row r="59" spans="1:17" x14ac:dyDescent="0.3">
      <c r="A59" t="s">
        <v>795</v>
      </c>
      <c r="B59" s="148">
        <v>160</v>
      </c>
      <c r="C59" t="s">
        <v>202</v>
      </c>
      <c r="D59" t="s">
        <v>203</v>
      </c>
      <c r="E59" t="s">
        <v>796</v>
      </c>
      <c r="F59" t="s">
        <v>7</v>
      </c>
      <c r="G59" s="184">
        <v>0</v>
      </c>
      <c r="H59" s="184">
        <v>0</v>
      </c>
      <c r="I59" s="184">
        <v>3743</v>
      </c>
      <c r="J59" s="184">
        <v>0</v>
      </c>
      <c r="K59" s="184">
        <v>0</v>
      </c>
      <c r="L59" s="184">
        <v>0</v>
      </c>
      <c r="M59" s="345">
        <v>0</v>
      </c>
      <c r="N59" s="184">
        <v>3743</v>
      </c>
      <c r="O59" t="s">
        <v>588</v>
      </c>
      <c r="P59">
        <v>12</v>
      </c>
      <c r="Q59" t="s">
        <v>797</v>
      </c>
    </row>
    <row r="60" spans="1:17" x14ac:dyDescent="0.3">
      <c r="A60" t="s">
        <v>798</v>
      </c>
      <c r="B60" s="148">
        <v>160</v>
      </c>
      <c r="C60" t="s">
        <v>202</v>
      </c>
      <c r="D60" t="s">
        <v>204</v>
      </c>
      <c r="E60" t="s">
        <v>796</v>
      </c>
      <c r="F60" t="s">
        <v>7</v>
      </c>
      <c r="G60" s="184">
        <v>0</v>
      </c>
      <c r="H60" s="184">
        <v>5589.0000000000009</v>
      </c>
      <c r="I60" s="184">
        <v>0</v>
      </c>
      <c r="J60" s="184">
        <v>0</v>
      </c>
      <c r="K60" s="184">
        <v>0</v>
      </c>
      <c r="L60" s="184">
        <v>0</v>
      </c>
      <c r="M60" s="245">
        <v>0</v>
      </c>
      <c r="N60" s="184">
        <v>5589.0000000000009</v>
      </c>
      <c r="O60" t="s">
        <v>588</v>
      </c>
      <c r="P60">
        <v>12</v>
      </c>
      <c r="Q60" t="s">
        <v>797</v>
      </c>
    </row>
    <row r="61" spans="1:17" x14ac:dyDescent="0.3">
      <c r="A61" t="s">
        <v>799</v>
      </c>
      <c r="B61" s="148">
        <v>160</v>
      </c>
      <c r="C61" t="s">
        <v>202</v>
      </c>
      <c r="D61" t="s">
        <v>205</v>
      </c>
      <c r="E61" t="s">
        <v>796</v>
      </c>
      <c r="F61" t="s">
        <v>7</v>
      </c>
      <c r="G61" s="184">
        <v>0</v>
      </c>
      <c r="H61" s="184">
        <v>0</v>
      </c>
      <c r="I61" s="184">
        <v>15539</v>
      </c>
      <c r="J61" s="184">
        <v>0</v>
      </c>
      <c r="K61" s="184">
        <v>0</v>
      </c>
      <c r="L61" s="184">
        <v>0</v>
      </c>
      <c r="M61" s="345">
        <v>0</v>
      </c>
      <c r="N61" s="184">
        <v>15539</v>
      </c>
      <c r="O61" t="s">
        <v>588</v>
      </c>
      <c r="P61">
        <v>12</v>
      </c>
      <c r="Q61" t="s">
        <v>797</v>
      </c>
    </row>
    <row r="62" spans="1:17" x14ac:dyDescent="0.3">
      <c r="A62" t="s">
        <v>1435</v>
      </c>
      <c r="B62" s="148">
        <v>160</v>
      </c>
      <c r="C62" t="s">
        <v>202</v>
      </c>
      <c r="D62" t="s">
        <v>797</v>
      </c>
      <c r="E62" t="s">
        <v>796</v>
      </c>
      <c r="F62" t="s">
        <v>7</v>
      </c>
      <c r="G62" s="184">
        <v>0</v>
      </c>
      <c r="H62" s="184">
        <v>0</v>
      </c>
      <c r="I62" s="184">
        <v>0</v>
      </c>
      <c r="J62" s="184">
        <v>0</v>
      </c>
      <c r="K62" s="184">
        <v>0</v>
      </c>
      <c r="L62" s="184">
        <v>0</v>
      </c>
      <c r="M62" s="345">
        <v>0</v>
      </c>
      <c r="N62" s="184">
        <v>0</v>
      </c>
      <c r="O62">
        <v>0</v>
      </c>
      <c r="P62">
        <v>0</v>
      </c>
      <c r="Q62" t="s">
        <v>797</v>
      </c>
    </row>
    <row r="63" spans="1:17" x14ac:dyDescent="0.3">
      <c r="A63" t="s">
        <v>767</v>
      </c>
      <c r="B63" s="148">
        <v>686</v>
      </c>
      <c r="C63" t="s">
        <v>179</v>
      </c>
      <c r="D63" t="s">
        <v>180</v>
      </c>
      <c r="E63" t="s">
        <v>768</v>
      </c>
      <c r="F63" t="s">
        <v>7</v>
      </c>
      <c r="G63" s="184">
        <v>0</v>
      </c>
      <c r="H63" s="184">
        <v>269.07</v>
      </c>
      <c r="I63" s="184">
        <v>0</v>
      </c>
      <c r="J63" s="184">
        <v>0</v>
      </c>
      <c r="K63" s="184">
        <v>0</v>
      </c>
      <c r="L63" s="184">
        <v>0</v>
      </c>
      <c r="M63" s="345">
        <v>0</v>
      </c>
      <c r="N63" s="184">
        <v>269.07</v>
      </c>
      <c r="O63" t="s">
        <v>551</v>
      </c>
      <c r="P63">
        <v>12</v>
      </c>
      <c r="Q63" t="s">
        <v>180</v>
      </c>
    </row>
    <row r="64" spans="1:17" x14ac:dyDescent="0.3">
      <c r="A64" t="s">
        <v>775</v>
      </c>
      <c r="B64" s="148">
        <v>368</v>
      </c>
      <c r="C64" t="s">
        <v>187</v>
      </c>
      <c r="D64" t="s">
        <v>188</v>
      </c>
      <c r="E64" t="s">
        <v>776</v>
      </c>
      <c r="F64" t="s">
        <v>7</v>
      </c>
      <c r="G64" s="184">
        <v>0</v>
      </c>
      <c r="H64" s="184">
        <v>444.58200000000005</v>
      </c>
      <c r="I64" s="184">
        <v>0</v>
      </c>
      <c r="J64" s="184">
        <v>0</v>
      </c>
      <c r="K64" s="184">
        <v>0</v>
      </c>
      <c r="L64" s="184">
        <v>0</v>
      </c>
      <c r="M64" s="345">
        <v>0</v>
      </c>
      <c r="N64" s="184">
        <v>444.58200000000005</v>
      </c>
      <c r="O64" t="s">
        <v>551</v>
      </c>
      <c r="P64">
        <v>12</v>
      </c>
      <c r="Q64" t="s">
        <v>188</v>
      </c>
    </row>
    <row r="65" spans="1:17" x14ac:dyDescent="0.3">
      <c r="A65" t="s">
        <v>787</v>
      </c>
      <c r="B65" s="148">
        <v>10</v>
      </c>
      <c r="C65" t="s">
        <v>788</v>
      </c>
      <c r="D65" t="s">
        <v>789</v>
      </c>
      <c r="E65" t="s">
        <v>790</v>
      </c>
      <c r="F65" t="s">
        <v>7</v>
      </c>
      <c r="G65" s="184">
        <v>0</v>
      </c>
      <c r="H65" s="184">
        <v>0</v>
      </c>
      <c r="I65" s="184">
        <v>881</v>
      </c>
      <c r="J65" s="184">
        <v>0</v>
      </c>
      <c r="K65" s="184">
        <v>0</v>
      </c>
      <c r="L65" s="184">
        <v>0</v>
      </c>
      <c r="M65" s="345">
        <v>0</v>
      </c>
      <c r="N65" s="184">
        <v>881</v>
      </c>
      <c r="O65" t="s">
        <v>588</v>
      </c>
      <c r="P65">
        <v>12</v>
      </c>
      <c r="Q65">
        <v>0</v>
      </c>
    </row>
    <row r="66" spans="1:17" x14ac:dyDescent="0.3">
      <c r="A66" t="s">
        <v>791</v>
      </c>
      <c r="B66" s="148">
        <v>10</v>
      </c>
      <c r="C66" t="s">
        <v>788</v>
      </c>
      <c r="D66" t="s">
        <v>198</v>
      </c>
      <c r="E66" t="s">
        <v>790</v>
      </c>
      <c r="F66" t="s">
        <v>7</v>
      </c>
      <c r="G66" s="184">
        <v>0</v>
      </c>
      <c r="H66" s="184">
        <v>10403</v>
      </c>
      <c r="I66" s="184">
        <v>0</v>
      </c>
      <c r="J66" s="184">
        <v>0</v>
      </c>
      <c r="K66" s="184">
        <v>0</v>
      </c>
      <c r="L66" s="184">
        <v>0</v>
      </c>
      <c r="M66" s="345">
        <v>0</v>
      </c>
      <c r="N66" s="184">
        <v>10403</v>
      </c>
      <c r="O66" t="s">
        <v>588</v>
      </c>
      <c r="P66">
        <v>12</v>
      </c>
      <c r="Q66">
        <v>0</v>
      </c>
    </row>
    <row r="67" spans="1:17" x14ac:dyDescent="0.3">
      <c r="A67" t="s">
        <v>792</v>
      </c>
      <c r="B67" s="148">
        <v>10</v>
      </c>
      <c r="C67" t="s">
        <v>788</v>
      </c>
      <c r="D67" t="s">
        <v>199</v>
      </c>
      <c r="E67" t="s">
        <v>790</v>
      </c>
      <c r="F67" t="s">
        <v>7</v>
      </c>
      <c r="G67" s="184">
        <v>0</v>
      </c>
      <c r="H67" s="184">
        <v>0</v>
      </c>
      <c r="I67" s="184">
        <v>54850.000000000007</v>
      </c>
      <c r="J67" s="184">
        <v>0</v>
      </c>
      <c r="K67" s="184">
        <v>0</v>
      </c>
      <c r="L67" s="184">
        <v>0</v>
      </c>
      <c r="M67" s="345">
        <v>0</v>
      </c>
      <c r="N67" s="184">
        <v>54850.000000000007</v>
      </c>
      <c r="O67" t="s">
        <v>588</v>
      </c>
      <c r="P67">
        <v>12</v>
      </c>
      <c r="Q67">
        <v>0</v>
      </c>
    </row>
    <row r="68" spans="1:17" x14ac:dyDescent="0.3">
      <c r="A68" t="s">
        <v>793</v>
      </c>
      <c r="B68" s="148">
        <v>10</v>
      </c>
      <c r="C68" t="s">
        <v>788</v>
      </c>
      <c r="D68" t="s">
        <v>200</v>
      </c>
      <c r="E68" t="s">
        <v>790</v>
      </c>
      <c r="F68" t="s">
        <v>7</v>
      </c>
      <c r="G68" s="184">
        <v>5044.9999999999991</v>
      </c>
      <c r="H68" s="184">
        <v>5</v>
      </c>
      <c r="I68" s="184">
        <v>0</v>
      </c>
      <c r="J68" s="184">
        <v>0</v>
      </c>
      <c r="K68" s="184">
        <v>0</v>
      </c>
      <c r="L68" s="184">
        <v>0</v>
      </c>
      <c r="M68" s="345">
        <v>0</v>
      </c>
      <c r="N68" s="184">
        <v>5049.9999999999991</v>
      </c>
      <c r="O68" t="s">
        <v>588</v>
      </c>
      <c r="P68">
        <v>24</v>
      </c>
      <c r="Q68">
        <v>0</v>
      </c>
    </row>
    <row r="69" spans="1:17" x14ac:dyDescent="0.3">
      <c r="A69" t="s">
        <v>794</v>
      </c>
      <c r="B69" s="148">
        <v>10</v>
      </c>
      <c r="C69" t="s">
        <v>788</v>
      </c>
      <c r="D69" t="s">
        <v>201</v>
      </c>
      <c r="E69" t="s">
        <v>790</v>
      </c>
      <c r="F69" t="s">
        <v>7</v>
      </c>
      <c r="G69" s="184">
        <v>17636</v>
      </c>
      <c r="H69" s="184">
        <v>0</v>
      </c>
      <c r="I69" s="184">
        <v>0</v>
      </c>
      <c r="J69" s="184">
        <v>0</v>
      </c>
      <c r="K69" s="184">
        <v>0</v>
      </c>
      <c r="L69" s="184">
        <v>0</v>
      </c>
      <c r="M69" s="345">
        <v>0</v>
      </c>
      <c r="N69" s="184">
        <v>17636</v>
      </c>
      <c r="O69" t="s">
        <v>588</v>
      </c>
      <c r="P69">
        <v>24</v>
      </c>
      <c r="Q69">
        <v>0</v>
      </c>
    </row>
    <row r="70" spans="1:17" x14ac:dyDescent="0.3">
      <c r="A70" t="s">
        <v>1000</v>
      </c>
      <c r="B70" s="148">
        <v>586</v>
      </c>
      <c r="C70" t="s">
        <v>355</v>
      </c>
      <c r="D70" t="s">
        <v>356</v>
      </c>
      <c r="E70" t="s">
        <v>1001</v>
      </c>
      <c r="F70" t="s">
        <v>7</v>
      </c>
      <c r="G70" s="184">
        <v>0</v>
      </c>
      <c r="H70" s="184">
        <v>414.24300000000005</v>
      </c>
      <c r="I70" s="184">
        <v>0</v>
      </c>
      <c r="J70" s="184">
        <v>0</v>
      </c>
      <c r="K70" s="184">
        <v>0</v>
      </c>
      <c r="L70" s="184">
        <v>0</v>
      </c>
      <c r="M70" s="345">
        <v>0</v>
      </c>
      <c r="N70" s="184">
        <v>414.24300000000005</v>
      </c>
      <c r="O70" t="s">
        <v>551</v>
      </c>
      <c r="P70">
        <v>12</v>
      </c>
      <c r="Q70" t="s">
        <v>356</v>
      </c>
    </row>
    <row r="71" spans="1:17" x14ac:dyDescent="0.3">
      <c r="A71" t="s">
        <v>622</v>
      </c>
      <c r="B71" s="148">
        <v>2</v>
      </c>
      <c r="C71" t="s">
        <v>80</v>
      </c>
      <c r="D71" t="s">
        <v>96</v>
      </c>
      <c r="E71" t="s">
        <v>623</v>
      </c>
      <c r="F71" t="s">
        <v>7</v>
      </c>
      <c r="G71" s="184">
        <v>0</v>
      </c>
      <c r="H71" s="184">
        <v>1266.4259999999999</v>
      </c>
      <c r="I71" s="184">
        <v>0</v>
      </c>
      <c r="J71" s="184">
        <v>0</v>
      </c>
      <c r="K71" s="184">
        <v>0</v>
      </c>
      <c r="L71" s="184">
        <v>0</v>
      </c>
      <c r="M71" s="245">
        <v>0</v>
      </c>
      <c r="N71" s="184">
        <v>1266.4259999999999</v>
      </c>
      <c r="O71" t="s">
        <v>551</v>
      </c>
      <c r="P71">
        <v>12</v>
      </c>
      <c r="Q71" t="s">
        <v>96</v>
      </c>
    </row>
    <row r="72" spans="1:17" x14ac:dyDescent="0.3">
      <c r="A72" t="s">
        <v>1331</v>
      </c>
      <c r="B72" s="148">
        <v>2</v>
      </c>
      <c r="C72" t="s">
        <v>80</v>
      </c>
      <c r="D72" t="s">
        <v>85</v>
      </c>
      <c r="E72" t="s">
        <v>623</v>
      </c>
      <c r="F72" t="s">
        <v>7</v>
      </c>
      <c r="G72" s="184">
        <v>0</v>
      </c>
      <c r="H72" s="184">
        <v>42.300000000000004</v>
      </c>
      <c r="I72" s="184">
        <v>0</v>
      </c>
      <c r="J72" s="184">
        <v>0</v>
      </c>
      <c r="K72" s="184">
        <v>0</v>
      </c>
      <c r="L72" s="184">
        <v>0</v>
      </c>
      <c r="M72" s="245">
        <v>0</v>
      </c>
      <c r="N72" s="184">
        <v>42.300000000000004</v>
      </c>
      <c r="O72" t="s">
        <v>551</v>
      </c>
      <c r="P72">
        <v>2</v>
      </c>
      <c r="Q72" t="s">
        <v>96</v>
      </c>
    </row>
    <row r="73" spans="1:17" x14ac:dyDescent="0.3">
      <c r="A73" t="s">
        <v>1436</v>
      </c>
      <c r="B73" s="148">
        <v>2</v>
      </c>
      <c r="C73" t="s">
        <v>80</v>
      </c>
      <c r="D73" t="s">
        <v>394</v>
      </c>
      <c r="E73" t="s">
        <v>623</v>
      </c>
      <c r="F73" t="s">
        <v>7</v>
      </c>
      <c r="G73" s="184">
        <v>0</v>
      </c>
      <c r="H73" s="184">
        <v>0</v>
      </c>
      <c r="I73" s="184">
        <v>0</v>
      </c>
      <c r="J73" s="184">
        <v>0</v>
      </c>
      <c r="K73" s="184">
        <v>0</v>
      </c>
      <c r="L73" s="184">
        <v>0</v>
      </c>
      <c r="M73" s="345">
        <v>0</v>
      </c>
      <c r="N73" s="184">
        <v>0</v>
      </c>
      <c r="O73">
        <v>0</v>
      </c>
      <c r="P73">
        <v>0</v>
      </c>
      <c r="Q73" t="s">
        <v>96</v>
      </c>
    </row>
    <row r="74" spans="1:17" x14ac:dyDescent="0.3">
      <c r="A74" t="s">
        <v>577</v>
      </c>
      <c r="B74" s="148">
        <v>449</v>
      </c>
      <c r="C74" t="s">
        <v>61</v>
      </c>
      <c r="D74" t="s">
        <v>62</v>
      </c>
      <c r="E74" t="s">
        <v>578</v>
      </c>
      <c r="F74" t="s">
        <v>8</v>
      </c>
      <c r="G74" s="184">
        <v>0</v>
      </c>
      <c r="H74" s="184">
        <v>312.06600000000003</v>
      </c>
      <c r="I74" s="184">
        <v>0</v>
      </c>
      <c r="J74" s="184">
        <v>0</v>
      </c>
      <c r="K74" s="184">
        <v>0</v>
      </c>
      <c r="L74" s="184">
        <v>0</v>
      </c>
      <c r="M74" s="345">
        <v>0</v>
      </c>
      <c r="N74" s="184">
        <v>312.06600000000003</v>
      </c>
      <c r="O74" t="s">
        <v>551</v>
      </c>
      <c r="P74">
        <v>12</v>
      </c>
      <c r="Q74" t="s">
        <v>62</v>
      </c>
    </row>
    <row r="75" spans="1:17" x14ac:dyDescent="0.3">
      <c r="A75" t="s">
        <v>739</v>
      </c>
      <c r="B75" s="148">
        <v>683</v>
      </c>
      <c r="C75" t="s">
        <v>154</v>
      </c>
      <c r="D75" t="s">
        <v>155</v>
      </c>
      <c r="E75" t="s">
        <v>740</v>
      </c>
      <c r="F75" t="s">
        <v>8</v>
      </c>
      <c r="G75" s="184">
        <v>0</v>
      </c>
      <c r="H75" s="184">
        <v>213.85899999999998</v>
      </c>
      <c r="I75" s="184">
        <v>0</v>
      </c>
      <c r="J75" s="184">
        <v>0</v>
      </c>
      <c r="K75" s="184">
        <v>0</v>
      </c>
      <c r="L75" s="184">
        <v>0</v>
      </c>
      <c r="M75" s="245">
        <v>0</v>
      </c>
      <c r="N75" s="184">
        <v>213.85899999999998</v>
      </c>
      <c r="O75" t="s">
        <v>551</v>
      </c>
      <c r="P75">
        <v>12</v>
      </c>
      <c r="Q75" t="s">
        <v>155</v>
      </c>
    </row>
    <row r="76" spans="1:17" x14ac:dyDescent="0.3">
      <c r="A76" t="s">
        <v>874</v>
      </c>
      <c r="B76" s="148">
        <v>16</v>
      </c>
      <c r="C76" t="s">
        <v>257</v>
      </c>
      <c r="D76" t="s">
        <v>875</v>
      </c>
      <c r="E76" t="s">
        <v>876</v>
      </c>
      <c r="F76" t="s">
        <v>8</v>
      </c>
      <c r="G76" s="184">
        <v>0</v>
      </c>
      <c r="H76" s="184">
        <v>0</v>
      </c>
      <c r="I76" s="184">
        <v>0</v>
      </c>
      <c r="J76" s="184">
        <v>0</v>
      </c>
      <c r="K76" s="184">
        <v>0</v>
      </c>
      <c r="L76" s="184">
        <v>0</v>
      </c>
      <c r="M76" s="345">
        <v>0</v>
      </c>
      <c r="N76" s="184">
        <v>0</v>
      </c>
      <c r="O76" t="s">
        <v>588</v>
      </c>
      <c r="P76">
        <v>12</v>
      </c>
      <c r="Q76" t="s">
        <v>877</v>
      </c>
    </row>
    <row r="77" spans="1:17" x14ac:dyDescent="0.3">
      <c r="A77" t="s">
        <v>878</v>
      </c>
      <c r="B77" s="148">
        <v>16</v>
      </c>
      <c r="C77" t="s">
        <v>257</v>
      </c>
      <c r="D77" t="s">
        <v>879</v>
      </c>
      <c r="E77" t="s">
        <v>876</v>
      </c>
      <c r="F77" t="s">
        <v>8</v>
      </c>
      <c r="G77" s="184">
        <v>0</v>
      </c>
      <c r="H77" s="184">
        <v>0</v>
      </c>
      <c r="I77" s="184">
        <v>0</v>
      </c>
      <c r="J77" s="184">
        <v>0</v>
      </c>
      <c r="K77" s="184">
        <v>0</v>
      </c>
      <c r="L77" s="184">
        <v>0</v>
      </c>
      <c r="M77" s="245">
        <v>0</v>
      </c>
      <c r="N77" s="184">
        <v>0</v>
      </c>
      <c r="O77" t="s">
        <v>588</v>
      </c>
      <c r="P77">
        <v>12</v>
      </c>
      <c r="Q77" t="s">
        <v>877</v>
      </c>
    </row>
    <row r="78" spans="1:17" x14ac:dyDescent="0.3">
      <c r="A78" t="s">
        <v>880</v>
      </c>
      <c r="B78" s="148">
        <v>16</v>
      </c>
      <c r="C78" t="s">
        <v>257</v>
      </c>
      <c r="D78" t="s">
        <v>881</v>
      </c>
      <c r="E78" t="s">
        <v>876</v>
      </c>
      <c r="F78" t="s">
        <v>8</v>
      </c>
      <c r="G78" s="184">
        <v>0</v>
      </c>
      <c r="H78" s="184">
        <v>0</v>
      </c>
      <c r="I78" s="184">
        <v>0</v>
      </c>
      <c r="J78" s="184">
        <v>0</v>
      </c>
      <c r="K78" s="184">
        <v>0</v>
      </c>
      <c r="L78" s="184">
        <v>0</v>
      </c>
      <c r="M78" s="345">
        <v>0</v>
      </c>
      <c r="N78" s="184">
        <v>0</v>
      </c>
      <c r="O78" t="s">
        <v>588</v>
      </c>
      <c r="P78">
        <v>12</v>
      </c>
      <c r="Q78" t="s">
        <v>877</v>
      </c>
    </row>
    <row r="79" spans="1:17" x14ac:dyDescent="0.3">
      <c r="A79" t="s">
        <v>882</v>
      </c>
      <c r="B79" s="148">
        <v>16</v>
      </c>
      <c r="C79" t="s">
        <v>257</v>
      </c>
      <c r="D79" t="s">
        <v>883</v>
      </c>
      <c r="E79" t="s">
        <v>876</v>
      </c>
      <c r="F79" t="s">
        <v>8</v>
      </c>
      <c r="G79" s="184">
        <v>0</v>
      </c>
      <c r="H79" s="184">
        <v>0</v>
      </c>
      <c r="I79" s="184">
        <v>0</v>
      </c>
      <c r="J79" s="184">
        <v>0</v>
      </c>
      <c r="K79" s="184">
        <v>0</v>
      </c>
      <c r="L79" s="184">
        <v>0</v>
      </c>
      <c r="M79" s="345">
        <v>0</v>
      </c>
      <c r="N79" s="184">
        <v>0</v>
      </c>
      <c r="O79" t="s">
        <v>588</v>
      </c>
      <c r="P79">
        <v>12</v>
      </c>
      <c r="Q79" t="s">
        <v>877</v>
      </c>
    </row>
    <row r="80" spans="1:17" x14ac:dyDescent="0.3">
      <c r="A80" t="s">
        <v>884</v>
      </c>
      <c r="B80" s="148">
        <v>16</v>
      </c>
      <c r="C80" t="s">
        <v>257</v>
      </c>
      <c r="D80" t="s">
        <v>885</v>
      </c>
      <c r="E80" t="s">
        <v>876</v>
      </c>
      <c r="F80" t="s">
        <v>8</v>
      </c>
      <c r="G80" s="184">
        <v>0</v>
      </c>
      <c r="H80" s="184">
        <v>0</v>
      </c>
      <c r="I80" s="184">
        <v>0</v>
      </c>
      <c r="J80" s="184">
        <v>0</v>
      </c>
      <c r="K80" s="184">
        <v>29308.999999999996</v>
      </c>
      <c r="L80" s="184">
        <v>0</v>
      </c>
      <c r="M80" s="345">
        <v>0</v>
      </c>
      <c r="N80" s="184">
        <v>29308.999999999996</v>
      </c>
      <c r="O80" t="s">
        <v>588</v>
      </c>
      <c r="P80">
        <v>12</v>
      </c>
      <c r="Q80" t="s">
        <v>877</v>
      </c>
    </row>
    <row r="81" spans="1:17" x14ac:dyDescent="0.3">
      <c r="A81" t="s">
        <v>886</v>
      </c>
      <c r="B81" s="148">
        <v>16</v>
      </c>
      <c r="C81" t="s">
        <v>257</v>
      </c>
      <c r="D81" t="s">
        <v>887</v>
      </c>
      <c r="E81" t="s">
        <v>876</v>
      </c>
      <c r="F81" t="s">
        <v>8</v>
      </c>
      <c r="G81" s="184">
        <v>0</v>
      </c>
      <c r="H81" s="184">
        <v>0</v>
      </c>
      <c r="I81" s="184">
        <v>0</v>
      </c>
      <c r="J81" s="184">
        <v>0</v>
      </c>
      <c r="K81" s="184">
        <v>0</v>
      </c>
      <c r="L81" s="184">
        <v>0</v>
      </c>
      <c r="M81" s="245">
        <v>0</v>
      </c>
      <c r="N81" s="184">
        <v>0</v>
      </c>
      <c r="O81" t="s">
        <v>588</v>
      </c>
      <c r="P81">
        <v>12</v>
      </c>
      <c r="Q81" t="s">
        <v>877</v>
      </c>
    </row>
    <row r="82" spans="1:17" x14ac:dyDescent="0.3">
      <c r="A82" t="s">
        <v>888</v>
      </c>
      <c r="B82" s="148">
        <v>16</v>
      </c>
      <c r="C82" t="s">
        <v>257</v>
      </c>
      <c r="D82" t="s">
        <v>889</v>
      </c>
      <c r="E82" t="s">
        <v>876</v>
      </c>
      <c r="F82" t="s">
        <v>8</v>
      </c>
      <c r="G82" s="184">
        <v>0</v>
      </c>
      <c r="H82" s="184">
        <v>0</v>
      </c>
      <c r="I82" s="184">
        <v>124483.99999999999</v>
      </c>
      <c r="J82" s="184">
        <v>0</v>
      </c>
      <c r="K82" s="184">
        <v>0</v>
      </c>
      <c r="L82" s="184">
        <v>0</v>
      </c>
      <c r="M82" s="345">
        <v>0</v>
      </c>
      <c r="N82" s="184">
        <v>124483.99999999999</v>
      </c>
      <c r="O82" t="s">
        <v>588</v>
      </c>
      <c r="P82">
        <v>12</v>
      </c>
      <c r="Q82" t="s">
        <v>877</v>
      </c>
    </row>
    <row r="83" spans="1:17" x14ac:dyDescent="0.3">
      <c r="A83" t="s">
        <v>961</v>
      </c>
      <c r="B83" s="148">
        <v>357</v>
      </c>
      <c r="C83" t="s">
        <v>315</v>
      </c>
      <c r="D83" t="s">
        <v>316</v>
      </c>
      <c r="E83" t="s">
        <v>962</v>
      </c>
      <c r="F83" t="s">
        <v>8</v>
      </c>
      <c r="G83" s="184">
        <v>0</v>
      </c>
      <c r="H83" s="184">
        <v>294.55099999999999</v>
      </c>
      <c r="I83" s="184">
        <v>446.96499999999992</v>
      </c>
      <c r="J83" s="184">
        <v>0</v>
      </c>
      <c r="K83" s="184">
        <v>0</v>
      </c>
      <c r="L83" s="184">
        <v>0</v>
      </c>
      <c r="M83" s="245">
        <v>0</v>
      </c>
      <c r="N83" s="184">
        <v>741.51599999999996</v>
      </c>
      <c r="O83" t="s">
        <v>551</v>
      </c>
      <c r="P83">
        <v>23</v>
      </c>
      <c r="Q83" t="s">
        <v>316</v>
      </c>
    </row>
    <row r="84" spans="1:17" x14ac:dyDescent="0.3">
      <c r="A84" t="s">
        <v>727</v>
      </c>
      <c r="B84" s="148">
        <v>169</v>
      </c>
      <c r="C84" t="s">
        <v>103</v>
      </c>
      <c r="D84" t="s">
        <v>135</v>
      </c>
      <c r="E84" t="s">
        <v>728</v>
      </c>
      <c r="F84" t="s">
        <v>8</v>
      </c>
      <c r="G84" s="184">
        <v>0</v>
      </c>
      <c r="H84" s="184">
        <v>869.52799999999991</v>
      </c>
      <c r="I84" s="184">
        <v>0</v>
      </c>
      <c r="J84" s="184">
        <v>0</v>
      </c>
      <c r="K84" s="184">
        <v>0</v>
      </c>
      <c r="L84" s="184">
        <v>0</v>
      </c>
      <c r="M84" s="345">
        <v>0</v>
      </c>
      <c r="N84" s="184">
        <v>869.52799999999991</v>
      </c>
      <c r="O84" t="s">
        <v>551</v>
      </c>
      <c r="P84">
        <v>12</v>
      </c>
      <c r="Q84" t="s">
        <v>135</v>
      </c>
    </row>
    <row r="85" spans="1:17" x14ac:dyDescent="0.3">
      <c r="A85" t="s">
        <v>1313</v>
      </c>
      <c r="B85" s="148">
        <v>16</v>
      </c>
      <c r="C85" t="s">
        <v>257</v>
      </c>
      <c r="D85" t="s">
        <v>1351</v>
      </c>
      <c r="E85" t="s">
        <v>876</v>
      </c>
      <c r="F85" t="s">
        <v>8</v>
      </c>
      <c r="G85" s="184">
        <v>0</v>
      </c>
      <c r="H85" s="184">
        <v>0</v>
      </c>
      <c r="I85" s="184">
        <v>0</v>
      </c>
      <c r="J85" s="184">
        <v>0</v>
      </c>
      <c r="K85" s="184">
        <v>0</v>
      </c>
      <c r="L85" s="184">
        <v>0</v>
      </c>
      <c r="M85" s="345">
        <v>0</v>
      </c>
      <c r="N85" s="184">
        <v>0</v>
      </c>
      <c r="O85" t="s">
        <v>588</v>
      </c>
      <c r="P85">
        <v>12</v>
      </c>
      <c r="Q85" t="s">
        <v>877</v>
      </c>
    </row>
    <row r="86" spans="1:17" x14ac:dyDescent="0.3">
      <c r="A86" t="s">
        <v>900</v>
      </c>
      <c r="B86" s="148">
        <v>353</v>
      </c>
      <c r="C86" t="s">
        <v>268</v>
      </c>
      <c r="D86" t="s">
        <v>269</v>
      </c>
      <c r="E86" t="s">
        <v>901</v>
      </c>
      <c r="F86" t="s">
        <v>8</v>
      </c>
      <c r="G86" s="184">
        <v>0</v>
      </c>
      <c r="H86" s="184">
        <v>56.445999999999998</v>
      </c>
      <c r="I86" s="184">
        <v>799.77099999999996</v>
      </c>
      <c r="J86" s="184">
        <v>0</v>
      </c>
      <c r="K86" s="184">
        <v>0</v>
      </c>
      <c r="L86" s="184">
        <v>0</v>
      </c>
      <c r="M86" s="345">
        <v>0</v>
      </c>
      <c r="N86" s="184">
        <v>856.21699999999998</v>
      </c>
      <c r="O86" t="s">
        <v>551</v>
      </c>
      <c r="P86">
        <v>14</v>
      </c>
      <c r="Q86" t="s">
        <v>269</v>
      </c>
    </row>
    <row r="87" spans="1:17" x14ac:dyDescent="0.3">
      <c r="A87" t="s">
        <v>579</v>
      </c>
      <c r="B87" s="148">
        <v>412</v>
      </c>
      <c r="C87" t="s">
        <v>63</v>
      </c>
      <c r="D87" t="s">
        <v>64</v>
      </c>
      <c r="E87" t="s">
        <v>580</v>
      </c>
      <c r="F87" t="s">
        <v>9</v>
      </c>
      <c r="G87" s="184">
        <v>0</v>
      </c>
      <c r="H87" s="184">
        <v>1971.0320000000002</v>
      </c>
      <c r="I87" s="184">
        <v>0</v>
      </c>
      <c r="J87" s="184">
        <v>0</v>
      </c>
      <c r="K87" s="184">
        <v>0</v>
      </c>
      <c r="L87" s="184">
        <v>0</v>
      </c>
      <c r="M87" s="345">
        <v>0</v>
      </c>
      <c r="N87" s="184">
        <v>1971.0320000000002</v>
      </c>
      <c r="O87" t="s">
        <v>551</v>
      </c>
      <c r="P87">
        <v>12</v>
      </c>
      <c r="Q87" t="s">
        <v>64</v>
      </c>
    </row>
    <row r="88" spans="1:17" x14ac:dyDescent="0.3">
      <c r="A88" t="s">
        <v>581</v>
      </c>
      <c r="B88" s="148">
        <v>635</v>
      </c>
      <c r="C88" t="s">
        <v>65</v>
      </c>
      <c r="D88" t="s">
        <v>66</v>
      </c>
      <c r="E88" t="s">
        <v>582</v>
      </c>
      <c r="F88" t="s">
        <v>9</v>
      </c>
      <c r="G88" s="184">
        <v>0</v>
      </c>
      <c r="H88" s="184">
        <v>1133.5609999999999</v>
      </c>
      <c r="I88" s="184">
        <v>0</v>
      </c>
      <c r="J88" s="184">
        <v>0</v>
      </c>
      <c r="K88" s="184">
        <v>0</v>
      </c>
      <c r="L88" s="184">
        <v>0</v>
      </c>
      <c r="M88" s="345">
        <v>0</v>
      </c>
      <c r="N88" s="184">
        <v>1133.5609999999999</v>
      </c>
      <c r="O88" t="s">
        <v>551</v>
      </c>
      <c r="P88">
        <v>12</v>
      </c>
      <c r="Q88" t="s">
        <v>66</v>
      </c>
    </row>
    <row r="89" spans="1:17" x14ac:dyDescent="0.3">
      <c r="A89" t="s">
        <v>745</v>
      </c>
      <c r="B89" s="148">
        <v>5</v>
      </c>
      <c r="C89" t="s">
        <v>159</v>
      </c>
      <c r="D89" t="s">
        <v>160</v>
      </c>
      <c r="E89" t="s">
        <v>746</v>
      </c>
      <c r="F89" t="s">
        <v>9</v>
      </c>
      <c r="G89" s="184">
        <v>0</v>
      </c>
      <c r="H89" s="184">
        <v>2613.9959999999996</v>
      </c>
      <c r="I89" s="184">
        <v>0</v>
      </c>
      <c r="J89" s="184">
        <v>0</v>
      </c>
      <c r="K89" s="184">
        <v>0</v>
      </c>
      <c r="L89" s="184">
        <v>0</v>
      </c>
      <c r="M89" s="345">
        <v>0</v>
      </c>
      <c r="N89" s="184">
        <v>2613.9959999999996</v>
      </c>
      <c r="O89" t="s">
        <v>551</v>
      </c>
      <c r="P89">
        <v>12</v>
      </c>
      <c r="Q89" t="s">
        <v>160</v>
      </c>
    </row>
    <row r="90" spans="1:17" x14ac:dyDescent="0.3">
      <c r="A90" t="s">
        <v>751</v>
      </c>
      <c r="B90" s="148">
        <v>337</v>
      </c>
      <c r="C90" t="s">
        <v>165</v>
      </c>
      <c r="D90" t="s">
        <v>166</v>
      </c>
      <c r="E90" t="s">
        <v>752</v>
      </c>
      <c r="F90" t="s">
        <v>9</v>
      </c>
      <c r="G90" s="184">
        <v>0</v>
      </c>
      <c r="H90" s="184">
        <v>724.50188888888886</v>
      </c>
      <c r="I90" s="184">
        <v>0</v>
      </c>
      <c r="J90" s="184">
        <v>0</v>
      </c>
      <c r="K90" s="184">
        <v>0</v>
      </c>
      <c r="L90" s="184">
        <v>0</v>
      </c>
      <c r="M90" s="345">
        <v>0</v>
      </c>
      <c r="N90" s="184">
        <v>724.50188888888886</v>
      </c>
      <c r="O90" t="s">
        <v>551</v>
      </c>
      <c r="P90">
        <v>12</v>
      </c>
      <c r="Q90" t="s">
        <v>166</v>
      </c>
    </row>
    <row r="91" spans="1:17" x14ac:dyDescent="0.3">
      <c r="A91" t="s">
        <v>872</v>
      </c>
      <c r="B91" s="148">
        <v>446</v>
      </c>
      <c r="C91" t="s">
        <v>402</v>
      </c>
      <c r="D91" t="s">
        <v>403</v>
      </c>
      <c r="E91" t="s">
        <v>873</v>
      </c>
      <c r="F91" t="s">
        <v>9</v>
      </c>
      <c r="G91" s="184">
        <v>0</v>
      </c>
      <c r="H91" s="184">
        <v>1821.5609999999999</v>
      </c>
      <c r="I91" s="184">
        <v>0</v>
      </c>
      <c r="J91" s="184">
        <v>0</v>
      </c>
      <c r="K91" s="184">
        <v>0</v>
      </c>
      <c r="L91" s="184">
        <v>0</v>
      </c>
      <c r="M91" s="345">
        <v>0</v>
      </c>
      <c r="N91" s="184">
        <v>1821.5609999999999</v>
      </c>
      <c r="O91" t="s">
        <v>551</v>
      </c>
      <c r="P91">
        <v>12</v>
      </c>
      <c r="Q91" t="s">
        <v>403</v>
      </c>
    </row>
    <row r="92" spans="1:17" x14ac:dyDescent="0.3">
      <c r="A92" t="s">
        <v>896</v>
      </c>
      <c r="B92" s="148">
        <v>281</v>
      </c>
      <c r="C92" t="s">
        <v>264</v>
      </c>
      <c r="D92" t="s">
        <v>265</v>
      </c>
      <c r="E92" t="s">
        <v>897</v>
      </c>
      <c r="F92" t="s">
        <v>9</v>
      </c>
      <c r="G92" s="184">
        <v>0</v>
      </c>
      <c r="H92" s="184">
        <v>1752.6390000000001</v>
      </c>
      <c r="I92" s="184">
        <v>0</v>
      </c>
      <c r="J92" s="184">
        <v>0</v>
      </c>
      <c r="K92" s="184">
        <v>0</v>
      </c>
      <c r="L92" s="184">
        <v>0</v>
      </c>
      <c r="M92" s="245">
        <v>0</v>
      </c>
      <c r="N92" s="184">
        <v>1752.6390000000001</v>
      </c>
      <c r="O92" t="s">
        <v>551</v>
      </c>
      <c r="P92">
        <v>12</v>
      </c>
      <c r="Q92" t="s">
        <v>265</v>
      </c>
    </row>
    <row r="93" spans="1:17" x14ac:dyDescent="0.3">
      <c r="A93" t="s">
        <v>898</v>
      </c>
      <c r="B93" s="148">
        <v>376</v>
      </c>
      <c r="C93" t="s">
        <v>266</v>
      </c>
      <c r="D93" t="s">
        <v>267</v>
      </c>
      <c r="E93" t="s">
        <v>899</v>
      </c>
      <c r="F93" t="s">
        <v>9</v>
      </c>
      <c r="G93" s="184">
        <v>0</v>
      </c>
      <c r="H93" s="184">
        <v>869.7700000000001</v>
      </c>
      <c r="I93" s="184">
        <v>0</v>
      </c>
      <c r="J93" s="184">
        <v>0</v>
      </c>
      <c r="K93" s="184">
        <v>381.50300000000004</v>
      </c>
      <c r="L93" s="184">
        <v>0</v>
      </c>
      <c r="M93" s="245">
        <v>0</v>
      </c>
      <c r="N93" s="184">
        <v>1251.2730000000001</v>
      </c>
      <c r="O93" t="s">
        <v>551</v>
      </c>
      <c r="P93">
        <v>23</v>
      </c>
      <c r="Q93" t="s">
        <v>267</v>
      </c>
    </row>
    <row r="94" spans="1:17" x14ac:dyDescent="0.3">
      <c r="A94" t="s">
        <v>904</v>
      </c>
      <c r="B94" s="148">
        <v>570</v>
      </c>
      <c r="C94" t="s">
        <v>404</v>
      </c>
      <c r="D94" t="s">
        <v>405</v>
      </c>
      <c r="E94" t="s">
        <v>905</v>
      </c>
      <c r="F94" t="s">
        <v>9</v>
      </c>
      <c r="G94" s="184">
        <v>0</v>
      </c>
      <c r="H94" s="184">
        <v>71.149000000000001</v>
      </c>
      <c r="I94" s="184">
        <v>0</v>
      </c>
      <c r="J94" s="184">
        <v>0</v>
      </c>
      <c r="K94" s="184">
        <v>0</v>
      </c>
      <c r="L94" s="184">
        <v>0</v>
      </c>
      <c r="M94" s="245">
        <v>0</v>
      </c>
      <c r="N94" s="184">
        <v>71.149000000000001</v>
      </c>
      <c r="O94" t="s">
        <v>551</v>
      </c>
      <c r="P94">
        <v>12</v>
      </c>
      <c r="Q94" t="s">
        <v>405</v>
      </c>
    </row>
    <row r="95" spans="1:17" x14ac:dyDescent="0.3">
      <c r="A95" t="s">
        <v>917</v>
      </c>
      <c r="B95" s="148">
        <v>343</v>
      </c>
      <c r="C95" t="s">
        <v>281</v>
      </c>
      <c r="D95" t="s">
        <v>282</v>
      </c>
      <c r="E95" t="s">
        <v>918</v>
      </c>
      <c r="F95" t="s">
        <v>9</v>
      </c>
      <c r="G95" s="184">
        <v>0</v>
      </c>
      <c r="H95" s="184">
        <v>245.655</v>
      </c>
      <c r="I95" s="184">
        <v>0</v>
      </c>
      <c r="J95" s="184">
        <v>0</v>
      </c>
      <c r="K95" s="184">
        <v>0</v>
      </c>
      <c r="L95" s="184">
        <v>0</v>
      </c>
      <c r="M95" s="345">
        <v>0</v>
      </c>
      <c r="N95" s="184">
        <v>245.655</v>
      </c>
      <c r="O95" t="s">
        <v>551</v>
      </c>
      <c r="P95">
        <v>12</v>
      </c>
      <c r="Q95" t="s">
        <v>282</v>
      </c>
    </row>
    <row r="96" spans="1:17" x14ac:dyDescent="0.3">
      <c r="A96" t="s">
        <v>919</v>
      </c>
      <c r="B96" s="148">
        <v>343</v>
      </c>
      <c r="C96" t="s">
        <v>281</v>
      </c>
      <c r="D96" t="s">
        <v>283</v>
      </c>
      <c r="E96" t="s">
        <v>920</v>
      </c>
      <c r="F96" t="s">
        <v>9</v>
      </c>
      <c r="G96" s="184">
        <v>0</v>
      </c>
      <c r="H96" s="184">
        <v>257.79700000000003</v>
      </c>
      <c r="I96" s="184">
        <v>0</v>
      </c>
      <c r="J96" s="184">
        <v>0</v>
      </c>
      <c r="K96" s="184">
        <v>0</v>
      </c>
      <c r="L96" s="184">
        <v>0</v>
      </c>
      <c r="M96" s="345">
        <v>0</v>
      </c>
      <c r="N96" s="184">
        <v>257.79700000000003</v>
      </c>
      <c r="O96" t="s">
        <v>551</v>
      </c>
      <c r="P96">
        <v>12</v>
      </c>
      <c r="Q96" t="s">
        <v>283</v>
      </c>
    </row>
    <row r="97" spans="1:17" x14ac:dyDescent="0.3">
      <c r="A97" t="s">
        <v>921</v>
      </c>
      <c r="B97" s="148">
        <v>343</v>
      </c>
      <c r="C97" t="s">
        <v>281</v>
      </c>
      <c r="D97" t="s">
        <v>284</v>
      </c>
      <c r="E97" t="s">
        <v>922</v>
      </c>
      <c r="F97" t="s">
        <v>9</v>
      </c>
      <c r="G97" s="184">
        <v>0</v>
      </c>
      <c r="H97" s="184">
        <v>63.518999999999998</v>
      </c>
      <c r="I97" s="184">
        <v>0</v>
      </c>
      <c r="J97" s="184">
        <v>0</v>
      </c>
      <c r="K97" s="184">
        <v>0</v>
      </c>
      <c r="L97" s="184">
        <v>0</v>
      </c>
      <c r="M97" s="345">
        <v>0</v>
      </c>
      <c r="N97" s="184">
        <v>63.518999999999998</v>
      </c>
      <c r="O97" t="s">
        <v>551</v>
      </c>
      <c r="P97">
        <v>12</v>
      </c>
      <c r="Q97" t="s">
        <v>284</v>
      </c>
    </row>
    <row r="98" spans="1:17" x14ac:dyDescent="0.3">
      <c r="A98" t="s">
        <v>923</v>
      </c>
      <c r="B98" s="148">
        <v>343</v>
      </c>
      <c r="C98" t="s">
        <v>281</v>
      </c>
      <c r="D98" t="s">
        <v>285</v>
      </c>
      <c r="E98" t="s">
        <v>924</v>
      </c>
      <c r="F98" t="s">
        <v>9</v>
      </c>
      <c r="G98" s="184">
        <v>0</v>
      </c>
      <c r="H98" s="184">
        <v>245.351</v>
      </c>
      <c r="I98" s="184">
        <v>0</v>
      </c>
      <c r="J98" s="184">
        <v>0</v>
      </c>
      <c r="K98" s="184">
        <v>0</v>
      </c>
      <c r="L98" s="184">
        <v>0</v>
      </c>
      <c r="M98" s="345">
        <v>0</v>
      </c>
      <c r="N98" s="184">
        <v>245.351</v>
      </c>
      <c r="O98" t="s">
        <v>551</v>
      </c>
      <c r="P98">
        <v>12</v>
      </c>
      <c r="Q98" t="s">
        <v>285</v>
      </c>
    </row>
    <row r="99" spans="1:17" x14ac:dyDescent="0.3">
      <c r="A99" t="s">
        <v>925</v>
      </c>
      <c r="B99" s="148">
        <v>343</v>
      </c>
      <c r="C99" t="s">
        <v>281</v>
      </c>
      <c r="D99" t="s">
        <v>286</v>
      </c>
      <c r="E99" t="s">
        <v>926</v>
      </c>
      <c r="F99" t="s">
        <v>9</v>
      </c>
      <c r="G99" s="184">
        <v>0</v>
      </c>
      <c r="H99" s="184">
        <v>121.01834400000001</v>
      </c>
      <c r="I99" s="184">
        <v>0</v>
      </c>
      <c r="J99" s="184">
        <v>0</v>
      </c>
      <c r="K99" s="184">
        <v>0</v>
      </c>
      <c r="L99" s="184">
        <v>0</v>
      </c>
      <c r="M99" s="345">
        <v>0</v>
      </c>
      <c r="N99" s="184">
        <v>121.01834400000001</v>
      </c>
      <c r="O99" t="s">
        <v>551</v>
      </c>
      <c r="P99">
        <v>12</v>
      </c>
      <c r="Q99" t="s">
        <v>286</v>
      </c>
    </row>
    <row r="100" spans="1:17" x14ac:dyDescent="0.3">
      <c r="A100" t="s">
        <v>930</v>
      </c>
      <c r="B100" s="148">
        <v>625</v>
      </c>
      <c r="C100" t="s">
        <v>407</v>
      </c>
      <c r="D100" t="s">
        <v>408</v>
      </c>
      <c r="E100" t="s">
        <v>931</v>
      </c>
      <c r="F100" t="s">
        <v>9</v>
      </c>
      <c r="G100" s="184">
        <v>0</v>
      </c>
      <c r="H100" s="184">
        <v>973.38599999999997</v>
      </c>
      <c r="I100" s="184">
        <v>0</v>
      </c>
      <c r="J100" s="184">
        <v>0</v>
      </c>
      <c r="K100" s="184">
        <v>0</v>
      </c>
      <c r="L100" s="184">
        <v>0</v>
      </c>
      <c r="M100" s="245">
        <v>0</v>
      </c>
      <c r="N100" s="184">
        <v>973.38599999999997</v>
      </c>
      <c r="O100" t="s">
        <v>551</v>
      </c>
      <c r="P100">
        <v>9</v>
      </c>
      <c r="Q100" t="s">
        <v>408</v>
      </c>
    </row>
    <row r="101" spans="1:17" x14ac:dyDescent="0.3">
      <c r="A101" t="s">
        <v>932</v>
      </c>
      <c r="B101" s="148">
        <v>365</v>
      </c>
      <c r="C101" t="s">
        <v>291</v>
      </c>
      <c r="D101" t="s">
        <v>292</v>
      </c>
      <c r="E101" t="s">
        <v>933</v>
      </c>
      <c r="F101" t="s">
        <v>9</v>
      </c>
      <c r="G101" s="184">
        <v>0</v>
      </c>
      <c r="H101" s="184">
        <v>1516.7270000000003</v>
      </c>
      <c r="I101" s="184">
        <v>0</v>
      </c>
      <c r="J101" s="184">
        <v>0</v>
      </c>
      <c r="K101" s="184">
        <v>0</v>
      </c>
      <c r="L101" s="184">
        <v>0</v>
      </c>
      <c r="M101" s="245">
        <v>0</v>
      </c>
      <c r="N101" s="184">
        <v>1516.7270000000003</v>
      </c>
      <c r="O101" t="s">
        <v>551</v>
      </c>
      <c r="P101">
        <v>12</v>
      </c>
      <c r="Q101" t="s">
        <v>292</v>
      </c>
    </row>
    <row r="102" spans="1:17" x14ac:dyDescent="0.3">
      <c r="A102" t="s">
        <v>956</v>
      </c>
      <c r="B102" s="148">
        <v>408</v>
      </c>
      <c r="C102" t="s">
        <v>311</v>
      </c>
      <c r="D102" t="s">
        <v>312</v>
      </c>
      <c r="E102" t="s">
        <v>957</v>
      </c>
      <c r="F102" t="s">
        <v>9</v>
      </c>
      <c r="G102" s="184">
        <v>0</v>
      </c>
      <c r="H102" s="184">
        <v>766.0440000000001</v>
      </c>
      <c r="I102" s="184">
        <v>0</v>
      </c>
      <c r="J102" s="184">
        <v>0</v>
      </c>
      <c r="K102" s="184">
        <v>0</v>
      </c>
      <c r="L102" s="184">
        <v>0</v>
      </c>
      <c r="M102" s="245">
        <v>0</v>
      </c>
      <c r="N102" s="184">
        <v>766.0440000000001</v>
      </c>
      <c r="O102" t="s">
        <v>551</v>
      </c>
      <c r="P102">
        <v>12</v>
      </c>
      <c r="Q102" t="s">
        <v>312</v>
      </c>
    </row>
    <row r="103" spans="1:17" x14ac:dyDescent="0.3">
      <c r="A103" t="s">
        <v>974</v>
      </c>
      <c r="B103" s="148">
        <v>395</v>
      </c>
      <c r="C103" t="s">
        <v>330</v>
      </c>
      <c r="D103" t="s">
        <v>331</v>
      </c>
      <c r="E103" t="s">
        <v>975</v>
      </c>
      <c r="F103" t="s">
        <v>9</v>
      </c>
      <c r="G103" s="184">
        <v>0</v>
      </c>
      <c r="H103" s="184">
        <v>66.510000000000005</v>
      </c>
      <c r="I103" s="184">
        <v>0</v>
      </c>
      <c r="J103" s="184">
        <v>0</v>
      </c>
      <c r="K103" s="184">
        <v>184.88899999999998</v>
      </c>
      <c r="L103" s="184">
        <v>0</v>
      </c>
      <c r="M103" s="345">
        <v>0</v>
      </c>
      <c r="N103" s="184">
        <v>251.399</v>
      </c>
      <c r="O103" t="s">
        <v>551</v>
      </c>
      <c r="P103">
        <v>13</v>
      </c>
      <c r="Q103" t="s">
        <v>331</v>
      </c>
    </row>
    <row r="104" spans="1:17" x14ac:dyDescent="0.3">
      <c r="A104" t="s">
        <v>1022</v>
      </c>
      <c r="B104" s="148">
        <v>344</v>
      </c>
      <c r="C104" t="s">
        <v>367</v>
      </c>
      <c r="D104" t="s">
        <v>368</v>
      </c>
      <c r="E104" t="s">
        <v>1023</v>
      </c>
      <c r="F104" t="s">
        <v>9</v>
      </c>
      <c r="G104" s="184">
        <v>0</v>
      </c>
      <c r="H104" s="184">
        <v>0</v>
      </c>
      <c r="I104" s="184">
        <v>0</v>
      </c>
      <c r="J104" s="184">
        <v>0</v>
      </c>
      <c r="K104" s="184">
        <v>102.568</v>
      </c>
      <c r="L104" s="184">
        <v>0</v>
      </c>
      <c r="M104" s="345">
        <v>0</v>
      </c>
      <c r="N104" s="184">
        <v>102.568</v>
      </c>
      <c r="O104" t="s">
        <v>551</v>
      </c>
      <c r="P104">
        <v>12</v>
      </c>
      <c r="Q104" t="s">
        <v>368</v>
      </c>
    </row>
    <row r="105" spans="1:17" x14ac:dyDescent="0.3">
      <c r="A105" t="s">
        <v>1036</v>
      </c>
      <c r="B105" s="148">
        <v>375</v>
      </c>
      <c r="C105" t="s">
        <v>410</v>
      </c>
      <c r="D105" t="s">
        <v>411</v>
      </c>
      <c r="E105" t="s">
        <v>1037</v>
      </c>
      <c r="F105" t="s">
        <v>9</v>
      </c>
      <c r="G105" s="184">
        <v>0</v>
      </c>
      <c r="H105" s="184">
        <v>441.08800000000002</v>
      </c>
      <c r="I105" s="184">
        <v>0</v>
      </c>
      <c r="J105" s="184">
        <v>0</v>
      </c>
      <c r="K105" s="184">
        <v>0</v>
      </c>
      <c r="L105" s="184">
        <v>0</v>
      </c>
      <c r="M105" s="345">
        <v>0</v>
      </c>
      <c r="N105" s="184">
        <v>441.08800000000002</v>
      </c>
      <c r="O105" t="s">
        <v>551</v>
      </c>
      <c r="P105">
        <v>12</v>
      </c>
      <c r="Q105" t="s">
        <v>411</v>
      </c>
    </row>
    <row r="106" spans="1:17" x14ac:dyDescent="0.3">
      <c r="A106" t="s">
        <v>641</v>
      </c>
      <c r="B106" s="148">
        <v>169</v>
      </c>
      <c r="C106" t="s">
        <v>103</v>
      </c>
      <c r="D106" t="s">
        <v>104</v>
      </c>
      <c r="E106" t="s">
        <v>1338</v>
      </c>
      <c r="F106" t="s">
        <v>9</v>
      </c>
      <c r="G106" s="184">
        <v>0</v>
      </c>
      <c r="H106" s="184">
        <v>1282.8890000000001</v>
      </c>
      <c r="I106" s="184">
        <v>0</v>
      </c>
      <c r="J106" s="184">
        <v>0</v>
      </c>
      <c r="K106" s="184">
        <v>0</v>
      </c>
      <c r="L106" s="184">
        <v>0</v>
      </c>
      <c r="M106" s="345">
        <v>0</v>
      </c>
      <c r="N106" s="184">
        <v>1282.8890000000001</v>
      </c>
      <c r="O106" t="s">
        <v>551</v>
      </c>
      <c r="P106">
        <v>8</v>
      </c>
      <c r="Q106" t="s">
        <v>104</v>
      </c>
    </row>
    <row r="107" spans="1:17" x14ac:dyDescent="0.3">
      <c r="A107" t="s">
        <v>645</v>
      </c>
      <c r="B107" s="148">
        <v>169</v>
      </c>
      <c r="C107" t="s">
        <v>103</v>
      </c>
      <c r="D107" t="s">
        <v>173</v>
      </c>
      <c r="E107" t="s">
        <v>646</v>
      </c>
      <c r="F107" t="s">
        <v>9</v>
      </c>
      <c r="G107" s="184">
        <v>0</v>
      </c>
      <c r="H107" s="184">
        <v>41975</v>
      </c>
      <c r="I107" s="184">
        <v>0</v>
      </c>
      <c r="J107" s="184">
        <v>0</v>
      </c>
      <c r="K107" s="184">
        <v>0</v>
      </c>
      <c r="L107" s="184">
        <v>0</v>
      </c>
      <c r="M107" s="345">
        <v>0</v>
      </c>
      <c r="N107" s="184">
        <v>41975</v>
      </c>
      <c r="O107" t="s">
        <v>551</v>
      </c>
      <c r="P107">
        <v>12</v>
      </c>
      <c r="Q107" t="s">
        <v>647</v>
      </c>
    </row>
    <row r="108" spans="1:17" x14ac:dyDescent="0.3">
      <c r="A108" t="s">
        <v>650</v>
      </c>
      <c r="B108" s="148">
        <v>169</v>
      </c>
      <c r="C108" t="s">
        <v>103</v>
      </c>
      <c r="D108" t="s">
        <v>108</v>
      </c>
      <c r="E108" t="s">
        <v>651</v>
      </c>
      <c r="F108" t="s">
        <v>9</v>
      </c>
      <c r="G108" s="184">
        <v>0</v>
      </c>
      <c r="H108" s="184">
        <v>1811.252</v>
      </c>
      <c r="I108" s="184">
        <v>0</v>
      </c>
      <c r="J108" s="184">
        <v>0</v>
      </c>
      <c r="K108" s="184">
        <v>734.70799999999997</v>
      </c>
      <c r="L108" s="184">
        <v>0</v>
      </c>
      <c r="M108" s="245">
        <v>0</v>
      </c>
      <c r="N108" s="184">
        <v>2545.96</v>
      </c>
      <c r="O108" t="s">
        <v>551</v>
      </c>
      <c r="P108">
        <v>24</v>
      </c>
      <c r="Q108" t="s">
        <v>108</v>
      </c>
    </row>
    <row r="109" spans="1:17" x14ac:dyDescent="0.3">
      <c r="A109" t="s">
        <v>654</v>
      </c>
      <c r="B109" s="148">
        <v>169</v>
      </c>
      <c r="C109" t="s">
        <v>103</v>
      </c>
      <c r="D109" t="s">
        <v>112</v>
      </c>
      <c r="E109" t="s">
        <v>642</v>
      </c>
      <c r="F109" t="s">
        <v>9</v>
      </c>
      <c r="G109" s="184">
        <v>0</v>
      </c>
      <c r="H109" s="184">
        <v>4007.9249999999997</v>
      </c>
      <c r="I109" s="184">
        <v>0</v>
      </c>
      <c r="J109" s="184">
        <v>0</v>
      </c>
      <c r="K109" s="184">
        <v>741.97699999999986</v>
      </c>
      <c r="L109" s="184">
        <v>0</v>
      </c>
      <c r="M109" s="345">
        <v>0</v>
      </c>
      <c r="N109" s="184">
        <v>4749.902</v>
      </c>
      <c r="O109" t="s">
        <v>551</v>
      </c>
      <c r="P109">
        <v>24</v>
      </c>
      <c r="Q109" t="s">
        <v>112</v>
      </c>
    </row>
    <row r="110" spans="1:17" x14ac:dyDescent="0.3">
      <c r="A110" t="s">
        <v>657</v>
      </c>
      <c r="B110" s="148">
        <v>169</v>
      </c>
      <c r="C110" t="s">
        <v>103</v>
      </c>
      <c r="D110" t="s">
        <v>117</v>
      </c>
      <c r="E110" t="s">
        <v>658</v>
      </c>
      <c r="F110" t="s">
        <v>9</v>
      </c>
      <c r="G110" s="184">
        <v>0</v>
      </c>
      <c r="H110" s="184">
        <v>2882.8850000000002</v>
      </c>
      <c r="I110" s="184">
        <v>0</v>
      </c>
      <c r="J110" s="184">
        <v>0</v>
      </c>
      <c r="K110" s="184">
        <v>544.41</v>
      </c>
      <c r="L110" s="184">
        <v>0</v>
      </c>
      <c r="M110" s="245">
        <v>0</v>
      </c>
      <c r="N110" s="184">
        <v>3427.2950000000001</v>
      </c>
      <c r="O110" t="s">
        <v>551</v>
      </c>
      <c r="P110">
        <v>24</v>
      </c>
      <c r="Q110" t="s">
        <v>117</v>
      </c>
    </row>
    <row r="111" spans="1:17" x14ac:dyDescent="0.3">
      <c r="A111" t="s">
        <v>659</v>
      </c>
      <c r="B111" s="148">
        <v>169</v>
      </c>
      <c r="C111" t="s">
        <v>103</v>
      </c>
      <c r="D111" t="s">
        <v>120</v>
      </c>
      <c r="E111" t="s">
        <v>660</v>
      </c>
      <c r="F111" t="s">
        <v>9</v>
      </c>
      <c r="G111" s="184">
        <v>0</v>
      </c>
      <c r="H111" s="184">
        <v>2494.0899999999997</v>
      </c>
      <c r="I111" s="184">
        <v>0</v>
      </c>
      <c r="J111" s="184">
        <v>0</v>
      </c>
      <c r="K111" s="184">
        <v>579.79399999999998</v>
      </c>
      <c r="L111" s="184">
        <v>0</v>
      </c>
      <c r="M111" s="345">
        <v>0</v>
      </c>
      <c r="N111" s="184">
        <v>3073.8839999999991</v>
      </c>
      <c r="O111" t="s">
        <v>551</v>
      </c>
      <c r="P111">
        <v>24</v>
      </c>
      <c r="Q111" t="s">
        <v>120</v>
      </c>
    </row>
    <row r="112" spans="1:17" x14ac:dyDescent="0.3">
      <c r="A112" t="s">
        <v>665</v>
      </c>
      <c r="B112" s="148">
        <v>169</v>
      </c>
      <c r="C112" t="s">
        <v>103</v>
      </c>
      <c r="D112" t="s">
        <v>123</v>
      </c>
      <c r="E112" t="s">
        <v>666</v>
      </c>
      <c r="F112" t="s">
        <v>9</v>
      </c>
      <c r="G112" s="184">
        <v>0</v>
      </c>
      <c r="H112" s="184">
        <v>1972.116</v>
      </c>
      <c r="I112" s="184">
        <v>0</v>
      </c>
      <c r="J112" s="184">
        <v>0</v>
      </c>
      <c r="K112" s="184">
        <v>0</v>
      </c>
      <c r="L112" s="184">
        <v>0</v>
      </c>
      <c r="M112" s="245">
        <v>0</v>
      </c>
      <c r="N112" s="184">
        <v>1972.116</v>
      </c>
      <c r="O112" t="s">
        <v>551</v>
      </c>
      <c r="P112">
        <v>12</v>
      </c>
      <c r="Q112" t="s">
        <v>123</v>
      </c>
    </row>
    <row r="113" spans="1:17" x14ac:dyDescent="0.3">
      <c r="A113" t="s">
        <v>669</v>
      </c>
      <c r="B113" s="148">
        <v>169</v>
      </c>
      <c r="C113" t="s">
        <v>103</v>
      </c>
      <c r="D113" t="s">
        <v>125</v>
      </c>
      <c r="E113" t="s">
        <v>670</v>
      </c>
      <c r="F113" t="s">
        <v>9</v>
      </c>
      <c r="G113" s="184">
        <v>0</v>
      </c>
      <c r="H113" s="184">
        <v>1508.9290000000001</v>
      </c>
      <c r="I113" s="184">
        <v>0</v>
      </c>
      <c r="J113" s="184">
        <v>0</v>
      </c>
      <c r="K113" s="184">
        <v>0</v>
      </c>
      <c r="L113" s="184">
        <v>0</v>
      </c>
      <c r="M113" s="345">
        <v>0</v>
      </c>
      <c r="N113" s="184">
        <v>1508.9290000000001</v>
      </c>
      <c r="O113" t="s">
        <v>551</v>
      </c>
      <c r="P113">
        <v>12</v>
      </c>
      <c r="Q113" t="s">
        <v>125</v>
      </c>
    </row>
    <row r="114" spans="1:17" x14ac:dyDescent="0.3">
      <c r="A114" t="s">
        <v>679</v>
      </c>
      <c r="B114" s="148">
        <v>169</v>
      </c>
      <c r="C114" t="s">
        <v>103</v>
      </c>
      <c r="D114" t="s">
        <v>136</v>
      </c>
      <c r="E114" t="s">
        <v>680</v>
      </c>
      <c r="F114" t="s">
        <v>9</v>
      </c>
      <c r="G114" s="184">
        <v>0</v>
      </c>
      <c r="H114" s="184">
        <v>1974.124</v>
      </c>
      <c r="I114" s="184">
        <v>0</v>
      </c>
      <c r="J114" s="184">
        <v>0</v>
      </c>
      <c r="K114" s="184">
        <v>0</v>
      </c>
      <c r="L114" s="184">
        <v>0</v>
      </c>
      <c r="M114" s="345">
        <v>0</v>
      </c>
      <c r="N114" s="184">
        <v>1974.124</v>
      </c>
      <c r="O114" t="s">
        <v>551</v>
      </c>
      <c r="P114">
        <v>12</v>
      </c>
      <c r="Q114" t="s">
        <v>136</v>
      </c>
    </row>
    <row r="115" spans="1:17" x14ac:dyDescent="0.3">
      <c r="A115" t="s">
        <v>681</v>
      </c>
      <c r="B115" s="148">
        <v>169</v>
      </c>
      <c r="C115" t="s">
        <v>103</v>
      </c>
      <c r="D115" t="s">
        <v>137</v>
      </c>
      <c r="E115" t="s">
        <v>682</v>
      </c>
      <c r="F115" t="s">
        <v>9</v>
      </c>
      <c r="G115" s="184">
        <v>0</v>
      </c>
      <c r="H115" s="184">
        <v>1525.94</v>
      </c>
      <c r="I115" s="184">
        <v>0</v>
      </c>
      <c r="J115" s="184">
        <v>0</v>
      </c>
      <c r="K115" s="184">
        <v>694.31299999999999</v>
      </c>
      <c r="L115" s="184">
        <v>0</v>
      </c>
      <c r="M115" s="345">
        <v>0</v>
      </c>
      <c r="N115" s="184">
        <v>2220.2530000000002</v>
      </c>
      <c r="O115" t="s">
        <v>551</v>
      </c>
      <c r="P115">
        <v>24</v>
      </c>
      <c r="Q115" t="s">
        <v>137</v>
      </c>
    </row>
    <row r="116" spans="1:17" x14ac:dyDescent="0.3">
      <c r="A116" t="s">
        <v>683</v>
      </c>
      <c r="B116" s="148">
        <v>169</v>
      </c>
      <c r="C116" t="s">
        <v>103</v>
      </c>
      <c r="D116" t="s">
        <v>139</v>
      </c>
      <c r="E116" t="s">
        <v>684</v>
      </c>
      <c r="F116" t="s">
        <v>9</v>
      </c>
      <c r="G116" s="184">
        <v>0</v>
      </c>
      <c r="H116" s="184">
        <v>3021.6059999999998</v>
      </c>
      <c r="I116" s="184">
        <v>0</v>
      </c>
      <c r="J116" s="184">
        <v>0</v>
      </c>
      <c r="K116" s="184">
        <v>0</v>
      </c>
      <c r="L116" s="184">
        <v>0</v>
      </c>
      <c r="M116" s="345">
        <v>0</v>
      </c>
      <c r="N116" s="184">
        <v>3021.6059999999998</v>
      </c>
      <c r="O116" t="s">
        <v>551</v>
      </c>
      <c r="P116">
        <v>12</v>
      </c>
      <c r="Q116" t="s">
        <v>685</v>
      </c>
    </row>
    <row r="117" spans="1:17" x14ac:dyDescent="0.3">
      <c r="A117" t="s">
        <v>688</v>
      </c>
      <c r="B117" s="148">
        <v>169</v>
      </c>
      <c r="C117" t="s">
        <v>103</v>
      </c>
      <c r="D117" t="s">
        <v>142</v>
      </c>
      <c r="E117" t="s">
        <v>689</v>
      </c>
      <c r="F117" t="s">
        <v>9</v>
      </c>
      <c r="G117" s="184">
        <v>0</v>
      </c>
      <c r="H117" s="184">
        <v>1671.6490000000003</v>
      </c>
      <c r="I117" s="184">
        <v>0</v>
      </c>
      <c r="J117" s="184">
        <v>0</v>
      </c>
      <c r="K117" s="184">
        <v>0</v>
      </c>
      <c r="L117" s="184">
        <v>0</v>
      </c>
      <c r="M117" s="245">
        <v>0</v>
      </c>
      <c r="N117" s="184">
        <v>1671.6490000000003</v>
      </c>
      <c r="O117" t="s">
        <v>551</v>
      </c>
      <c r="P117">
        <v>12</v>
      </c>
      <c r="Q117" t="s">
        <v>142</v>
      </c>
    </row>
    <row r="118" spans="1:17" x14ac:dyDescent="0.3">
      <c r="A118" t="s">
        <v>701</v>
      </c>
      <c r="B118" s="148">
        <v>169</v>
      </c>
      <c r="C118" t="s">
        <v>103</v>
      </c>
      <c r="D118" t="s">
        <v>151</v>
      </c>
      <c r="E118" t="s">
        <v>702</v>
      </c>
      <c r="F118" t="s">
        <v>9</v>
      </c>
      <c r="G118" s="184">
        <v>0</v>
      </c>
      <c r="H118" s="184">
        <v>2874.6619999999998</v>
      </c>
      <c r="I118" s="184">
        <v>0</v>
      </c>
      <c r="J118" s="184">
        <v>0</v>
      </c>
      <c r="K118" s="184">
        <v>681.69499999999994</v>
      </c>
      <c r="L118" s="184">
        <v>0</v>
      </c>
      <c r="M118" s="345">
        <v>0</v>
      </c>
      <c r="N118" s="184">
        <v>3556.357</v>
      </c>
      <c r="O118" t="s">
        <v>551</v>
      </c>
      <c r="P118">
        <v>24</v>
      </c>
      <c r="Q118" t="s">
        <v>151</v>
      </c>
    </row>
    <row r="119" spans="1:17" x14ac:dyDescent="0.3">
      <c r="A119" t="s">
        <v>703</v>
      </c>
      <c r="B119" s="148">
        <v>169</v>
      </c>
      <c r="C119" t="s">
        <v>103</v>
      </c>
      <c r="D119" t="s">
        <v>396</v>
      </c>
      <c r="E119" t="s">
        <v>704</v>
      </c>
      <c r="F119" t="s">
        <v>9</v>
      </c>
      <c r="G119" s="184">
        <v>0</v>
      </c>
      <c r="H119" s="184">
        <v>1481.98</v>
      </c>
      <c r="I119" s="184">
        <v>0</v>
      </c>
      <c r="J119" s="184">
        <v>0</v>
      </c>
      <c r="K119" s="184">
        <v>0</v>
      </c>
      <c r="L119" s="184">
        <v>0</v>
      </c>
      <c r="M119" s="345">
        <v>0</v>
      </c>
      <c r="N119" s="184">
        <v>1481.98</v>
      </c>
      <c r="O119" t="s">
        <v>551</v>
      </c>
      <c r="P119">
        <v>12</v>
      </c>
      <c r="Q119" t="s">
        <v>396</v>
      </c>
    </row>
    <row r="120" spans="1:17" x14ac:dyDescent="0.3">
      <c r="A120" t="s">
        <v>709</v>
      </c>
      <c r="B120" s="148">
        <v>169</v>
      </c>
      <c r="C120" t="s">
        <v>103</v>
      </c>
      <c r="D120" t="s">
        <v>109</v>
      </c>
      <c r="E120" t="s">
        <v>710</v>
      </c>
      <c r="F120" t="s">
        <v>9</v>
      </c>
      <c r="G120" s="184">
        <v>0</v>
      </c>
      <c r="H120" s="184">
        <v>953.69299999999998</v>
      </c>
      <c r="I120" s="184">
        <v>0</v>
      </c>
      <c r="J120" s="184">
        <v>0</v>
      </c>
      <c r="K120" s="184">
        <v>0</v>
      </c>
      <c r="L120" s="184">
        <v>0</v>
      </c>
      <c r="M120" s="345">
        <v>0</v>
      </c>
      <c r="N120" s="184">
        <v>953.69299999999998</v>
      </c>
      <c r="O120" t="s">
        <v>551</v>
      </c>
      <c r="P120">
        <v>12</v>
      </c>
      <c r="Q120" t="s">
        <v>109</v>
      </c>
    </row>
    <row r="121" spans="1:17" x14ac:dyDescent="0.3">
      <c r="A121" t="s">
        <v>711</v>
      </c>
      <c r="B121" s="148">
        <v>169</v>
      </c>
      <c r="C121" t="s">
        <v>103</v>
      </c>
      <c r="D121" t="s">
        <v>114</v>
      </c>
      <c r="E121" t="s">
        <v>712</v>
      </c>
      <c r="F121" t="s">
        <v>9</v>
      </c>
      <c r="G121" s="184">
        <v>0</v>
      </c>
      <c r="H121" s="184">
        <v>682.06500000000005</v>
      </c>
      <c r="I121" s="184">
        <v>0</v>
      </c>
      <c r="J121" s="184">
        <v>0</v>
      </c>
      <c r="K121" s="184">
        <v>0</v>
      </c>
      <c r="L121" s="184">
        <v>0</v>
      </c>
      <c r="M121" s="345">
        <v>0</v>
      </c>
      <c r="N121" s="184">
        <v>682.06500000000005</v>
      </c>
      <c r="O121" t="s">
        <v>551</v>
      </c>
      <c r="P121">
        <v>12</v>
      </c>
      <c r="Q121" t="s">
        <v>114</v>
      </c>
    </row>
    <row r="122" spans="1:17" x14ac:dyDescent="0.3">
      <c r="A122" t="s">
        <v>721</v>
      </c>
      <c r="B122" s="148">
        <v>169</v>
      </c>
      <c r="C122" t="s">
        <v>103</v>
      </c>
      <c r="D122" t="s">
        <v>126</v>
      </c>
      <c r="E122" t="s">
        <v>722</v>
      </c>
      <c r="F122" t="s">
        <v>9</v>
      </c>
      <c r="G122" s="184">
        <v>0</v>
      </c>
      <c r="H122" s="184">
        <v>827.34899999999982</v>
      </c>
      <c r="I122" s="184">
        <v>0</v>
      </c>
      <c r="J122" s="184">
        <v>0</v>
      </c>
      <c r="K122" s="184">
        <v>117.86799999999998</v>
      </c>
      <c r="L122" s="184">
        <v>0</v>
      </c>
      <c r="M122" s="245">
        <v>0</v>
      </c>
      <c r="N122" s="184">
        <v>945.21699999999976</v>
      </c>
      <c r="O122" t="s">
        <v>551</v>
      </c>
      <c r="P122">
        <v>22</v>
      </c>
      <c r="Q122" t="s">
        <v>126</v>
      </c>
    </row>
    <row r="123" spans="1:17" x14ac:dyDescent="0.3">
      <c r="A123" t="s">
        <v>729</v>
      </c>
      <c r="B123" s="148">
        <v>169</v>
      </c>
      <c r="C123" t="s">
        <v>103</v>
      </c>
      <c r="D123" t="s">
        <v>138</v>
      </c>
      <c r="E123" t="s">
        <v>730</v>
      </c>
      <c r="F123" t="s">
        <v>9</v>
      </c>
      <c r="G123" s="184">
        <v>0</v>
      </c>
      <c r="H123" s="184">
        <v>1023.124</v>
      </c>
      <c r="I123" s="184">
        <v>0</v>
      </c>
      <c r="J123" s="184">
        <v>0</v>
      </c>
      <c r="K123" s="184">
        <v>0</v>
      </c>
      <c r="L123" s="184">
        <v>0</v>
      </c>
      <c r="M123" s="245">
        <v>0</v>
      </c>
      <c r="N123" s="184">
        <v>1023.124</v>
      </c>
      <c r="O123" t="s">
        <v>551</v>
      </c>
      <c r="P123">
        <v>12</v>
      </c>
      <c r="Q123" t="s">
        <v>138</v>
      </c>
    </row>
    <row r="124" spans="1:17" x14ac:dyDescent="0.3">
      <c r="A124" t="s">
        <v>1314</v>
      </c>
      <c r="B124" s="148">
        <v>319</v>
      </c>
      <c r="C124" t="s">
        <v>289</v>
      </c>
      <c r="D124" t="s">
        <v>290</v>
      </c>
      <c r="E124" t="s">
        <v>646</v>
      </c>
      <c r="F124" t="s">
        <v>9</v>
      </c>
      <c r="G124" s="184">
        <v>0</v>
      </c>
      <c r="H124" s="184">
        <v>0</v>
      </c>
      <c r="I124" s="184">
        <v>0</v>
      </c>
      <c r="J124" s="184">
        <v>0</v>
      </c>
      <c r="K124" s="184">
        <v>0</v>
      </c>
      <c r="L124" s="184">
        <v>0</v>
      </c>
      <c r="M124" s="345">
        <v>0</v>
      </c>
      <c r="N124" s="184">
        <v>0</v>
      </c>
      <c r="O124">
        <v>0</v>
      </c>
      <c r="P124">
        <v>0</v>
      </c>
      <c r="Q124" t="s">
        <v>647</v>
      </c>
    </row>
    <row r="125" spans="1:17" x14ac:dyDescent="0.3">
      <c r="A125" t="s">
        <v>1315</v>
      </c>
      <c r="B125" s="148">
        <v>0</v>
      </c>
      <c r="C125" t="s">
        <v>326</v>
      </c>
      <c r="D125" t="s">
        <v>327</v>
      </c>
      <c r="E125" t="s">
        <v>1316</v>
      </c>
      <c r="F125" t="s">
        <v>9</v>
      </c>
      <c r="G125" s="184">
        <v>0</v>
      </c>
      <c r="H125" s="184">
        <v>0</v>
      </c>
      <c r="I125" s="184">
        <v>0</v>
      </c>
      <c r="J125" s="184">
        <v>0</v>
      </c>
      <c r="K125" s="184">
        <v>0</v>
      </c>
      <c r="L125" s="184">
        <v>0</v>
      </c>
      <c r="M125" s="345">
        <v>0</v>
      </c>
      <c r="N125" s="184">
        <v>0</v>
      </c>
      <c r="O125">
        <v>0</v>
      </c>
      <c r="P125">
        <v>0</v>
      </c>
      <c r="Q125" t="s">
        <v>327</v>
      </c>
    </row>
    <row r="126" spans="1:17" x14ac:dyDescent="0.3">
      <c r="A126" t="s">
        <v>1020</v>
      </c>
      <c r="B126" s="148">
        <v>664</v>
      </c>
      <c r="C126" t="s">
        <v>365</v>
      </c>
      <c r="D126" t="s">
        <v>366</v>
      </c>
      <c r="E126" t="s">
        <v>1021</v>
      </c>
      <c r="F126" t="s">
        <v>9</v>
      </c>
      <c r="G126" s="184">
        <v>0</v>
      </c>
      <c r="H126" s="184">
        <v>557.43899999999996</v>
      </c>
      <c r="I126" s="184">
        <v>0</v>
      </c>
      <c r="J126" s="184">
        <v>0</v>
      </c>
      <c r="K126" s="184">
        <v>0</v>
      </c>
      <c r="L126" s="184">
        <v>0</v>
      </c>
      <c r="M126" s="345">
        <v>0</v>
      </c>
      <c r="N126" s="184">
        <v>557.43899999999996</v>
      </c>
      <c r="O126" t="s">
        <v>551</v>
      </c>
      <c r="P126">
        <v>12</v>
      </c>
      <c r="Q126" t="s">
        <v>366</v>
      </c>
    </row>
    <row r="127" spans="1:17" x14ac:dyDescent="0.3">
      <c r="A127" t="s">
        <v>671</v>
      </c>
      <c r="B127" s="148">
        <v>169</v>
      </c>
      <c r="C127" t="s">
        <v>103</v>
      </c>
      <c r="D127" t="s">
        <v>128</v>
      </c>
      <c r="E127" t="s">
        <v>672</v>
      </c>
      <c r="F127" t="s">
        <v>9</v>
      </c>
      <c r="G127" s="184">
        <v>0</v>
      </c>
      <c r="H127" s="184">
        <v>2798.9580000000001</v>
      </c>
      <c r="I127" s="184">
        <v>0</v>
      </c>
      <c r="J127" s="184">
        <v>0</v>
      </c>
      <c r="K127" s="184">
        <v>0</v>
      </c>
      <c r="L127" s="184">
        <v>0</v>
      </c>
      <c r="M127" s="345">
        <v>0</v>
      </c>
      <c r="N127" s="184">
        <v>2798.9580000000001</v>
      </c>
      <c r="O127" t="s">
        <v>551</v>
      </c>
      <c r="P127">
        <v>12</v>
      </c>
      <c r="Q127" t="s">
        <v>128</v>
      </c>
    </row>
    <row r="128" spans="1:17" x14ac:dyDescent="0.3">
      <c r="A128" t="s">
        <v>1339</v>
      </c>
      <c r="B128" s="148">
        <v>169</v>
      </c>
      <c r="C128" t="s">
        <v>103</v>
      </c>
      <c r="D128" t="s">
        <v>134</v>
      </c>
      <c r="E128" t="s">
        <v>1401</v>
      </c>
      <c r="F128" t="s">
        <v>9</v>
      </c>
      <c r="G128" s="184">
        <v>0</v>
      </c>
      <c r="H128" s="184">
        <v>0</v>
      </c>
      <c r="I128" s="184">
        <v>0</v>
      </c>
      <c r="J128" s="184">
        <v>0</v>
      </c>
      <c r="K128" s="184">
        <v>0</v>
      </c>
      <c r="L128" s="184">
        <v>0</v>
      </c>
      <c r="M128" s="345">
        <v>0</v>
      </c>
      <c r="N128" s="184">
        <v>0</v>
      </c>
      <c r="O128">
        <v>0</v>
      </c>
      <c r="P128">
        <v>0</v>
      </c>
      <c r="Q128" t="s">
        <v>134</v>
      </c>
    </row>
    <row r="129" spans="1:17" x14ac:dyDescent="0.3">
      <c r="A129" t="s">
        <v>1343</v>
      </c>
      <c r="B129" s="148">
        <v>169</v>
      </c>
      <c r="C129" t="s">
        <v>103</v>
      </c>
      <c r="D129" t="s">
        <v>130</v>
      </c>
      <c r="E129" t="s">
        <v>702</v>
      </c>
      <c r="F129" t="s">
        <v>9</v>
      </c>
      <c r="G129" s="184">
        <v>0</v>
      </c>
      <c r="H129" s="184">
        <v>0</v>
      </c>
      <c r="I129" s="184">
        <v>0</v>
      </c>
      <c r="J129" s="184">
        <v>0</v>
      </c>
      <c r="K129" s="184">
        <v>0</v>
      </c>
      <c r="L129" s="184">
        <v>0</v>
      </c>
      <c r="M129" s="345">
        <v>0</v>
      </c>
      <c r="N129" s="184">
        <v>0</v>
      </c>
      <c r="O129">
        <v>0</v>
      </c>
      <c r="P129">
        <v>0</v>
      </c>
      <c r="Q129" t="s">
        <v>151</v>
      </c>
    </row>
    <row r="130" spans="1:17" x14ac:dyDescent="0.3">
      <c r="A130" t="s">
        <v>1440</v>
      </c>
      <c r="B130" s="148">
        <v>169</v>
      </c>
      <c r="C130" t="s">
        <v>103</v>
      </c>
      <c r="D130" t="s">
        <v>398</v>
      </c>
      <c r="E130" t="s">
        <v>684</v>
      </c>
      <c r="F130" t="s">
        <v>9</v>
      </c>
      <c r="G130" s="184">
        <v>0</v>
      </c>
      <c r="H130" s="184">
        <v>0</v>
      </c>
      <c r="I130" s="184">
        <v>0</v>
      </c>
      <c r="J130" s="184">
        <v>0</v>
      </c>
      <c r="K130" s="184">
        <v>0</v>
      </c>
      <c r="L130" s="184">
        <v>0</v>
      </c>
      <c r="M130" s="345">
        <v>0</v>
      </c>
      <c r="N130" s="184">
        <v>0</v>
      </c>
      <c r="O130">
        <v>0</v>
      </c>
      <c r="P130">
        <v>0</v>
      </c>
      <c r="Q130" t="s">
        <v>685</v>
      </c>
    </row>
    <row r="131" spans="1:17" x14ac:dyDescent="0.3">
      <c r="A131" t="s">
        <v>1344</v>
      </c>
      <c r="B131" s="148">
        <v>169</v>
      </c>
      <c r="C131" t="s">
        <v>103</v>
      </c>
      <c r="D131" t="s">
        <v>152</v>
      </c>
      <c r="E131" t="s">
        <v>702</v>
      </c>
      <c r="F131" t="s">
        <v>9</v>
      </c>
      <c r="G131" s="184">
        <v>0</v>
      </c>
      <c r="H131" s="184">
        <v>0</v>
      </c>
      <c r="I131" s="184">
        <v>0</v>
      </c>
      <c r="J131" s="184">
        <v>0</v>
      </c>
      <c r="K131" s="184">
        <v>0</v>
      </c>
      <c r="L131" s="184">
        <v>0</v>
      </c>
      <c r="M131" s="345">
        <v>0</v>
      </c>
      <c r="N131" s="184">
        <v>0</v>
      </c>
      <c r="O131">
        <v>0</v>
      </c>
      <c r="P131">
        <v>0</v>
      </c>
      <c r="Q131" t="s">
        <v>151</v>
      </c>
    </row>
    <row r="132" spans="1:17" x14ac:dyDescent="0.3">
      <c r="A132" t="s">
        <v>1441</v>
      </c>
      <c r="B132" s="148">
        <v>169</v>
      </c>
      <c r="C132" t="s">
        <v>103</v>
      </c>
      <c r="D132" t="s">
        <v>397</v>
      </c>
      <c r="E132" t="s">
        <v>704</v>
      </c>
      <c r="F132" t="s">
        <v>9</v>
      </c>
      <c r="G132" s="184">
        <v>0</v>
      </c>
      <c r="H132" s="184">
        <v>0</v>
      </c>
      <c r="I132" s="184">
        <v>0</v>
      </c>
      <c r="J132" s="184">
        <v>0</v>
      </c>
      <c r="K132" s="184">
        <v>0</v>
      </c>
      <c r="L132" s="184">
        <v>0</v>
      </c>
      <c r="M132" s="245">
        <v>0</v>
      </c>
      <c r="N132" s="184">
        <v>0</v>
      </c>
      <c r="O132">
        <v>0</v>
      </c>
      <c r="P132">
        <v>0</v>
      </c>
      <c r="Q132" t="s">
        <v>396</v>
      </c>
    </row>
    <row r="133" spans="1:17" x14ac:dyDescent="0.3">
      <c r="A133" t="s">
        <v>755</v>
      </c>
      <c r="B133" s="148">
        <v>214</v>
      </c>
      <c r="C133" t="s">
        <v>169</v>
      </c>
      <c r="D133" t="s">
        <v>170</v>
      </c>
      <c r="E133" t="s">
        <v>757</v>
      </c>
      <c r="F133" t="s">
        <v>10</v>
      </c>
      <c r="G133" s="184">
        <v>50162</v>
      </c>
      <c r="H133" s="184">
        <v>0</v>
      </c>
      <c r="I133" s="184">
        <v>0</v>
      </c>
      <c r="J133" s="184">
        <v>0</v>
      </c>
      <c r="K133" s="184">
        <v>0</v>
      </c>
      <c r="L133" s="184">
        <v>0</v>
      </c>
      <c r="M133" s="245">
        <v>0</v>
      </c>
      <c r="N133" s="184">
        <v>50162</v>
      </c>
      <c r="O133" t="s">
        <v>588</v>
      </c>
      <c r="P133">
        <v>36</v>
      </c>
      <c r="Q133" t="s">
        <v>756</v>
      </c>
    </row>
    <row r="134" spans="1:17" x14ac:dyDescent="0.3">
      <c r="A134" t="s">
        <v>942</v>
      </c>
      <c r="B134" s="148">
        <v>254</v>
      </c>
      <c r="C134" t="s">
        <v>303</v>
      </c>
      <c r="D134" t="s">
        <v>304</v>
      </c>
      <c r="E134" t="s">
        <v>943</v>
      </c>
      <c r="F134" t="s">
        <v>10</v>
      </c>
      <c r="G134" s="184">
        <v>0</v>
      </c>
      <c r="H134" s="184">
        <v>4256</v>
      </c>
      <c r="I134" s="184">
        <v>0</v>
      </c>
      <c r="J134" s="184">
        <v>0</v>
      </c>
      <c r="K134" s="184">
        <v>0</v>
      </c>
      <c r="L134" s="184">
        <v>0</v>
      </c>
      <c r="M134" s="345">
        <v>0</v>
      </c>
      <c r="N134" s="184">
        <v>4256</v>
      </c>
      <c r="O134" t="s">
        <v>551</v>
      </c>
      <c r="P134">
        <v>12</v>
      </c>
      <c r="Q134" t="s">
        <v>304</v>
      </c>
    </row>
    <row r="135" spans="1:17" x14ac:dyDescent="0.3">
      <c r="A135" t="s">
        <v>944</v>
      </c>
      <c r="B135" s="148">
        <v>254</v>
      </c>
      <c r="C135" t="s">
        <v>303</v>
      </c>
      <c r="D135" t="s">
        <v>305</v>
      </c>
      <c r="E135" t="s">
        <v>945</v>
      </c>
      <c r="F135" t="s">
        <v>10</v>
      </c>
      <c r="G135" s="184">
        <v>0</v>
      </c>
      <c r="H135" s="184">
        <v>3300.2749999999996</v>
      </c>
      <c r="I135" s="184">
        <v>0</v>
      </c>
      <c r="J135" s="184">
        <v>0</v>
      </c>
      <c r="K135" s="184">
        <v>0</v>
      </c>
      <c r="L135" s="184">
        <v>0</v>
      </c>
      <c r="M135" s="345">
        <v>0</v>
      </c>
      <c r="N135" s="184">
        <v>3300.2749999999996</v>
      </c>
      <c r="O135" t="s">
        <v>551</v>
      </c>
      <c r="P135">
        <v>12</v>
      </c>
      <c r="Q135" t="s">
        <v>305</v>
      </c>
    </row>
    <row r="136" spans="1:17" x14ac:dyDescent="0.3">
      <c r="A136" t="s">
        <v>946</v>
      </c>
      <c r="B136" s="148">
        <v>254</v>
      </c>
      <c r="C136" t="s">
        <v>303</v>
      </c>
      <c r="D136" t="s">
        <v>306</v>
      </c>
      <c r="E136" t="s">
        <v>947</v>
      </c>
      <c r="F136" t="s">
        <v>10</v>
      </c>
      <c r="G136" s="184">
        <v>0</v>
      </c>
      <c r="H136" s="184">
        <v>4792.3999999999996</v>
      </c>
      <c r="I136" s="184">
        <v>0</v>
      </c>
      <c r="J136" s="184">
        <v>0</v>
      </c>
      <c r="K136" s="184">
        <v>0</v>
      </c>
      <c r="L136" s="184">
        <v>0</v>
      </c>
      <c r="M136" s="345">
        <v>0</v>
      </c>
      <c r="N136" s="184">
        <v>4792.3999999999996</v>
      </c>
      <c r="O136" t="s">
        <v>551</v>
      </c>
      <c r="P136">
        <v>12</v>
      </c>
      <c r="Q136" t="s">
        <v>306</v>
      </c>
    </row>
    <row r="137" spans="1:17" x14ac:dyDescent="0.3">
      <c r="A137" t="s">
        <v>948</v>
      </c>
      <c r="B137" s="148">
        <v>254</v>
      </c>
      <c r="C137" t="s">
        <v>303</v>
      </c>
      <c r="D137" t="s">
        <v>307</v>
      </c>
      <c r="E137" t="s">
        <v>949</v>
      </c>
      <c r="F137" t="s">
        <v>10</v>
      </c>
      <c r="G137" s="184">
        <v>0</v>
      </c>
      <c r="H137" s="184">
        <v>6349.0000000000009</v>
      </c>
      <c r="I137" s="184">
        <v>0</v>
      </c>
      <c r="J137" s="184">
        <v>0</v>
      </c>
      <c r="K137" s="184">
        <v>0</v>
      </c>
      <c r="L137" s="184">
        <v>0</v>
      </c>
      <c r="M137" s="345">
        <v>0</v>
      </c>
      <c r="N137" s="184">
        <v>6349.0000000000009</v>
      </c>
      <c r="O137" t="s">
        <v>588</v>
      </c>
      <c r="P137">
        <v>24</v>
      </c>
      <c r="Q137" t="s">
        <v>307</v>
      </c>
    </row>
    <row r="138" spans="1:17" x14ac:dyDescent="0.3">
      <c r="A138" t="s">
        <v>950</v>
      </c>
      <c r="B138" s="148">
        <v>254</v>
      </c>
      <c r="C138" t="s">
        <v>303</v>
      </c>
      <c r="D138" t="s">
        <v>308</v>
      </c>
      <c r="E138" t="s">
        <v>951</v>
      </c>
      <c r="F138" t="s">
        <v>10</v>
      </c>
      <c r="G138" s="184">
        <v>0</v>
      </c>
      <c r="H138" s="184">
        <v>6818.347999999999</v>
      </c>
      <c r="I138" s="184">
        <v>0</v>
      </c>
      <c r="J138" s="184">
        <v>0</v>
      </c>
      <c r="K138" s="184">
        <v>0</v>
      </c>
      <c r="L138" s="184">
        <v>0</v>
      </c>
      <c r="M138" s="345">
        <v>0</v>
      </c>
      <c r="N138" s="184">
        <v>6818.347999999999</v>
      </c>
      <c r="O138" t="s">
        <v>551</v>
      </c>
      <c r="P138">
        <v>12</v>
      </c>
      <c r="Q138" t="s">
        <v>308</v>
      </c>
    </row>
    <row r="139" spans="1:17" x14ac:dyDescent="0.3">
      <c r="A139" t="s">
        <v>952</v>
      </c>
      <c r="B139" s="148">
        <v>254</v>
      </c>
      <c r="C139" t="s">
        <v>303</v>
      </c>
      <c r="D139" t="s">
        <v>309</v>
      </c>
      <c r="E139" t="s">
        <v>953</v>
      </c>
      <c r="F139" t="s">
        <v>10</v>
      </c>
      <c r="G139" s="184">
        <v>0</v>
      </c>
      <c r="H139" s="184">
        <v>3704.7639999999992</v>
      </c>
      <c r="I139" s="184">
        <v>0</v>
      </c>
      <c r="J139" s="184">
        <v>0</v>
      </c>
      <c r="K139" s="184">
        <v>0</v>
      </c>
      <c r="L139" s="184">
        <v>0</v>
      </c>
      <c r="M139" s="245">
        <v>0</v>
      </c>
      <c r="N139" s="184">
        <v>3704.7639999999992</v>
      </c>
      <c r="O139" t="s">
        <v>551</v>
      </c>
      <c r="P139">
        <v>12</v>
      </c>
      <c r="Q139" t="s">
        <v>309</v>
      </c>
    </row>
    <row r="140" spans="1:17" x14ac:dyDescent="0.3">
      <c r="A140" t="s">
        <v>954</v>
      </c>
      <c r="B140" s="148">
        <v>254</v>
      </c>
      <c r="C140" t="s">
        <v>303</v>
      </c>
      <c r="D140" t="s">
        <v>310</v>
      </c>
      <c r="E140" t="s">
        <v>955</v>
      </c>
      <c r="F140" t="s">
        <v>10</v>
      </c>
      <c r="G140" s="184">
        <v>0</v>
      </c>
      <c r="H140" s="184">
        <v>7322.11</v>
      </c>
      <c r="I140" s="184">
        <v>0</v>
      </c>
      <c r="J140" s="184">
        <v>0</v>
      </c>
      <c r="K140" s="184">
        <v>0</v>
      </c>
      <c r="L140" s="184">
        <v>0</v>
      </c>
      <c r="M140" s="345">
        <v>0</v>
      </c>
      <c r="N140" s="184">
        <v>7322.11</v>
      </c>
      <c r="O140" t="s">
        <v>551</v>
      </c>
      <c r="P140">
        <v>12</v>
      </c>
      <c r="Q140" t="s">
        <v>310</v>
      </c>
    </row>
    <row r="141" spans="1:17" x14ac:dyDescent="0.3">
      <c r="A141" t="s">
        <v>1008</v>
      </c>
      <c r="B141" s="148">
        <v>227</v>
      </c>
      <c r="C141" t="s">
        <v>1009</v>
      </c>
      <c r="D141" t="s">
        <v>1010</v>
      </c>
      <c r="E141" t="s">
        <v>1012</v>
      </c>
      <c r="F141" t="s">
        <v>10</v>
      </c>
      <c r="G141" s="184">
        <v>72702</v>
      </c>
      <c r="H141" s="184">
        <v>0</v>
      </c>
      <c r="I141" s="184">
        <v>0</v>
      </c>
      <c r="J141" s="184">
        <v>0</v>
      </c>
      <c r="K141" s="184">
        <v>0</v>
      </c>
      <c r="L141" s="184">
        <v>0</v>
      </c>
      <c r="M141" s="245">
        <v>0</v>
      </c>
      <c r="N141" s="184">
        <v>72702</v>
      </c>
      <c r="O141" t="s">
        <v>588</v>
      </c>
      <c r="P141">
        <v>24</v>
      </c>
      <c r="Q141" t="s">
        <v>1011</v>
      </c>
    </row>
    <row r="142" spans="1:17" x14ac:dyDescent="0.3">
      <c r="A142" t="s">
        <v>1013</v>
      </c>
      <c r="B142" s="148">
        <v>227</v>
      </c>
      <c r="C142" t="s">
        <v>1009</v>
      </c>
      <c r="D142" t="s">
        <v>1014</v>
      </c>
      <c r="E142" t="s">
        <v>1012</v>
      </c>
      <c r="F142" t="s">
        <v>10</v>
      </c>
      <c r="G142" s="184">
        <v>0</v>
      </c>
      <c r="H142" s="184">
        <v>0</v>
      </c>
      <c r="I142" s="184">
        <v>0</v>
      </c>
      <c r="J142" s="184">
        <v>0</v>
      </c>
      <c r="K142" s="184">
        <v>0</v>
      </c>
      <c r="L142" s="184">
        <v>0</v>
      </c>
      <c r="M142" s="345">
        <v>0</v>
      </c>
      <c r="N142" s="184">
        <v>0</v>
      </c>
      <c r="O142" t="s">
        <v>588</v>
      </c>
      <c r="P142">
        <v>12</v>
      </c>
      <c r="Q142" t="s">
        <v>1011</v>
      </c>
    </row>
    <row r="143" spans="1:17" x14ac:dyDescent="0.3">
      <c r="A143" t="s">
        <v>763</v>
      </c>
      <c r="B143" s="148">
        <v>432</v>
      </c>
      <c r="C143" t="s">
        <v>175</v>
      </c>
      <c r="D143" t="s">
        <v>176</v>
      </c>
      <c r="E143" t="s">
        <v>764</v>
      </c>
      <c r="F143" t="s">
        <v>11</v>
      </c>
      <c r="G143" s="184">
        <v>0</v>
      </c>
      <c r="H143" s="184">
        <v>1556.7710000000002</v>
      </c>
      <c r="I143" s="184">
        <v>0</v>
      </c>
      <c r="J143" s="184">
        <v>0</v>
      </c>
      <c r="K143" s="184">
        <v>159.84899999999999</v>
      </c>
      <c r="L143" s="184">
        <v>0</v>
      </c>
      <c r="M143" s="345">
        <v>0</v>
      </c>
      <c r="N143" s="184">
        <v>1716.62</v>
      </c>
      <c r="O143" t="s">
        <v>551</v>
      </c>
      <c r="P143">
        <v>24</v>
      </c>
      <c r="Q143" t="s">
        <v>176</v>
      </c>
    </row>
    <row r="144" spans="1:17" x14ac:dyDescent="0.3">
      <c r="A144" t="s">
        <v>861</v>
      </c>
      <c r="B144" s="148">
        <v>369</v>
      </c>
      <c r="C144" t="s">
        <v>245</v>
      </c>
      <c r="D144" t="s">
        <v>246</v>
      </c>
      <c r="E144" t="s">
        <v>862</v>
      </c>
      <c r="F144" t="s">
        <v>11</v>
      </c>
      <c r="G144" s="184">
        <v>0</v>
      </c>
      <c r="H144" s="184">
        <v>656.23500000000001</v>
      </c>
      <c r="I144" s="184">
        <v>0</v>
      </c>
      <c r="J144" s="184">
        <v>0</v>
      </c>
      <c r="K144" s="184">
        <v>0</v>
      </c>
      <c r="L144" s="184">
        <v>0</v>
      </c>
      <c r="M144" s="345">
        <v>0</v>
      </c>
      <c r="N144" s="184">
        <v>656.23500000000001</v>
      </c>
      <c r="O144" t="s">
        <v>551</v>
      </c>
      <c r="P144">
        <v>12</v>
      </c>
      <c r="Q144" t="s">
        <v>246</v>
      </c>
    </row>
    <row r="145" spans="1:17" x14ac:dyDescent="0.3">
      <c r="A145" t="s">
        <v>892</v>
      </c>
      <c r="B145" s="148">
        <v>17</v>
      </c>
      <c r="C145" t="s">
        <v>260</v>
      </c>
      <c r="D145" t="s">
        <v>261</v>
      </c>
      <c r="E145" t="s">
        <v>893</v>
      </c>
      <c r="F145" t="s">
        <v>11</v>
      </c>
      <c r="G145" s="184">
        <v>0</v>
      </c>
      <c r="H145" s="184">
        <v>16962.818999999996</v>
      </c>
      <c r="I145" s="184">
        <v>0</v>
      </c>
      <c r="J145" s="184">
        <v>0</v>
      </c>
      <c r="K145" s="184">
        <v>4073.0879999999993</v>
      </c>
      <c r="L145" s="184">
        <v>0</v>
      </c>
      <c r="M145" s="345">
        <v>0</v>
      </c>
      <c r="N145" s="184">
        <v>21035.906999999999</v>
      </c>
      <c r="O145" t="s">
        <v>551</v>
      </c>
      <c r="P145">
        <v>24</v>
      </c>
      <c r="Q145" t="s">
        <v>261</v>
      </c>
    </row>
    <row r="146" spans="1:17" x14ac:dyDescent="0.3">
      <c r="A146" t="s">
        <v>643</v>
      </c>
      <c r="B146" s="148">
        <v>169</v>
      </c>
      <c r="C146" t="s">
        <v>103</v>
      </c>
      <c r="D146" t="s">
        <v>105</v>
      </c>
      <c r="E146" t="s">
        <v>644</v>
      </c>
      <c r="F146" t="s">
        <v>11</v>
      </c>
      <c r="G146" s="184">
        <v>0</v>
      </c>
      <c r="H146" s="184">
        <v>1338.498</v>
      </c>
      <c r="I146" s="184">
        <v>0</v>
      </c>
      <c r="J146" s="184">
        <v>0</v>
      </c>
      <c r="K146" s="184">
        <v>0</v>
      </c>
      <c r="L146" s="184">
        <v>0</v>
      </c>
      <c r="M146" s="245">
        <v>0</v>
      </c>
      <c r="N146" s="184">
        <v>1338.498</v>
      </c>
      <c r="O146" t="s">
        <v>551</v>
      </c>
      <c r="P146">
        <v>12</v>
      </c>
      <c r="Q146" t="s">
        <v>105</v>
      </c>
    </row>
    <row r="147" spans="1:17" x14ac:dyDescent="0.3">
      <c r="A147" t="s">
        <v>661</v>
      </c>
      <c r="B147" s="148">
        <v>169</v>
      </c>
      <c r="C147" t="s">
        <v>103</v>
      </c>
      <c r="D147" t="s">
        <v>121</v>
      </c>
      <c r="E147" t="s">
        <v>662</v>
      </c>
      <c r="F147" t="s">
        <v>11</v>
      </c>
      <c r="G147" s="184">
        <v>0</v>
      </c>
      <c r="H147" s="184">
        <v>1578.7719999999999</v>
      </c>
      <c r="I147" s="184">
        <v>0</v>
      </c>
      <c r="J147" s="184">
        <v>0</v>
      </c>
      <c r="K147" s="184">
        <v>0</v>
      </c>
      <c r="L147" s="184">
        <v>0</v>
      </c>
      <c r="M147" s="245">
        <v>0</v>
      </c>
      <c r="N147" s="184">
        <v>1578.7719999999999</v>
      </c>
      <c r="O147" t="s">
        <v>551</v>
      </c>
      <c r="P147">
        <v>12</v>
      </c>
      <c r="Q147" t="s">
        <v>121</v>
      </c>
    </row>
    <row r="148" spans="1:17" x14ac:dyDescent="0.3">
      <c r="A148" t="s">
        <v>663</v>
      </c>
      <c r="B148" s="148">
        <v>169</v>
      </c>
      <c r="C148" t="s">
        <v>103</v>
      </c>
      <c r="D148" t="s">
        <v>122</v>
      </c>
      <c r="E148" t="s">
        <v>664</v>
      </c>
      <c r="F148" t="s">
        <v>11</v>
      </c>
      <c r="G148" s="184">
        <v>0</v>
      </c>
      <c r="H148" s="184">
        <v>1322.2660000000001</v>
      </c>
      <c r="I148" s="184">
        <v>0</v>
      </c>
      <c r="J148" s="184">
        <v>0</v>
      </c>
      <c r="K148" s="184">
        <v>0</v>
      </c>
      <c r="L148" s="184">
        <v>0</v>
      </c>
      <c r="M148" s="345">
        <v>0</v>
      </c>
      <c r="N148" s="184">
        <v>1322.2660000000001</v>
      </c>
      <c r="O148" t="s">
        <v>551</v>
      </c>
      <c r="P148">
        <v>12</v>
      </c>
      <c r="Q148" t="s">
        <v>122</v>
      </c>
    </row>
    <row r="149" spans="1:17" x14ac:dyDescent="0.3">
      <c r="A149" t="s">
        <v>675</v>
      </c>
      <c r="B149" s="148">
        <v>169</v>
      </c>
      <c r="C149" t="s">
        <v>103</v>
      </c>
      <c r="D149" t="s">
        <v>131</v>
      </c>
      <c r="E149" t="s">
        <v>676</v>
      </c>
      <c r="F149" t="s">
        <v>11</v>
      </c>
      <c r="G149" s="184">
        <v>0</v>
      </c>
      <c r="H149" s="184">
        <v>1852.8830000000003</v>
      </c>
      <c r="I149" s="184">
        <v>0</v>
      </c>
      <c r="J149" s="184">
        <v>0</v>
      </c>
      <c r="K149" s="184">
        <v>0</v>
      </c>
      <c r="L149" s="184">
        <v>0</v>
      </c>
      <c r="M149" s="245">
        <v>0</v>
      </c>
      <c r="N149" s="184">
        <v>1852.8830000000003</v>
      </c>
      <c r="O149" t="s">
        <v>551</v>
      </c>
      <c r="P149">
        <v>12</v>
      </c>
      <c r="Q149" t="s">
        <v>131</v>
      </c>
    </row>
    <row r="150" spans="1:17" x14ac:dyDescent="0.3">
      <c r="A150" t="s">
        <v>677</v>
      </c>
      <c r="B150" s="148">
        <v>169</v>
      </c>
      <c r="C150" t="s">
        <v>103</v>
      </c>
      <c r="D150" t="s">
        <v>132</v>
      </c>
      <c r="E150" t="s">
        <v>678</v>
      </c>
      <c r="F150" t="s">
        <v>11</v>
      </c>
      <c r="G150" s="184">
        <v>0</v>
      </c>
      <c r="H150" s="184">
        <v>1893.38</v>
      </c>
      <c r="I150" s="184">
        <v>0</v>
      </c>
      <c r="J150" s="184">
        <v>0</v>
      </c>
      <c r="K150" s="184">
        <v>0</v>
      </c>
      <c r="L150" s="184">
        <v>0</v>
      </c>
      <c r="M150" s="345">
        <v>0</v>
      </c>
      <c r="N150" s="184">
        <v>1893.38</v>
      </c>
      <c r="O150" t="s">
        <v>551</v>
      </c>
      <c r="P150">
        <v>12</v>
      </c>
      <c r="Q150" t="s">
        <v>132</v>
      </c>
    </row>
    <row r="151" spans="1:17" x14ac:dyDescent="0.3">
      <c r="A151" t="s">
        <v>690</v>
      </c>
      <c r="B151" s="148">
        <v>169</v>
      </c>
      <c r="C151" t="s">
        <v>103</v>
      </c>
      <c r="D151" t="s">
        <v>143</v>
      </c>
      <c r="E151" t="s">
        <v>691</v>
      </c>
      <c r="F151" t="s">
        <v>11</v>
      </c>
      <c r="G151" s="184">
        <v>0</v>
      </c>
      <c r="H151" s="184">
        <v>2803.6850000000004</v>
      </c>
      <c r="I151" s="184">
        <v>0</v>
      </c>
      <c r="J151" s="184">
        <v>0</v>
      </c>
      <c r="K151" s="184">
        <v>63.934999999999995</v>
      </c>
      <c r="L151" s="184">
        <v>0</v>
      </c>
      <c r="M151" s="345">
        <v>0</v>
      </c>
      <c r="N151" s="184">
        <v>2867.6200000000003</v>
      </c>
      <c r="O151" t="s">
        <v>551</v>
      </c>
      <c r="P151">
        <v>24</v>
      </c>
      <c r="Q151" t="s">
        <v>143</v>
      </c>
    </row>
    <row r="152" spans="1:17" x14ac:dyDescent="0.3">
      <c r="A152" t="s">
        <v>694</v>
      </c>
      <c r="B152" s="148">
        <v>169</v>
      </c>
      <c r="C152" t="s">
        <v>103</v>
      </c>
      <c r="D152" t="s">
        <v>147</v>
      </c>
      <c r="E152" t="s">
        <v>695</v>
      </c>
      <c r="F152" t="s">
        <v>11</v>
      </c>
      <c r="G152" s="184">
        <v>0</v>
      </c>
      <c r="H152" s="184">
        <v>1592.9969999999996</v>
      </c>
      <c r="I152" s="184">
        <v>0</v>
      </c>
      <c r="J152" s="184">
        <v>0</v>
      </c>
      <c r="K152" s="184">
        <v>0</v>
      </c>
      <c r="L152" s="184">
        <v>0</v>
      </c>
      <c r="M152" s="345">
        <v>0</v>
      </c>
      <c r="N152" s="184">
        <v>1592.9969999999996</v>
      </c>
      <c r="O152" t="s">
        <v>551</v>
      </c>
      <c r="P152">
        <v>12</v>
      </c>
      <c r="Q152" t="s">
        <v>696</v>
      </c>
    </row>
    <row r="153" spans="1:17" x14ac:dyDescent="0.3">
      <c r="A153" t="s">
        <v>1312</v>
      </c>
      <c r="B153" s="148">
        <v>407</v>
      </c>
      <c r="C153" t="s">
        <v>255</v>
      </c>
      <c r="D153" t="s">
        <v>256</v>
      </c>
      <c r="E153" t="s">
        <v>695</v>
      </c>
      <c r="F153" t="s">
        <v>11</v>
      </c>
      <c r="G153" s="184">
        <v>0</v>
      </c>
      <c r="H153" s="184">
        <v>0</v>
      </c>
      <c r="I153" s="184">
        <v>0</v>
      </c>
      <c r="J153" s="184">
        <v>0</v>
      </c>
      <c r="K153" s="184">
        <v>0</v>
      </c>
      <c r="L153" s="184">
        <v>0</v>
      </c>
      <c r="M153" s="345">
        <v>0</v>
      </c>
      <c r="N153" s="184">
        <v>0</v>
      </c>
      <c r="O153">
        <v>0</v>
      </c>
      <c r="P153">
        <v>0</v>
      </c>
      <c r="Q153" t="s">
        <v>696</v>
      </c>
    </row>
    <row r="154" spans="1:17" x14ac:dyDescent="0.3">
      <c r="A154" t="s">
        <v>741</v>
      </c>
      <c r="B154" s="148">
        <v>121</v>
      </c>
      <c r="C154" t="s">
        <v>2030</v>
      </c>
      <c r="D154" t="s">
        <v>156</v>
      </c>
      <c r="E154" t="s">
        <v>600</v>
      </c>
      <c r="F154" t="s">
        <v>12</v>
      </c>
      <c r="G154" s="184">
        <v>45081.999999999993</v>
      </c>
      <c r="H154" s="184">
        <v>0</v>
      </c>
      <c r="I154" s="184">
        <v>0</v>
      </c>
      <c r="J154" s="184">
        <v>0</v>
      </c>
      <c r="K154" s="184">
        <v>0</v>
      </c>
      <c r="L154" s="184">
        <v>0</v>
      </c>
      <c r="M154" s="345">
        <v>0</v>
      </c>
      <c r="N154" s="184">
        <v>45081.999999999993</v>
      </c>
      <c r="O154" t="s">
        <v>588</v>
      </c>
      <c r="P154">
        <v>36</v>
      </c>
      <c r="Q154">
        <v>0</v>
      </c>
    </row>
    <row r="155" spans="1:17" x14ac:dyDescent="0.3">
      <c r="A155" t="s">
        <v>742</v>
      </c>
      <c r="B155" s="148">
        <v>121</v>
      </c>
      <c r="C155" t="s">
        <v>2030</v>
      </c>
      <c r="D155" t="s">
        <v>743</v>
      </c>
      <c r="E155" t="s">
        <v>600</v>
      </c>
      <c r="F155" t="s">
        <v>12</v>
      </c>
      <c r="G155" s="184">
        <v>0</v>
      </c>
      <c r="H155" s="184">
        <v>0</v>
      </c>
      <c r="I155" s="184">
        <v>76916</v>
      </c>
      <c r="J155" s="184">
        <v>0</v>
      </c>
      <c r="K155" s="184">
        <v>0</v>
      </c>
      <c r="L155" s="184">
        <v>0</v>
      </c>
      <c r="M155" s="245">
        <v>0</v>
      </c>
      <c r="N155" s="184">
        <v>76916</v>
      </c>
      <c r="O155" t="s">
        <v>588</v>
      </c>
      <c r="P155">
        <v>12</v>
      </c>
      <c r="Q155">
        <v>0</v>
      </c>
    </row>
    <row r="156" spans="1:17" x14ac:dyDescent="0.3">
      <c r="A156" t="s">
        <v>744</v>
      </c>
      <c r="B156" s="148">
        <v>121</v>
      </c>
      <c r="C156" t="s">
        <v>2030</v>
      </c>
      <c r="D156" t="s">
        <v>158</v>
      </c>
      <c r="E156" t="s">
        <v>600</v>
      </c>
      <c r="F156" t="s">
        <v>12</v>
      </c>
      <c r="G156" s="184">
        <v>589738</v>
      </c>
      <c r="H156" s="184">
        <v>0</v>
      </c>
      <c r="I156" s="184">
        <v>0</v>
      </c>
      <c r="J156" s="184">
        <v>0</v>
      </c>
      <c r="K156" s="184">
        <v>0</v>
      </c>
      <c r="L156" s="184">
        <v>0</v>
      </c>
      <c r="M156" s="345">
        <v>0</v>
      </c>
      <c r="N156" s="184">
        <v>589738</v>
      </c>
      <c r="O156" t="s">
        <v>588</v>
      </c>
      <c r="P156">
        <v>60</v>
      </c>
      <c r="Q156">
        <v>0</v>
      </c>
    </row>
    <row r="157" spans="1:17" x14ac:dyDescent="0.3">
      <c r="A157" t="s">
        <v>753</v>
      </c>
      <c r="B157" s="148">
        <v>520</v>
      </c>
      <c r="C157" t="s">
        <v>754</v>
      </c>
      <c r="D157" t="s">
        <v>167</v>
      </c>
      <c r="E157" t="s">
        <v>600</v>
      </c>
      <c r="F157" t="s">
        <v>12</v>
      </c>
      <c r="G157" s="184">
        <v>191982</v>
      </c>
      <c r="H157" s="184">
        <v>0</v>
      </c>
      <c r="I157" s="184">
        <v>0</v>
      </c>
      <c r="J157" s="184">
        <v>0</v>
      </c>
      <c r="K157" s="184">
        <v>0</v>
      </c>
      <c r="L157" s="184">
        <v>0</v>
      </c>
      <c r="M157" s="345">
        <v>0</v>
      </c>
      <c r="N157" s="184">
        <v>191982</v>
      </c>
      <c r="O157" t="s">
        <v>588</v>
      </c>
      <c r="P157">
        <v>36</v>
      </c>
      <c r="Q157">
        <v>0</v>
      </c>
    </row>
    <row r="158" spans="1:17" x14ac:dyDescent="0.3">
      <c r="A158" t="s">
        <v>777</v>
      </c>
      <c r="B158" s="148">
        <v>8</v>
      </c>
      <c r="C158" t="s">
        <v>189</v>
      </c>
      <c r="D158" t="s">
        <v>190</v>
      </c>
      <c r="E158" t="s">
        <v>600</v>
      </c>
      <c r="F158" t="s">
        <v>12</v>
      </c>
      <c r="G158" s="184">
        <v>84421</v>
      </c>
      <c r="H158" s="184">
        <v>0</v>
      </c>
      <c r="I158" s="184">
        <v>0</v>
      </c>
      <c r="J158" s="184">
        <v>0</v>
      </c>
      <c r="K158" s="184">
        <v>0</v>
      </c>
      <c r="L158" s="184">
        <v>0</v>
      </c>
      <c r="M158" s="345">
        <v>0</v>
      </c>
      <c r="N158" s="184">
        <v>84421</v>
      </c>
      <c r="O158" t="s">
        <v>588</v>
      </c>
      <c r="P158">
        <v>12</v>
      </c>
      <c r="Q158">
        <v>0</v>
      </c>
    </row>
    <row r="159" spans="1:17" x14ac:dyDescent="0.3">
      <c r="A159" t="s">
        <v>778</v>
      </c>
      <c r="B159" s="148">
        <v>8</v>
      </c>
      <c r="C159" t="s">
        <v>189</v>
      </c>
      <c r="D159" t="s">
        <v>191</v>
      </c>
      <c r="E159" t="s">
        <v>600</v>
      </c>
      <c r="F159" t="s">
        <v>12</v>
      </c>
      <c r="G159" s="184">
        <v>0</v>
      </c>
      <c r="H159" s="184">
        <v>0</v>
      </c>
      <c r="I159" s="184">
        <v>86666</v>
      </c>
      <c r="J159" s="184">
        <v>0</v>
      </c>
      <c r="K159" s="184">
        <v>0</v>
      </c>
      <c r="L159" s="184">
        <v>0</v>
      </c>
      <c r="M159" s="245">
        <v>0</v>
      </c>
      <c r="N159" s="184">
        <v>86666</v>
      </c>
      <c r="O159" t="s">
        <v>588</v>
      </c>
      <c r="P159">
        <v>12</v>
      </c>
      <c r="Q159">
        <v>0</v>
      </c>
    </row>
    <row r="160" spans="1:17" x14ac:dyDescent="0.3">
      <c r="A160" t="s">
        <v>780</v>
      </c>
      <c r="B160" s="148">
        <v>8</v>
      </c>
      <c r="C160" t="s">
        <v>189</v>
      </c>
      <c r="D160" t="s">
        <v>541</v>
      </c>
      <c r="E160" t="s">
        <v>600</v>
      </c>
      <c r="F160" t="s">
        <v>12</v>
      </c>
      <c r="G160" s="184">
        <v>871990</v>
      </c>
      <c r="H160" s="184">
        <v>0</v>
      </c>
      <c r="I160" s="184">
        <v>0</v>
      </c>
      <c r="J160" s="184">
        <v>0</v>
      </c>
      <c r="K160" s="184">
        <v>0</v>
      </c>
      <c r="L160" s="184">
        <v>0</v>
      </c>
      <c r="M160" s="345">
        <v>0</v>
      </c>
      <c r="N160" s="184">
        <v>871990</v>
      </c>
      <c r="O160" t="s">
        <v>588</v>
      </c>
      <c r="P160">
        <v>24</v>
      </c>
      <c r="Q160">
        <v>0</v>
      </c>
    </row>
    <row r="161" spans="1:17" x14ac:dyDescent="0.3">
      <c r="A161" t="s">
        <v>802</v>
      </c>
      <c r="B161" s="148">
        <v>720</v>
      </c>
      <c r="C161" t="s">
        <v>803</v>
      </c>
      <c r="D161" t="s">
        <v>804</v>
      </c>
      <c r="E161" t="s">
        <v>600</v>
      </c>
      <c r="F161" t="s">
        <v>12</v>
      </c>
      <c r="G161" s="184">
        <v>0</v>
      </c>
      <c r="H161" s="184">
        <v>107.8</v>
      </c>
      <c r="I161" s="184">
        <v>0</v>
      </c>
      <c r="J161" s="184">
        <v>0</v>
      </c>
      <c r="K161" s="184">
        <v>0</v>
      </c>
      <c r="L161" s="184">
        <v>0</v>
      </c>
      <c r="M161" s="345">
        <v>0</v>
      </c>
      <c r="N161" s="184">
        <v>107.8</v>
      </c>
      <c r="O161" t="s">
        <v>588</v>
      </c>
      <c r="P161">
        <v>12</v>
      </c>
      <c r="Q161">
        <v>0</v>
      </c>
    </row>
    <row r="162" spans="1:17" x14ac:dyDescent="0.3">
      <c r="A162" t="s">
        <v>805</v>
      </c>
      <c r="B162" s="148">
        <v>726</v>
      </c>
      <c r="C162" t="s">
        <v>806</v>
      </c>
      <c r="D162" t="s">
        <v>807</v>
      </c>
      <c r="E162" t="s">
        <v>600</v>
      </c>
      <c r="F162" t="s">
        <v>12</v>
      </c>
      <c r="G162" s="184">
        <v>105551.40299999999</v>
      </c>
      <c r="H162" s="184">
        <v>0</v>
      </c>
      <c r="I162" s="184">
        <v>0</v>
      </c>
      <c r="J162" s="184">
        <v>0</v>
      </c>
      <c r="K162" s="184">
        <v>0</v>
      </c>
      <c r="L162" s="184">
        <v>0</v>
      </c>
      <c r="M162" s="345">
        <v>0</v>
      </c>
      <c r="N162" s="184">
        <v>105551.40299999999</v>
      </c>
      <c r="O162" t="s">
        <v>588</v>
      </c>
      <c r="P162">
        <v>12</v>
      </c>
      <c r="Q162">
        <v>0</v>
      </c>
    </row>
    <row r="163" spans="1:17" x14ac:dyDescent="0.3">
      <c r="A163" t="s">
        <v>808</v>
      </c>
      <c r="B163" s="148">
        <v>724</v>
      </c>
      <c r="C163" t="s">
        <v>809</v>
      </c>
      <c r="D163" t="s">
        <v>810</v>
      </c>
      <c r="E163" t="s">
        <v>600</v>
      </c>
      <c r="F163" t="s">
        <v>12</v>
      </c>
      <c r="G163" s="184">
        <v>0</v>
      </c>
      <c r="H163" s="184">
        <v>42516</v>
      </c>
      <c r="I163" s="184">
        <v>0</v>
      </c>
      <c r="J163" s="184">
        <v>0</v>
      </c>
      <c r="K163" s="184">
        <v>0</v>
      </c>
      <c r="L163" s="184">
        <v>0</v>
      </c>
      <c r="M163" s="245">
        <v>0</v>
      </c>
      <c r="N163" s="184">
        <v>42516</v>
      </c>
      <c r="O163" t="s">
        <v>588</v>
      </c>
      <c r="P163">
        <v>24</v>
      </c>
      <c r="Q163">
        <v>0</v>
      </c>
    </row>
    <row r="164" spans="1:17" x14ac:dyDescent="0.3">
      <c r="A164" t="s">
        <v>598</v>
      </c>
      <c r="B164" s="148">
        <v>742</v>
      </c>
      <c r="C164" t="s">
        <v>599</v>
      </c>
      <c r="D164" t="s">
        <v>78</v>
      </c>
      <c r="E164" t="s">
        <v>600</v>
      </c>
      <c r="F164" t="s">
        <v>12</v>
      </c>
      <c r="G164" s="184">
        <v>0</v>
      </c>
      <c r="H164" s="184">
        <v>0</v>
      </c>
      <c r="I164" s="184">
        <v>0</v>
      </c>
      <c r="J164" s="184">
        <v>0</v>
      </c>
      <c r="K164" s="184">
        <v>4446</v>
      </c>
      <c r="L164" s="184">
        <v>0</v>
      </c>
      <c r="M164" s="345">
        <v>0</v>
      </c>
      <c r="N164" s="184">
        <v>4446</v>
      </c>
      <c r="O164" t="s">
        <v>588</v>
      </c>
      <c r="P164">
        <v>12</v>
      </c>
      <c r="Q164">
        <v>0</v>
      </c>
    </row>
    <row r="165" spans="1:17" x14ac:dyDescent="0.3">
      <c r="A165" t="s">
        <v>817</v>
      </c>
      <c r="B165" s="148">
        <v>0</v>
      </c>
      <c r="C165" t="s">
        <v>213</v>
      </c>
      <c r="D165" t="s">
        <v>818</v>
      </c>
      <c r="E165" t="s">
        <v>600</v>
      </c>
      <c r="F165" t="s">
        <v>12</v>
      </c>
      <c r="G165" s="184">
        <v>0</v>
      </c>
      <c r="H165" s="184">
        <v>0</v>
      </c>
      <c r="I165" s="184">
        <v>0</v>
      </c>
      <c r="J165" s="184">
        <v>0</v>
      </c>
      <c r="K165" s="184">
        <v>56022</v>
      </c>
      <c r="L165" s="184">
        <v>0</v>
      </c>
      <c r="M165" s="345">
        <v>0</v>
      </c>
      <c r="N165" s="184">
        <v>56022</v>
      </c>
      <c r="O165" t="s">
        <v>588</v>
      </c>
      <c r="P165">
        <v>12</v>
      </c>
      <c r="Q165">
        <v>0</v>
      </c>
    </row>
    <row r="166" spans="1:17" x14ac:dyDescent="0.3">
      <c r="A166" t="s">
        <v>826</v>
      </c>
      <c r="B166" s="148">
        <v>13</v>
      </c>
      <c r="C166" t="s">
        <v>220</v>
      </c>
      <c r="D166" t="s">
        <v>546</v>
      </c>
      <c r="E166" t="s">
        <v>600</v>
      </c>
      <c r="F166" t="s">
        <v>12</v>
      </c>
      <c r="G166" s="184">
        <v>0</v>
      </c>
      <c r="H166" s="184">
        <v>0</v>
      </c>
      <c r="I166" s="184">
        <v>0</v>
      </c>
      <c r="J166" s="184">
        <v>0</v>
      </c>
      <c r="K166" s="184">
        <v>0</v>
      </c>
      <c r="L166" s="184">
        <v>0</v>
      </c>
      <c r="M166" s="345">
        <v>-2392</v>
      </c>
      <c r="N166" s="184">
        <v>-2392</v>
      </c>
      <c r="O166" t="s">
        <v>588</v>
      </c>
      <c r="P166">
        <v>12</v>
      </c>
      <c r="Q166">
        <v>0</v>
      </c>
    </row>
    <row r="167" spans="1:17" x14ac:dyDescent="0.3">
      <c r="A167" t="s">
        <v>827</v>
      </c>
      <c r="B167" s="148">
        <v>13</v>
      </c>
      <c r="C167" t="s">
        <v>220</v>
      </c>
      <c r="D167" t="s">
        <v>221</v>
      </c>
      <c r="E167" t="s">
        <v>600</v>
      </c>
      <c r="F167" t="s">
        <v>12</v>
      </c>
      <c r="G167" s="184">
        <v>38</v>
      </c>
      <c r="H167" s="184">
        <v>0</v>
      </c>
      <c r="I167" s="184">
        <v>0</v>
      </c>
      <c r="J167" s="184">
        <v>0</v>
      </c>
      <c r="K167" s="184">
        <v>0</v>
      </c>
      <c r="L167" s="184">
        <v>0</v>
      </c>
      <c r="M167" s="345">
        <v>0</v>
      </c>
      <c r="N167" s="184">
        <v>38</v>
      </c>
      <c r="O167" t="s">
        <v>588</v>
      </c>
      <c r="P167">
        <v>12</v>
      </c>
      <c r="Q167">
        <v>0</v>
      </c>
    </row>
    <row r="168" spans="1:17" x14ac:dyDescent="0.3">
      <c r="A168" t="s">
        <v>828</v>
      </c>
      <c r="B168" s="148">
        <v>13</v>
      </c>
      <c r="C168" t="s">
        <v>220</v>
      </c>
      <c r="D168" t="s">
        <v>829</v>
      </c>
      <c r="E168" t="s">
        <v>600</v>
      </c>
      <c r="F168" t="s">
        <v>12</v>
      </c>
      <c r="G168" s="184">
        <v>0</v>
      </c>
      <c r="H168" s="184">
        <v>0</v>
      </c>
      <c r="I168" s="184">
        <v>0</v>
      </c>
      <c r="J168" s="184">
        <v>0</v>
      </c>
      <c r="K168" s="184">
        <v>73845</v>
      </c>
      <c r="L168" s="184">
        <v>0</v>
      </c>
      <c r="M168" s="345">
        <v>0</v>
      </c>
      <c r="N168" s="184">
        <v>73845</v>
      </c>
      <c r="O168" t="s">
        <v>588</v>
      </c>
      <c r="P168">
        <v>12</v>
      </c>
      <c r="Q168">
        <v>0</v>
      </c>
    </row>
    <row r="169" spans="1:17" x14ac:dyDescent="0.3">
      <c r="A169" t="s">
        <v>830</v>
      </c>
      <c r="B169" s="148">
        <v>13</v>
      </c>
      <c r="C169" t="s">
        <v>220</v>
      </c>
      <c r="D169" t="s">
        <v>79</v>
      </c>
      <c r="E169" t="s">
        <v>600</v>
      </c>
      <c r="F169" t="s">
        <v>12</v>
      </c>
      <c r="G169" s="184">
        <v>7251</v>
      </c>
      <c r="H169" s="184">
        <v>-118.00000000000001</v>
      </c>
      <c r="I169" s="184">
        <v>0</v>
      </c>
      <c r="J169" s="184">
        <v>0</v>
      </c>
      <c r="K169" s="184">
        <v>0</v>
      </c>
      <c r="L169" s="184">
        <v>0</v>
      </c>
      <c r="M169" s="345">
        <v>0</v>
      </c>
      <c r="N169" s="184">
        <v>7132.9999999999991</v>
      </c>
      <c r="O169" t="s">
        <v>588</v>
      </c>
      <c r="P169">
        <v>36</v>
      </c>
      <c r="Q169">
        <v>0</v>
      </c>
    </row>
    <row r="170" spans="1:17" x14ac:dyDescent="0.3">
      <c r="A170" t="s">
        <v>831</v>
      </c>
      <c r="B170" s="148">
        <v>13</v>
      </c>
      <c r="C170" t="s">
        <v>220</v>
      </c>
      <c r="D170" t="s">
        <v>222</v>
      </c>
      <c r="E170" t="s">
        <v>600</v>
      </c>
      <c r="F170" t="s">
        <v>12</v>
      </c>
      <c r="G170" s="184">
        <v>192475</v>
      </c>
      <c r="H170" s="184">
        <v>0</v>
      </c>
      <c r="I170" s="184">
        <v>0</v>
      </c>
      <c r="J170" s="184">
        <v>0</v>
      </c>
      <c r="K170" s="184">
        <v>0</v>
      </c>
      <c r="L170" s="184">
        <v>0</v>
      </c>
      <c r="M170" s="345">
        <v>0</v>
      </c>
      <c r="N170" s="184">
        <v>192475</v>
      </c>
      <c r="O170" t="s">
        <v>588</v>
      </c>
      <c r="P170">
        <v>48</v>
      </c>
      <c r="Q170">
        <v>0</v>
      </c>
    </row>
    <row r="171" spans="1:17" x14ac:dyDescent="0.3">
      <c r="A171" t="s">
        <v>832</v>
      </c>
      <c r="B171" s="148">
        <v>13</v>
      </c>
      <c r="C171" t="s">
        <v>220</v>
      </c>
      <c r="D171" t="s">
        <v>223</v>
      </c>
      <c r="E171" t="s">
        <v>600</v>
      </c>
      <c r="F171" t="s">
        <v>12</v>
      </c>
      <c r="G171" s="184">
        <v>417652</v>
      </c>
      <c r="H171" s="184">
        <v>0</v>
      </c>
      <c r="I171" s="184">
        <v>0</v>
      </c>
      <c r="J171" s="184">
        <v>0</v>
      </c>
      <c r="K171" s="184">
        <v>0</v>
      </c>
      <c r="L171" s="184">
        <v>0</v>
      </c>
      <c r="M171" s="245">
        <v>0</v>
      </c>
      <c r="N171" s="184">
        <v>417652</v>
      </c>
      <c r="O171" t="s">
        <v>588</v>
      </c>
      <c r="P171">
        <v>96</v>
      </c>
      <c r="Q171">
        <v>0</v>
      </c>
    </row>
    <row r="172" spans="1:17" x14ac:dyDescent="0.3">
      <c r="A172" t="s">
        <v>840</v>
      </c>
      <c r="B172" s="148">
        <v>32</v>
      </c>
      <c r="C172" t="s">
        <v>229</v>
      </c>
      <c r="D172" t="s">
        <v>230</v>
      </c>
      <c r="E172" t="s">
        <v>600</v>
      </c>
      <c r="F172" t="s">
        <v>12</v>
      </c>
      <c r="G172" s="184">
        <v>12</v>
      </c>
      <c r="H172" s="184">
        <v>0</v>
      </c>
      <c r="I172" s="184">
        <v>0</v>
      </c>
      <c r="J172" s="184">
        <v>0</v>
      </c>
      <c r="K172" s="184">
        <v>0</v>
      </c>
      <c r="L172" s="184">
        <v>0</v>
      </c>
      <c r="M172" s="345">
        <v>0</v>
      </c>
      <c r="N172" s="184">
        <v>12</v>
      </c>
      <c r="O172" t="s">
        <v>588</v>
      </c>
      <c r="P172">
        <v>12</v>
      </c>
      <c r="Q172">
        <v>0</v>
      </c>
    </row>
    <row r="173" spans="1:17" x14ac:dyDescent="0.3">
      <c r="A173" t="s">
        <v>842</v>
      </c>
      <c r="B173" s="148">
        <v>32</v>
      </c>
      <c r="C173" t="s">
        <v>229</v>
      </c>
      <c r="D173" t="s">
        <v>231</v>
      </c>
      <c r="E173" t="s">
        <v>600</v>
      </c>
      <c r="F173" t="s">
        <v>12</v>
      </c>
      <c r="G173" s="184">
        <v>0</v>
      </c>
      <c r="H173" s="184">
        <v>0</v>
      </c>
      <c r="I173" s="184">
        <v>430509</v>
      </c>
      <c r="J173" s="184">
        <v>0</v>
      </c>
      <c r="K173" s="184">
        <v>0</v>
      </c>
      <c r="L173" s="184">
        <v>0</v>
      </c>
      <c r="M173" s="345">
        <v>0</v>
      </c>
      <c r="N173" s="184">
        <v>430509</v>
      </c>
      <c r="O173" t="s">
        <v>588</v>
      </c>
      <c r="P173">
        <v>12</v>
      </c>
      <c r="Q173">
        <v>0</v>
      </c>
    </row>
    <row r="174" spans="1:17" x14ac:dyDescent="0.3">
      <c r="A174" t="s">
        <v>843</v>
      </c>
      <c r="B174" s="148">
        <v>32</v>
      </c>
      <c r="C174" t="s">
        <v>229</v>
      </c>
      <c r="D174" t="s">
        <v>232</v>
      </c>
      <c r="E174" t="s">
        <v>600</v>
      </c>
      <c r="F174" t="s">
        <v>12</v>
      </c>
      <c r="G174" s="184">
        <v>398898</v>
      </c>
      <c r="H174" s="184">
        <v>0</v>
      </c>
      <c r="I174" s="184">
        <v>0</v>
      </c>
      <c r="J174" s="184">
        <v>0</v>
      </c>
      <c r="K174" s="184">
        <v>0</v>
      </c>
      <c r="L174" s="184">
        <v>0</v>
      </c>
      <c r="M174" s="245">
        <v>0</v>
      </c>
      <c r="N174" s="184">
        <v>398898</v>
      </c>
      <c r="O174" t="s">
        <v>588</v>
      </c>
      <c r="P174">
        <v>24</v>
      </c>
      <c r="Q174">
        <v>0</v>
      </c>
    </row>
    <row r="175" spans="1:17" x14ac:dyDescent="0.3">
      <c r="A175" t="s">
        <v>844</v>
      </c>
      <c r="B175" s="148">
        <v>32</v>
      </c>
      <c r="C175" t="s">
        <v>229</v>
      </c>
      <c r="D175" t="s">
        <v>233</v>
      </c>
      <c r="E175" t="s">
        <v>600</v>
      </c>
      <c r="F175" t="s">
        <v>12</v>
      </c>
      <c r="G175" s="184">
        <v>0</v>
      </c>
      <c r="H175" s="184">
        <v>87</v>
      </c>
      <c r="I175" s="184">
        <v>0</v>
      </c>
      <c r="J175" s="184">
        <v>0</v>
      </c>
      <c r="K175" s="184">
        <v>0</v>
      </c>
      <c r="L175" s="184">
        <v>0</v>
      </c>
      <c r="M175" s="345">
        <v>0</v>
      </c>
      <c r="N175" s="184">
        <v>87</v>
      </c>
      <c r="O175" t="s">
        <v>588</v>
      </c>
      <c r="P175">
        <v>12</v>
      </c>
      <c r="Q175">
        <v>0</v>
      </c>
    </row>
    <row r="176" spans="1:17" x14ac:dyDescent="0.3">
      <c r="A176" t="s">
        <v>845</v>
      </c>
      <c r="B176" s="148">
        <v>32</v>
      </c>
      <c r="C176" t="s">
        <v>229</v>
      </c>
      <c r="D176" t="s">
        <v>846</v>
      </c>
      <c r="E176" t="s">
        <v>600</v>
      </c>
      <c r="F176" t="s">
        <v>12</v>
      </c>
      <c r="G176" s="184">
        <v>39612</v>
      </c>
      <c r="H176" s="184">
        <v>0</v>
      </c>
      <c r="I176" s="184">
        <v>0</v>
      </c>
      <c r="J176" s="184">
        <v>0</v>
      </c>
      <c r="K176" s="184">
        <v>0</v>
      </c>
      <c r="L176" s="184">
        <v>0</v>
      </c>
      <c r="M176" s="345">
        <v>0</v>
      </c>
      <c r="N176" s="184">
        <v>39612</v>
      </c>
      <c r="O176" t="s">
        <v>588</v>
      </c>
      <c r="P176">
        <v>12</v>
      </c>
      <c r="Q176">
        <v>0</v>
      </c>
    </row>
    <row r="177" spans="1:17" x14ac:dyDescent="0.3">
      <c r="A177" t="s">
        <v>908</v>
      </c>
      <c r="B177" s="148">
        <v>18</v>
      </c>
      <c r="C177" t="s">
        <v>909</v>
      </c>
      <c r="D177" t="s">
        <v>910</v>
      </c>
      <c r="E177" t="s">
        <v>600</v>
      </c>
      <c r="F177" t="s">
        <v>12</v>
      </c>
      <c r="G177" s="184">
        <v>0</v>
      </c>
      <c r="H177" s="184">
        <v>819046</v>
      </c>
      <c r="I177" s="184">
        <v>0</v>
      </c>
      <c r="J177" s="184">
        <v>0</v>
      </c>
      <c r="K177" s="184">
        <v>0</v>
      </c>
      <c r="L177" s="184">
        <v>0</v>
      </c>
      <c r="M177" s="345">
        <v>0</v>
      </c>
      <c r="N177" s="184">
        <v>819046</v>
      </c>
      <c r="O177" t="s">
        <v>588</v>
      </c>
      <c r="P177">
        <v>24</v>
      </c>
      <c r="Q177">
        <v>0</v>
      </c>
    </row>
    <row r="178" spans="1:17" x14ac:dyDescent="0.3">
      <c r="A178" t="s">
        <v>783</v>
      </c>
      <c r="B178" s="148">
        <v>108</v>
      </c>
      <c r="C178" t="s">
        <v>784</v>
      </c>
      <c r="D178" t="s">
        <v>341</v>
      </c>
      <c r="E178" t="s">
        <v>600</v>
      </c>
      <c r="F178" t="s">
        <v>12</v>
      </c>
      <c r="G178" s="184">
        <v>0</v>
      </c>
      <c r="H178" s="184">
        <v>105</v>
      </c>
      <c r="I178" s="184">
        <v>0</v>
      </c>
      <c r="J178" s="184">
        <v>0</v>
      </c>
      <c r="K178" s="184">
        <v>0</v>
      </c>
      <c r="L178" s="184">
        <v>0</v>
      </c>
      <c r="M178" s="245">
        <v>0</v>
      </c>
      <c r="N178" s="184">
        <v>105</v>
      </c>
      <c r="O178" t="s">
        <v>588</v>
      </c>
      <c r="P178">
        <v>12</v>
      </c>
      <c r="Q178">
        <v>0</v>
      </c>
    </row>
    <row r="179" spans="1:17" x14ac:dyDescent="0.3">
      <c r="A179" t="s">
        <v>1017</v>
      </c>
      <c r="B179" s="148">
        <v>0</v>
      </c>
      <c r="C179" t="s">
        <v>1018</v>
      </c>
      <c r="D179" t="s">
        <v>1019</v>
      </c>
      <c r="E179" t="s">
        <v>600</v>
      </c>
      <c r="F179" t="s">
        <v>12</v>
      </c>
      <c r="G179" s="184">
        <v>62679.000000000007</v>
      </c>
      <c r="H179" s="184">
        <v>0</v>
      </c>
      <c r="I179" s="184">
        <v>0</v>
      </c>
      <c r="J179" s="184">
        <v>0</v>
      </c>
      <c r="K179" s="184">
        <v>0</v>
      </c>
      <c r="L179" s="184">
        <v>0</v>
      </c>
      <c r="M179" s="245">
        <v>0</v>
      </c>
      <c r="N179" s="184">
        <v>62679.000000000007</v>
      </c>
      <c r="O179" t="s">
        <v>588</v>
      </c>
      <c r="P179">
        <v>36</v>
      </c>
      <c r="Q179">
        <v>0</v>
      </c>
    </row>
    <row r="180" spans="1:17" x14ac:dyDescent="0.3">
      <c r="A180" t="s">
        <v>1041</v>
      </c>
      <c r="B180" s="148">
        <v>452</v>
      </c>
      <c r="C180" t="s">
        <v>1042</v>
      </c>
      <c r="D180" t="s">
        <v>1043</v>
      </c>
      <c r="E180" t="s">
        <v>600</v>
      </c>
      <c r="F180" t="s">
        <v>12</v>
      </c>
      <c r="G180" s="184">
        <v>41064</v>
      </c>
      <c r="H180" s="184">
        <v>0</v>
      </c>
      <c r="I180" s="184">
        <v>0</v>
      </c>
      <c r="J180" s="184">
        <v>0</v>
      </c>
      <c r="K180" s="184">
        <v>0</v>
      </c>
      <c r="L180" s="184">
        <v>0</v>
      </c>
      <c r="M180" s="345">
        <v>0</v>
      </c>
      <c r="N180" s="184">
        <v>41064</v>
      </c>
      <c r="O180" t="s">
        <v>588</v>
      </c>
      <c r="P180">
        <v>60</v>
      </c>
      <c r="Q180">
        <v>0</v>
      </c>
    </row>
    <row r="181" spans="1:17" x14ac:dyDescent="0.3">
      <c r="A181" t="s">
        <v>1026</v>
      </c>
      <c r="B181" s="148">
        <v>0</v>
      </c>
      <c r="C181" t="s">
        <v>1027</v>
      </c>
      <c r="D181" t="s">
        <v>1028</v>
      </c>
      <c r="E181" t="s">
        <v>600</v>
      </c>
      <c r="F181" t="s">
        <v>12</v>
      </c>
      <c r="G181" s="184">
        <v>69678.563999999998</v>
      </c>
      <c r="H181" s="184">
        <v>216</v>
      </c>
      <c r="I181" s="184">
        <v>0</v>
      </c>
      <c r="J181" s="184">
        <v>0</v>
      </c>
      <c r="K181" s="184">
        <v>0</v>
      </c>
      <c r="L181" s="184">
        <v>0</v>
      </c>
      <c r="M181" s="345">
        <v>0</v>
      </c>
      <c r="N181" s="184">
        <v>69894.563999999998</v>
      </c>
      <c r="O181" t="s">
        <v>588</v>
      </c>
      <c r="P181">
        <v>24</v>
      </c>
      <c r="Q181">
        <v>0</v>
      </c>
    </row>
    <row r="182" spans="1:17" x14ac:dyDescent="0.3">
      <c r="A182" t="s">
        <v>1302</v>
      </c>
      <c r="B182" s="148">
        <v>0</v>
      </c>
      <c r="C182" t="s">
        <v>1303</v>
      </c>
      <c r="D182" t="s">
        <v>1304</v>
      </c>
      <c r="E182" t="s">
        <v>600</v>
      </c>
      <c r="F182" t="s">
        <v>12</v>
      </c>
      <c r="G182" s="184">
        <v>0</v>
      </c>
      <c r="H182" s="184">
        <v>0</v>
      </c>
      <c r="I182" s="184">
        <v>0</v>
      </c>
      <c r="J182" s="184">
        <v>0</v>
      </c>
      <c r="K182" s="184">
        <v>0</v>
      </c>
      <c r="L182" s="184">
        <v>0</v>
      </c>
      <c r="M182" s="345">
        <v>0</v>
      </c>
      <c r="N182" s="184">
        <v>0</v>
      </c>
      <c r="O182">
        <v>0</v>
      </c>
      <c r="P182">
        <v>0</v>
      </c>
      <c r="Q182">
        <v>0</v>
      </c>
    </row>
    <row r="183" spans="1:17" x14ac:dyDescent="0.3">
      <c r="A183" t="s">
        <v>1412</v>
      </c>
      <c r="B183" s="148" t="e">
        <v>#N/A</v>
      </c>
      <c r="C183" t="s">
        <v>1824</v>
      </c>
      <c r="D183" t="s">
        <v>1825</v>
      </c>
      <c r="E183" t="s">
        <v>600</v>
      </c>
      <c r="F183" t="s">
        <v>12</v>
      </c>
      <c r="G183" s="184">
        <v>0</v>
      </c>
      <c r="H183" s="184">
        <v>0</v>
      </c>
      <c r="I183" s="184">
        <v>0</v>
      </c>
      <c r="J183" s="184">
        <v>0</v>
      </c>
      <c r="K183" s="184">
        <v>0</v>
      </c>
      <c r="L183" s="184">
        <v>0</v>
      </c>
      <c r="M183" s="345">
        <v>0</v>
      </c>
      <c r="N183" s="184">
        <v>0</v>
      </c>
      <c r="O183">
        <v>0</v>
      </c>
      <c r="P183">
        <v>0</v>
      </c>
      <c r="Q183">
        <v>0</v>
      </c>
    </row>
    <row r="184" spans="1:17" x14ac:dyDescent="0.3">
      <c r="A184" t="s">
        <v>779</v>
      </c>
      <c r="B184" s="148">
        <v>8</v>
      </c>
      <c r="C184" t="s">
        <v>189</v>
      </c>
      <c r="D184" t="s">
        <v>192</v>
      </c>
      <c r="E184" t="s">
        <v>600</v>
      </c>
      <c r="F184" t="s">
        <v>12</v>
      </c>
      <c r="G184" s="184">
        <v>-780</v>
      </c>
      <c r="H184" s="184">
        <v>0</v>
      </c>
      <c r="I184" s="184">
        <v>0</v>
      </c>
      <c r="J184" s="184">
        <v>0</v>
      </c>
      <c r="K184" s="184">
        <v>0</v>
      </c>
      <c r="L184" s="184">
        <v>0</v>
      </c>
      <c r="M184" s="345">
        <v>0</v>
      </c>
      <c r="N184" s="184">
        <v>-780</v>
      </c>
      <c r="O184" t="s">
        <v>588</v>
      </c>
      <c r="P184">
        <v>12</v>
      </c>
      <c r="Q184">
        <v>0</v>
      </c>
    </row>
    <row r="185" spans="1:17" x14ac:dyDescent="0.3">
      <c r="A185" t="s">
        <v>1309</v>
      </c>
      <c r="B185" s="148">
        <v>13</v>
      </c>
      <c r="C185" t="s">
        <v>220</v>
      </c>
      <c r="D185" t="s">
        <v>1310</v>
      </c>
      <c r="E185" t="s">
        <v>600</v>
      </c>
      <c r="F185" t="s">
        <v>12</v>
      </c>
      <c r="G185" s="184">
        <v>0</v>
      </c>
      <c r="H185" s="184">
        <v>0</v>
      </c>
      <c r="I185" s="184">
        <v>0</v>
      </c>
      <c r="J185" s="184">
        <v>0</v>
      </c>
      <c r="K185" s="184">
        <v>0</v>
      </c>
      <c r="L185" s="184">
        <v>0</v>
      </c>
      <c r="M185" s="245">
        <v>0</v>
      </c>
      <c r="N185" s="184">
        <v>0</v>
      </c>
      <c r="O185">
        <v>0</v>
      </c>
      <c r="P185">
        <v>0</v>
      </c>
      <c r="Q185">
        <v>0</v>
      </c>
    </row>
    <row r="186" spans="1:17" x14ac:dyDescent="0.3">
      <c r="A186" t="s">
        <v>1317</v>
      </c>
      <c r="B186" s="148">
        <v>0</v>
      </c>
      <c r="C186" t="s">
        <v>1318</v>
      </c>
      <c r="D186" t="s">
        <v>1319</v>
      </c>
      <c r="E186" t="s">
        <v>600</v>
      </c>
      <c r="F186" t="s">
        <v>12</v>
      </c>
      <c r="G186" s="184">
        <v>0</v>
      </c>
      <c r="H186" s="184">
        <v>0</v>
      </c>
      <c r="I186" s="184">
        <v>0</v>
      </c>
      <c r="J186" s="184">
        <v>0</v>
      </c>
      <c r="K186" s="184">
        <v>0</v>
      </c>
      <c r="L186" s="184">
        <v>0</v>
      </c>
      <c r="M186" s="345">
        <v>0</v>
      </c>
      <c r="N186" s="184">
        <v>0</v>
      </c>
      <c r="O186">
        <v>0</v>
      </c>
      <c r="P186">
        <v>0</v>
      </c>
      <c r="Q186">
        <v>0</v>
      </c>
    </row>
    <row r="187" spans="1:17" x14ac:dyDescent="0.3">
      <c r="A187" t="s">
        <v>1320</v>
      </c>
      <c r="B187" s="148">
        <v>0</v>
      </c>
      <c r="C187" t="s">
        <v>1321</v>
      </c>
      <c r="D187" t="s">
        <v>1322</v>
      </c>
      <c r="E187" t="s">
        <v>600</v>
      </c>
      <c r="F187" t="s">
        <v>12</v>
      </c>
      <c r="G187" s="184">
        <v>0</v>
      </c>
      <c r="H187" s="184">
        <v>0</v>
      </c>
      <c r="I187" s="184">
        <v>0</v>
      </c>
      <c r="J187" s="184">
        <v>0</v>
      </c>
      <c r="K187" s="184">
        <v>0</v>
      </c>
      <c r="L187" s="184">
        <v>0</v>
      </c>
      <c r="M187" s="345">
        <v>0</v>
      </c>
      <c r="N187" s="184">
        <v>0</v>
      </c>
      <c r="O187">
        <v>0</v>
      </c>
      <c r="P187">
        <v>0</v>
      </c>
      <c r="Q187">
        <v>0</v>
      </c>
    </row>
    <row r="188" spans="1:17" x14ac:dyDescent="0.3">
      <c r="A188" t="s">
        <v>1422</v>
      </c>
      <c r="B188" s="148">
        <v>13</v>
      </c>
      <c r="C188" t="s">
        <v>220</v>
      </c>
      <c r="D188" t="s">
        <v>1863</v>
      </c>
      <c r="E188" t="s">
        <v>600</v>
      </c>
      <c r="F188" t="s">
        <v>12</v>
      </c>
      <c r="G188" s="184">
        <v>0</v>
      </c>
      <c r="H188" s="184">
        <v>0</v>
      </c>
      <c r="I188" s="184">
        <v>0</v>
      </c>
      <c r="J188" s="184">
        <v>0</v>
      </c>
      <c r="K188" s="184">
        <v>0</v>
      </c>
      <c r="L188" s="184">
        <v>0</v>
      </c>
      <c r="M188" s="245">
        <v>0</v>
      </c>
      <c r="N188" s="184">
        <v>0</v>
      </c>
      <c r="O188">
        <v>0</v>
      </c>
      <c r="P188">
        <v>0</v>
      </c>
      <c r="Q188">
        <v>0</v>
      </c>
    </row>
    <row r="189" spans="1:17" x14ac:dyDescent="0.3">
      <c r="A189" t="s">
        <v>601</v>
      </c>
      <c r="B189" s="148">
        <v>2</v>
      </c>
      <c r="C189" t="s">
        <v>80</v>
      </c>
      <c r="D189" t="s">
        <v>83</v>
      </c>
      <c r="E189" t="s">
        <v>602</v>
      </c>
      <c r="F189" t="s">
        <v>13</v>
      </c>
      <c r="G189" s="184">
        <v>0</v>
      </c>
      <c r="H189" s="184">
        <v>0</v>
      </c>
      <c r="I189" s="184">
        <v>20762.999999999996</v>
      </c>
      <c r="J189" s="184">
        <v>0</v>
      </c>
      <c r="K189" s="184">
        <v>0</v>
      </c>
      <c r="L189" s="184">
        <v>0</v>
      </c>
      <c r="M189" s="345">
        <v>0</v>
      </c>
      <c r="N189" s="184">
        <v>20762.999999999996</v>
      </c>
      <c r="O189" t="s">
        <v>588</v>
      </c>
      <c r="P189">
        <v>12</v>
      </c>
      <c r="Q189" t="s">
        <v>603</v>
      </c>
    </row>
    <row r="190" spans="1:17" x14ac:dyDescent="0.3">
      <c r="A190" t="s">
        <v>610</v>
      </c>
      <c r="B190" s="148">
        <v>2</v>
      </c>
      <c r="C190" t="s">
        <v>80</v>
      </c>
      <c r="D190" t="s">
        <v>97</v>
      </c>
      <c r="E190" t="s">
        <v>602</v>
      </c>
      <c r="F190" t="s">
        <v>13</v>
      </c>
      <c r="G190" s="184">
        <v>0</v>
      </c>
      <c r="H190" s="184">
        <v>0</v>
      </c>
      <c r="I190" s="184">
        <v>5322</v>
      </c>
      <c r="J190" s="184">
        <v>0</v>
      </c>
      <c r="K190" s="184">
        <v>0</v>
      </c>
      <c r="L190" s="184">
        <v>0</v>
      </c>
      <c r="M190" s="345">
        <v>0</v>
      </c>
      <c r="N190" s="184">
        <v>5322</v>
      </c>
      <c r="O190" t="s">
        <v>588</v>
      </c>
      <c r="P190">
        <v>12</v>
      </c>
      <c r="Q190" t="s">
        <v>603</v>
      </c>
    </row>
    <row r="191" spans="1:17" x14ac:dyDescent="0.3">
      <c r="A191" t="s">
        <v>612</v>
      </c>
      <c r="B191" s="148">
        <v>2</v>
      </c>
      <c r="C191" t="s">
        <v>80</v>
      </c>
      <c r="D191" t="s">
        <v>84</v>
      </c>
      <c r="E191" t="s">
        <v>602</v>
      </c>
      <c r="F191" t="s">
        <v>13</v>
      </c>
      <c r="G191" s="184">
        <v>0</v>
      </c>
      <c r="H191" s="184">
        <v>431</v>
      </c>
      <c r="I191" s="184">
        <v>0</v>
      </c>
      <c r="J191" s="184">
        <v>0</v>
      </c>
      <c r="K191" s="184">
        <v>0</v>
      </c>
      <c r="L191" s="184">
        <v>0</v>
      </c>
      <c r="M191" s="345">
        <v>0</v>
      </c>
      <c r="N191" s="184">
        <v>431</v>
      </c>
      <c r="O191" t="s">
        <v>588</v>
      </c>
      <c r="P191">
        <v>12</v>
      </c>
      <c r="Q191" t="s">
        <v>603</v>
      </c>
    </row>
    <row r="192" spans="1:17" x14ac:dyDescent="0.3">
      <c r="A192" t="s">
        <v>613</v>
      </c>
      <c r="B192" s="148">
        <v>2</v>
      </c>
      <c r="C192" t="s">
        <v>80</v>
      </c>
      <c r="D192" t="s">
        <v>88</v>
      </c>
      <c r="E192" t="s">
        <v>602</v>
      </c>
      <c r="F192" t="s">
        <v>13</v>
      </c>
      <c r="G192" s="184">
        <v>0</v>
      </c>
      <c r="H192" s="184">
        <v>689</v>
      </c>
      <c r="I192" s="184">
        <v>0</v>
      </c>
      <c r="J192" s="184">
        <v>0</v>
      </c>
      <c r="K192" s="184">
        <v>0</v>
      </c>
      <c r="L192" s="184">
        <v>0</v>
      </c>
      <c r="M192" s="245">
        <v>0</v>
      </c>
      <c r="N192" s="184">
        <v>689</v>
      </c>
      <c r="O192" t="s">
        <v>588</v>
      </c>
      <c r="P192">
        <v>12</v>
      </c>
      <c r="Q192" t="s">
        <v>603</v>
      </c>
    </row>
    <row r="193" spans="1:17" x14ac:dyDescent="0.3">
      <c r="A193" t="s">
        <v>615</v>
      </c>
      <c r="B193" s="148">
        <v>2</v>
      </c>
      <c r="C193" t="s">
        <v>80</v>
      </c>
      <c r="D193" t="s">
        <v>92</v>
      </c>
      <c r="E193" t="s">
        <v>602</v>
      </c>
      <c r="F193" t="s">
        <v>13</v>
      </c>
      <c r="G193" s="184">
        <v>0</v>
      </c>
      <c r="H193" s="184">
        <v>-9</v>
      </c>
      <c r="I193" s="184">
        <v>0</v>
      </c>
      <c r="J193" s="184">
        <v>0</v>
      </c>
      <c r="K193" s="184">
        <v>0</v>
      </c>
      <c r="L193" s="184">
        <v>0</v>
      </c>
      <c r="M193" s="345">
        <v>0</v>
      </c>
      <c r="N193" s="184">
        <v>-9</v>
      </c>
      <c r="O193" t="s">
        <v>588</v>
      </c>
      <c r="P193">
        <v>12</v>
      </c>
      <c r="Q193" t="s">
        <v>603</v>
      </c>
    </row>
    <row r="194" spans="1:17" x14ac:dyDescent="0.3">
      <c r="A194" t="s">
        <v>616</v>
      </c>
      <c r="B194" s="148">
        <v>2</v>
      </c>
      <c r="C194" t="s">
        <v>80</v>
      </c>
      <c r="D194" t="s">
        <v>617</v>
      </c>
      <c r="E194" t="s">
        <v>602</v>
      </c>
      <c r="F194" t="s">
        <v>13</v>
      </c>
      <c r="G194" s="184">
        <v>0</v>
      </c>
      <c r="H194" s="184">
        <v>0</v>
      </c>
      <c r="I194" s="184">
        <v>0</v>
      </c>
      <c r="J194" s="184">
        <v>0</v>
      </c>
      <c r="K194" s="184">
        <v>0</v>
      </c>
      <c r="L194" s="184">
        <v>0</v>
      </c>
      <c r="M194" s="245">
        <v>0</v>
      </c>
      <c r="N194" s="184">
        <v>0</v>
      </c>
      <c r="O194">
        <v>0</v>
      </c>
      <c r="P194">
        <v>0</v>
      </c>
      <c r="Q194" t="s">
        <v>603</v>
      </c>
    </row>
    <row r="195" spans="1:17" x14ac:dyDescent="0.3">
      <c r="A195" t="s">
        <v>624</v>
      </c>
      <c r="B195" s="148">
        <v>2</v>
      </c>
      <c r="C195" t="s">
        <v>80</v>
      </c>
      <c r="D195" t="s">
        <v>99</v>
      </c>
      <c r="E195" t="s">
        <v>602</v>
      </c>
      <c r="F195" t="s">
        <v>13</v>
      </c>
      <c r="G195" s="184">
        <v>0</v>
      </c>
      <c r="H195" s="184">
        <v>-0.99999999999999989</v>
      </c>
      <c r="I195" s="184">
        <v>0</v>
      </c>
      <c r="J195" s="184">
        <v>0</v>
      </c>
      <c r="K195" s="184">
        <v>0</v>
      </c>
      <c r="L195" s="184">
        <v>0</v>
      </c>
      <c r="M195" s="345">
        <v>0</v>
      </c>
      <c r="N195" s="184">
        <v>-0.99999999999999989</v>
      </c>
      <c r="O195" t="s">
        <v>588</v>
      </c>
      <c r="P195">
        <v>12</v>
      </c>
      <c r="Q195" t="s">
        <v>603</v>
      </c>
    </row>
    <row r="196" spans="1:17" x14ac:dyDescent="0.3">
      <c r="A196" t="s">
        <v>585</v>
      </c>
      <c r="B196" s="148">
        <v>1</v>
      </c>
      <c r="C196" t="s">
        <v>69</v>
      </c>
      <c r="D196" t="s">
        <v>586</v>
      </c>
      <c r="E196" t="s">
        <v>587</v>
      </c>
      <c r="F196" t="s">
        <v>13</v>
      </c>
      <c r="G196" s="184">
        <v>0</v>
      </c>
      <c r="H196" s="184">
        <v>0</v>
      </c>
      <c r="I196" s="184">
        <v>87454</v>
      </c>
      <c r="J196" s="184">
        <v>0</v>
      </c>
      <c r="K196" s="184">
        <v>0</v>
      </c>
      <c r="L196" s="184">
        <v>0</v>
      </c>
      <c r="M196" s="345">
        <v>0</v>
      </c>
      <c r="N196" s="184">
        <v>87454</v>
      </c>
      <c r="O196" t="s">
        <v>588</v>
      </c>
      <c r="P196">
        <v>12</v>
      </c>
      <c r="Q196" t="s">
        <v>589</v>
      </c>
    </row>
    <row r="197" spans="1:17" x14ac:dyDescent="0.3">
      <c r="A197" t="s">
        <v>590</v>
      </c>
      <c r="B197" s="148">
        <v>1</v>
      </c>
      <c r="C197" t="s">
        <v>69</v>
      </c>
      <c r="D197" t="s">
        <v>74</v>
      </c>
      <c r="E197" t="s">
        <v>587</v>
      </c>
      <c r="F197" t="s">
        <v>13</v>
      </c>
      <c r="G197" s="184">
        <v>132</v>
      </c>
      <c r="H197" s="184">
        <v>80</v>
      </c>
      <c r="I197" s="184">
        <v>0</v>
      </c>
      <c r="J197" s="184">
        <v>0</v>
      </c>
      <c r="K197" s="184">
        <v>0</v>
      </c>
      <c r="L197" s="184">
        <v>0</v>
      </c>
      <c r="M197" s="345">
        <v>0</v>
      </c>
      <c r="N197" s="184">
        <v>212</v>
      </c>
      <c r="O197" t="s">
        <v>588</v>
      </c>
      <c r="P197">
        <v>24</v>
      </c>
      <c r="Q197" t="s">
        <v>589</v>
      </c>
    </row>
    <row r="198" spans="1:17" x14ac:dyDescent="0.3">
      <c r="A198" t="s">
        <v>591</v>
      </c>
      <c r="B198" s="148">
        <v>1</v>
      </c>
      <c r="C198" t="s">
        <v>69</v>
      </c>
      <c r="D198" t="s">
        <v>75</v>
      </c>
      <c r="E198" t="s">
        <v>587</v>
      </c>
      <c r="F198" t="s">
        <v>13</v>
      </c>
      <c r="G198" s="184">
        <v>0</v>
      </c>
      <c r="H198" s="184">
        <v>0</v>
      </c>
      <c r="I198" s="184">
        <v>27902</v>
      </c>
      <c r="J198" s="184">
        <v>0</v>
      </c>
      <c r="K198" s="184">
        <v>0</v>
      </c>
      <c r="L198" s="184">
        <v>0</v>
      </c>
      <c r="M198" s="245">
        <v>0</v>
      </c>
      <c r="N198" s="184">
        <v>27902</v>
      </c>
      <c r="O198" t="s">
        <v>588</v>
      </c>
      <c r="P198">
        <v>12</v>
      </c>
      <c r="Q198" t="s">
        <v>589</v>
      </c>
    </row>
    <row r="199" spans="1:17" x14ac:dyDescent="0.3">
      <c r="A199" t="s">
        <v>592</v>
      </c>
      <c r="B199" s="148">
        <v>1</v>
      </c>
      <c r="C199" t="s">
        <v>69</v>
      </c>
      <c r="D199" t="s">
        <v>76</v>
      </c>
      <c r="E199" t="s">
        <v>587</v>
      </c>
      <c r="F199" t="s">
        <v>13</v>
      </c>
      <c r="G199" s="184">
        <v>0</v>
      </c>
      <c r="H199" s="184">
        <v>0</v>
      </c>
      <c r="I199" s="184">
        <v>273037</v>
      </c>
      <c r="J199" s="184">
        <v>0</v>
      </c>
      <c r="K199" s="184">
        <v>0</v>
      </c>
      <c r="L199" s="184">
        <v>0</v>
      </c>
      <c r="M199" s="345">
        <v>0</v>
      </c>
      <c r="N199" s="184">
        <v>273037</v>
      </c>
      <c r="O199" t="s">
        <v>588</v>
      </c>
      <c r="P199">
        <v>12</v>
      </c>
      <c r="Q199" t="s">
        <v>589</v>
      </c>
    </row>
    <row r="200" spans="1:17" x14ac:dyDescent="0.3">
      <c r="A200" t="s">
        <v>813</v>
      </c>
      <c r="B200" s="148">
        <v>701</v>
      </c>
      <c r="C200" t="s">
        <v>208</v>
      </c>
      <c r="D200" t="s">
        <v>209</v>
      </c>
      <c r="E200" t="s">
        <v>814</v>
      </c>
      <c r="F200" t="s">
        <v>13</v>
      </c>
      <c r="G200" s="184">
        <v>0</v>
      </c>
      <c r="H200" s="184">
        <v>316.791</v>
      </c>
      <c r="I200" s="184">
        <v>0</v>
      </c>
      <c r="J200" s="184">
        <v>0</v>
      </c>
      <c r="K200" s="184">
        <v>0</v>
      </c>
      <c r="L200" s="184">
        <v>0</v>
      </c>
      <c r="M200" s="345">
        <v>0</v>
      </c>
      <c r="N200" s="184">
        <v>316.791</v>
      </c>
      <c r="O200" t="s">
        <v>551</v>
      </c>
      <c r="P200">
        <v>12</v>
      </c>
      <c r="Q200" t="s">
        <v>209</v>
      </c>
    </row>
    <row r="201" spans="1:17" x14ac:dyDescent="0.3">
      <c r="A201" t="s">
        <v>604</v>
      </c>
      <c r="B201" s="148">
        <v>2</v>
      </c>
      <c r="C201" t="s">
        <v>80</v>
      </c>
      <c r="D201" t="s">
        <v>605</v>
      </c>
      <c r="E201" t="s">
        <v>606</v>
      </c>
      <c r="F201" t="s">
        <v>13</v>
      </c>
      <c r="G201" s="184">
        <v>0</v>
      </c>
      <c r="H201" s="184">
        <v>0</v>
      </c>
      <c r="I201" s="184">
        <v>16957</v>
      </c>
      <c r="J201" s="184">
        <v>0</v>
      </c>
      <c r="K201" s="184">
        <v>0</v>
      </c>
      <c r="L201" s="184">
        <v>0</v>
      </c>
      <c r="M201" s="345">
        <v>0</v>
      </c>
      <c r="N201" s="184">
        <v>16957</v>
      </c>
      <c r="O201" t="s">
        <v>588</v>
      </c>
      <c r="P201">
        <v>12</v>
      </c>
      <c r="Q201" t="s">
        <v>607</v>
      </c>
    </row>
    <row r="202" spans="1:17" x14ac:dyDescent="0.3">
      <c r="A202" t="s">
        <v>854</v>
      </c>
      <c r="B202" s="148">
        <v>240</v>
      </c>
      <c r="C202" t="s">
        <v>240</v>
      </c>
      <c r="D202" t="s">
        <v>241</v>
      </c>
      <c r="E202" t="s">
        <v>855</v>
      </c>
      <c r="F202" t="s">
        <v>13</v>
      </c>
      <c r="G202" s="184">
        <v>0</v>
      </c>
      <c r="H202" s="184">
        <v>1846.1350000000002</v>
      </c>
      <c r="I202" s="184">
        <v>0</v>
      </c>
      <c r="J202" s="184">
        <v>0</v>
      </c>
      <c r="K202" s="184">
        <v>0</v>
      </c>
      <c r="L202" s="184">
        <v>0</v>
      </c>
      <c r="M202" s="345">
        <v>0</v>
      </c>
      <c r="N202" s="184">
        <v>1846.1350000000002</v>
      </c>
      <c r="O202" t="s">
        <v>551</v>
      </c>
      <c r="P202">
        <v>12</v>
      </c>
      <c r="Q202" t="s">
        <v>241</v>
      </c>
    </row>
    <row r="203" spans="1:17" x14ac:dyDescent="0.3">
      <c r="A203" t="s">
        <v>856</v>
      </c>
      <c r="B203" s="148">
        <v>240</v>
      </c>
      <c r="C203" t="s">
        <v>240</v>
      </c>
      <c r="D203" t="s">
        <v>243</v>
      </c>
      <c r="E203" t="s">
        <v>857</v>
      </c>
      <c r="F203" t="s">
        <v>13</v>
      </c>
      <c r="G203" s="184">
        <v>0</v>
      </c>
      <c r="H203" s="184">
        <v>3529.2920000000004</v>
      </c>
      <c r="I203" s="184">
        <v>1212.9029999999998</v>
      </c>
      <c r="J203" s="184">
        <v>0</v>
      </c>
      <c r="K203" s="184">
        <v>0</v>
      </c>
      <c r="L203" s="184">
        <v>0</v>
      </c>
      <c r="M203" s="245">
        <v>0</v>
      </c>
      <c r="N203" s="184">
        <v>4742.1949999999988</v>
      </c>
      <c r="O203" t="s">
        <v>551</v>
      </c>
      <c r="P203">
        <v>24</v>
      </c>
      <c r="Q203" t="s">
        <v>243</v>
      </c>
    </row>
    <row r="204" spans="1:17" x14ac:dyDescent="0.3">
      <c r="A204" t="s">
        <v>858</v>
      </c>
      <c r="B204" s="148">
        <v>240</v>
      </c>
      <c r="C204" t="s">
        <v>240</v>
      </c>
      <c r="D204" t="s">
        <v>244</v>
      </c>
      <c r="E204" t="s">
        <v>859</v>
      </c>
      <c r="F204" t="s">
        <v>13</v>
      </c>
      <c r="G204" s="184">
        <v>0</v>
      </c>
      <c r="H204" s="184">
        <v>2255.9989999999998</v>
      </c>
      <c r="I204" s="184">
        <v>0</v>
      </c>
      <c r="J204" s="184">
        <v>0</v>
      </c>
      <c r="K204" s="184">
        <v>0</v>
      </c>
      <c r="L204" s="184">
        <v>0</v>
      </c>
      <c r="M204" s="345">
        <v>0</v>
      </c>
      <c r="N204" s="184">
        <v>2255.9989999999998</v>
      </c>
      <c r="O204" t="s">
        <v>551</v>
      </c>
      <c r="P204">
        <v>12</v>
      </c>
      <c r="Q204" t="s">
        <v>244</v>
      </c>
    </row>
    <row r="205" spans="1:17" x14ac:dyDescent="0.3">
      <c r="A205" t="s">
        <v>860</v>
      </c>
      <c r="B205" s="148">
        <v>240</v>
      </c>
      <c r="C205" t="s">
        <v>240</v>
      </c>
      <c r="D205" t="s">
        <v>242</v>
      </c>
      <c r="E205" t="s">
        <v>606</v>
      </c>
      <c r="F205" t="s">
        <v>13</v>
      </c>
      <c r="G205" s="184">
        <v>0</v>
      </c>
      <c r="H205" s="184">
        <v>0</v>
      </c>
      <c r="I205" s="184">
        <v>1051.5</v>
      </c>
      <c r="J205" s="184">
        <v>0</v>
      </c>
      <c r="K205" s="184">
        <v>0</v>
      </c>
      <c r="L205" s="184">
        <v>0</v>
      </c>
      <c r="M205" s="345">
        <v>0</v>
      </c>
      <c r="N205" s="184">
        <v>1051.5</v>
      </c>
      <c r="O205" t="s">
        <v>551</v>
      </c>
      <c r="P205">
        <v>12</v>
      </c>
      <c r="Q205" t="s">
        <v>607</v>
      </c>
    </row>
    <row r="206" spans="1:17" x14ac:dyDescent="0.3">
      <c r="A206" t="s">
        <v>608</v>
      </c>
      <c r="B206" s="148">
        <v>2</v>
      </c>
      <c r="C206" t="s">
        <v>80</v>
      </c>
      <c r="D206" t="s">
        <v>609</v>
      </c>
      <c r="E206" t="s">
        <v>606</v>
      </c>
      <c r="F206" t="s">
        <v>13</v>
      </c>
      <c r="G206" s="184">
        <v>0</v>
      </c>
      <c r="H206" s="184">
        <v>0</v>
      </c>
      <c r="I206" s="184">
        <v>7122.9999999999991</v>
      </c>
      <c r="J206" s="184">
        <v>0</v>
      </c>
      <c r="K206" s="184">
        <v>0</v>
      </c>
      <c r="L206" s="184">
        <v>0</v>
      </c>
      <c r="M206" s="345">
        <v>0</v>
      </c>
      <c r="N206" s="184">
        <v>7122.9999999999991</v>
      </c>
      <c r="O206" t="s">
        <v>588</v>
      </c>
      <c r="P206">
        <v>12</v>
      </c>
      <c r="Q206" t="s">
        <v>607</v>
      </c>
    </row>
    <row r="207" spans="1:17" x14ac:dyDescent="0.3">
      <c r="A207" t="s">
        <v>863</v>
      </c>
      <c r="B207" s="148">
        <v>103</v>
      </c>
      <c r="C207" t="s">
        <v>247</v>
      </c>
      <c r="D207" t="s">
        <v>248</v>
      </c>
      <c r="E207" t="s">
        <v>864</v>
      </c>
      <c r="F207" t="s">
        <v>13</v>
      </c>
      <c r="G207" s="184">
        <v>0</v>
      </c>
      <c r="H207" s="184">
        <v>0</v>
      </c>
      <c r="I207" s="184">
        <v>42915</v>
      </c>
      <c r="J207" s="184">
        <v>0</v>
      </c>
      <c r="K207" s="184">
        <v>0</v>
      </c>
      <c r="L207" s="184">
        <v>0</v>
      </c>
      <c r="M207" s="345">
        <v>0</v>
      </c>
      <c r="N207" s="184">
        <v>42915</v>
      </c>
      <c r="O207" t="s">
        <v>588</v>
      </c>
      <c r="P207">
        <v>12</v>
      </c>
      <c r="Q207" t="s">
        <v>969</v>
      </c>
    </row>
    <row r="208" spans="1:17" x14ac:dyDescent="0.3">
      <c r="A208" t="s">
        <v>865</v>
      </c>
      <c r="B208" s="148">
        <v>103</v>
      </c>
      <c r="C208" t="s">
        <v>247</v>
      </c>
      <c r="D208" t="s">
        <v>249</v>
      </c>
      <c r="E208" t="s">
        <v>864</v>
      </c>
      <c r="F208" t="s">
        <v>13</v>
      </c>
      <c r="G208" s="184">
        <v>0</v>
      </c>
      <c r="H208" s="184">
        <v>0</v>
      </c>
      <c r="I208" s="184">
        <v>20683</v>
      </c>
      <c r="J208" s="184">
        <v>0</v>
      </c>
      <c r="K208" s="184">
        <v>0</v>
      </c>
      <c r="L208" s="184">
        <v>0</v>
      </c>
      <c r="M208" s="345">
        <v>0</v>
      </c>
      <c r="N208" s="184">
        <v>20683</v>
      </c>
      <c r="O208" t="s">
        <v>588</v>
      </c>
      <c r="P208">
        <v>12</v>
      </c>
      <c r="Q208" t="s">
        <v>969</v>
      </c>
    </row>
    <row r="209" spans="1:17" x14ac:dyDescent="0.3">
      <c r="A209" t="s">
        <v>866</v>
      </c>
      <c r="B209" s="148">
        <v>103</v>
      </c>
      <c r="C209" t="s">
        <v>247</v>
      </c>
      <c r="D209" t="s">
        <v>252</v>
      </c>
      <c r="E209" t="s">
        <v>864</v>
      </c>
      <c r="F209" t="s">
        <v>13</v>
      </c>
      <c r="G209" s="184">
        <v>0</v>
      </c>
      <c r="H209" s="184">
        <v>-1111</v>
      </c>
      <c r="I209" s="184">
        <v>0</v>
      </c>
      <c r="J209" s="184">
        <v>0</v>
      </c>
      <c r="K209" s="184">
        <v>0</v>
      </c>
      <c r="L209" s="184">
        <v>0</v>
      </c>
      <c r="M209" s="245">
        <v>0</v>
      </c>
      <c r="N209" s="184">
        <v>-1111</v>
      </c>
      <c r="O209" t="s">
        <v>588</v>
      </c>
      <c r="P209">
        <v>12</v>
      </c>
      <c r="Q209" t="s">
        <v>969</v>
      </c>
    </row>
    <row r="210" spans="1:17" x14ac:dyDescent="0.3">
      <c r="A210" t="s">
        <v>867</v>
      </c>
      <c r="B210" s="148">
        <v>103</v>
      </c>
      <c r="C210" t="s">
        <v>247</v>
      </c>
      <c r="D210" t="s">
        <v>250</v>
      </c>
      <c r="E210" t="s">
        <v>864</v>
      </c>
      <c r="F210" t="s">
        <v>13</v>
      </c>
      <c r="G210" s="184">
        <v>0</v>
      </c>
      <c r="H210" s="184">
        <v>0</v>
      </c>
      <c r="I210" s="184">
        <v>13207.000000000002</v>
      </c>
      <c r="J210" s="184">
        <v>0</v>
      </c>
      <c r="K210" s="184">
        <v>0</v>
      </c>
      <c r="L210" s="184">
        <v>0</v>
      </c>
      <c r="M210" s="245">
        <v>0</v>
      </c>
      <c r="N210" s="184">
        <v>13207.000000000002</v>
      </c>
      <c r="O210" t="s">
        <v>588</v>
      </c>
      <c r="P210">
        <v>12</v>
      </c>
      <c r="Q210" t="s">
        <v>969</v>
      </c>
    </row>
    <row r="211" spans="1:17" x14ac:dyDescent="0.3">
      <c r="A211" t="s">
        <v>989</v>
      </c>
      <c r="B211" s="148">
        <v>0</v>
      </c>
      <c r="C211" t="s">
        <v>346</v>
      </c>
      <c r="D211" t="s">
        <v>251</v>
      </c>
      <c r="E211" t="s">
        <v>864</v>
      </c>
      <c r="F211" t="s">
        <v>13</v>
      </c>
      <c r="G211" s="184">
        <v>0</v>
      </c>
      <c r="H211" s="184">
        <v>0</v>
      </c>
      <c r="I211" s="184">
        <v>71246</v>
      </c>
      <c r="J211" s="184">
        <v>0</v>
      </c>
      <c r="K211" s="184">
        <v>0</v>
      </c>
      <c r="L211" s="184">
        <v>0</v>
      </c>
      <c r="M211" s="245">
        <v>0</v>
      </c>
      <c r="N211" s="184">
        <v>71246</v>
      </c>
      <c r="O211" t="s">
        <v>588</v>
      </c>
      <c r="P211">
        <v>12</v>
      </c>
      <c r="Q211" t="s">
        <v>969</v>
      </c>
    </row>
    <row r="212" spans="1:17" x14ac:dyDescent="0.3">
      <c r="A212" t="s">
        <v>868</v>
      </c>
      <c r="B212" s="148">
        <v>103</v>
      </c>
      <c r="C212" t="s">
        <v>247</v>
      </c>
      <c r="D212" t="s">
        <v>869</v>
      </c>
      <c r="E212" t="s">
        <v>864</v>
      </c>
      <c r="F212" t="s">
        <v>13</v>
      </c>
      <c r="G212" s="184">
        <v>0</v>
      </c>
      <c r="H212" s="184">
        <v>0</v>
      </c>
      <c r="I212" s="184">
        <v>7648.9999999999982</v>
      </c>
      <c r="J212" s="184">
        <v>0</v>
      </c>
      <c r="K212" s="184">
        <v>0</v>
      </c>
      <c r="L212" s="184">
        <v>0</v>
      </c>
      <c r="M212" s="245">
        <v>0</v>
      </c>
      <c r="N212" s="184">
        <v>7648.9999999999982</v>
      </c>
      <c r="O212" t="s">
        <v>588</v>
      </c>
      <c r="P212">
        <v>12</v>
      </c>
      <c r="Q212" t="s">
        <v>969</v>
      </c>
    </row>
    <row r="213" spans="1:17" x14ac:dyDescent="0.3">
      <c r="A213" t="s">
        <v>913</v>
      </c>
      <c r="B213" s="148">
        <v>0</v>
      </c>
      <c r="C213" t="s">
        <v>276</v>
      </c>
      <c r="D213" t="s">
        <v>277</v>
      </c>
      <c r="E213" t="s">
        <v>914</v>
      </c>
      <c r="F213" t="s">
        <v>13</v>
      </c>
      <c r="G213" s="184">
        <v>0</v>
      </c>
      <c r="H213" s="184">
        <v>3046</v>
      </c>
      <c r="I213" s="184">
        <v>0</v>
      </c>
      <c r="J213" s="184">
        <v>0</v>
      </c>
      <c r="K213" s="184">
        <v>0</v>
      </c>
      <c r="L213" s="184">
        <v>0</v>
      </c>
      <c r="M213" s="345">
        <v>0</v>
      </c>
      <c r="N213" s="184">
        <v>3046</v>
      </c>
      <c r="O213" t="s">
        <v>588</v>
      </c>
      <c r="P213">
        <v>12</v>
      </c>
      <c r="Q213" t="s">
        <v>278</v>
      </c>
    </row>
    <row r="214" spans="1:17" x14ac:dyDescent="0.3">
      <c r="A214" t="s">
        <v>915</v>
      </c>
      <c r="B214" s="148">
        <v>0</v>
      </c>
      <c r="C214" t="s">
        <v>276</v>
      </c>
      <c r="D214" t="s">
        <v>279</v>
      </c>
      <c r="E214" t="s">
        <v>914</v>
      </c>
      <c r="F214" t="s">
        <v>13</v>
      </c>
      <c r="G214" s="184">
        <v>0</v>
      </c>
      <c r="H214" s="184">
        <v>0</v>
      </c>
      <c r="I214" s="184">
        <v>4585</v>
      </c>
      <c r="J214" s="184">
        <v>0</v>
      </c>
      <c r="K214" s="184">
        <v>0</v>
      </c>
      <c r="L214" s="184">
        <v>0</v>
      </c>
      <c r="M214" s="345">
        <v>0</v>
      </c>
      <c r="N214" s="184">
        <v>4585</v>
      </c>
      <c r="O214" t="s">
        <v>588</v>
      </c>
      <c r="P214">
        <v>12</v>
      </c>
      <c r="Q214" t="s">
        <v>278</v>
      </c>
    </row>
    <row r="215" spans="1:17" x14ac:dyDescent="0.3">
      <c r="A215" t="s">
        <v>916</v>
      </c>
      <c r="B215" s="148">
        <v>0</v>
      </c>
      <c r="C215" t="s">
        <v>276</v>
      </c>
      <c r="D215" t="s">
        <v>280</v>
      </c>
      <c r="E215" t="s">
        <v>914</v>
      </c>
      <c r="F215" t="s">
        <v>13</v>
      </c>
      <c r="G215" s="184">
        <v>0</v>
      </c>
      <c r="H215" s="184">
        <v>0</v>
      </c>
      <c r="I215" s="184">
        <v>14286.000000000002</v>
      </c>
      <c r="J215" s="184">
        <v>0</v>
      </c>
      <c r="K215" s="184">
        <v>0</v>
      </c>
      <c r="L215" s="184">
        <v>0</v>
      </c>
      <c r="M215" s="245">
        <v>0</v>
      </c>
      <c r="N215" s="184">
        <v>14286.000000000002</v>
      </c>
      <c r="O215" t="s">
        <v>588</v>
      </c>
      <c r="P215">
        <v>12</v>
      </c>
      <c r="Q215" t="s">
        <v>278</v>
      </c>
    </row>
    <row r="216" spans="1:17" x14ac:dyDescent="0.3">
      <c r="A216" t="s">
        <v>614</v>
      </c>
      <c r="B216" s="148">
        <v>2</v>
      </c>
      <c r="C216" t="s">
        <v>80</v>
      </c>
      <c r="D216" t="s">
        <v>89</v>
      </c>
      <c r="E216" t="s">
        <v>606</v>
      </c>
      <c r="F216" t="s">
        <v>13</v>
      </c>
      <c r="G216" s="184">
        <v>0</v>
      </c>
      <c r="H216" s="184">
        <v>122.68299999999999</v>
      </c>
      <c r="I216" s="184">
        <v>0</v>
      </c>
      <c r="J216" s="184">
        <v>0</v>
      </c>
      <c r="K216" s="184">
        <v>0</v>
      </c>
      <c r="L216" s="184">
        <v>0</v>
      </c>
      <c r="M216" s="245">
        <v>0</v>
      </c>
      <c r="N216" s="184">
        <v>122.68299999999999</v>
      </c>
      <c r="O216" t="s">
        <v>551</v>
      </c>
      <c r="P216">
        <v>12</v>
      </c>
      <c r="Q216" t="s">
        <v>607</v>
      </c>
    </row>
    <row r="217" spans="1:17" x14ac:dyDescent="0.3">
      <c r="A217" t="s">
        <v>965</v>
      </c>
      <c r="B217" s="148">
        <v>24</v>
      </c>
      <c r="C217" t="s">
        <v>319</v>
      </c>
      <c r="D217" t="s">
        <v>320</v>
      </c>
      <c r="E217" t="s">
        <v>966</v>
      </c>
      <c r="F217" t="s">
        <v>13</v>
      </c>
      <c r="G217" s="184">
        <v>0</v>
      </c>
      <c r="H217" s="184">
        <v>175</v>
      </c>
      <c r="I217" s="184">
        <v>789</v>
      </c>
      <c r="J217" s="184">
        <v>0</v>
      </c>
      <c r="K217" s="184">
        <v>0</v>
      </c>
      <c r="L217" s="184">
        <v>0</v>
      </c>
      <c r="M217" s="345">
        <v>0</v>
      </c>
      <c r="N217" s="184">
        <v>964</v>
      </c>
      <c r="O217" t="s">
        <v>588</v>
      </c>
      <c r="P217">
        <v>24</v>
      </c>
      <c r="Q217" t="s">
        <v>320</v>
      </c>
    </row>
    <row r="218" spans="1:17" x14ac:dyDescent="0.3">
      <c r="A218" t="s">
        <v>967</v>
      </c>
      <c r="B218" s="148">
        <v>212</v>
      </c>
      <c r="C218" t="s">
        <v>968</v>
      </c>
      <c r="D218" t="s">
        <v>322</v>
      </c>
      <c r="E218" t="s">
        <v>864</v>
      </c>
      <c r="F218" t="s">
        <v>13</v>
      </c>
      <c r="G218" s="184">
        <v>0</v>
      </c>
      <c r="H218" s="184">
        <v>110.74</v>
      </c>
      <c r="I218" s="184">
        <v>11621</v>
      </c>
      <c r="J218" s="184">
        <v>0</v>
      </c>
      <c r="K218" s="184">
        <v>0</v>
      </c>
      <c r="L218" s="184">
        <v>0</v>
      </c>
      <c r="M218" s="345">
        <v>0</v>
      </c>
      <c r="N218" s="184">
        <v>11731.739999999998</v>
      </c>
      <c r="O218" t="s">
        <v>588</v>
      </c>
      <c r="P218">
        <v>24</v>
      </c>
      <c r="Q218" t="s">
        <v>969</v>
      </c>
    </row>
    <row r="219" spans="1:17" x14ac:dyDescent="0.3">
      <c r="A219" t="s">
        <v>984</v>
      </c>
      <c r="B219" s="148">
        <v>100</v>
      </c>
      <c r="C219" t="s">
        <v>342</v>
      </c>
      <c r="D219" t="s">
        <v>985</v>
      </c>
      <c r="E219" t="s">
        <v>986</v>
      </c>
      <c r="F219" t="s">
        <v>13</v>
      </c>
      <c r="G219" s="184">
        <v>0</v>
      </c>
      <c r="H219" s="184">
        <v>0</v>
      </c>
      <c r="I219" s="184">
        <v>69018</v>
      </c>
      <c r="J219" s="184">
        <v>0</v>
      </c>
      <c r="K219" s="184">
        <v>0</v>
      </c>
      <c r="L219" s="184">
        <v>0</v>
      </c>
      <c r="M219" s="345">
        <v>0</v>
      </c>
      <c r="N219" s="184">
        <v>69018</v>
      </c>
      <c r="O219" t="s">
        <v>588</v>
      </c>
      <c r="P219">
        <v>12</v>
      </c>
      <c r="Q219" t="s">
        <v>343</v>
      </c>
    </row>
    <row r="220" spans="1:17" x14ac:dyDescent="0.3">
      <c r="A220" t="s">
        <v>987</v>
      </c>
      <c r="B220" s="148">
        <v>100</v>
      </c>
      <c r="C220" t="s">
        <v>342</v>
      </c>
      <c r="D220" t="s">
        <v>344</v>
      </c>
      <c r="E220" t="s">
        <v>986</v>
      </c>
      <c r="F220" t="s">
        <v>13</v>
      </c>
      <c r="G220" s="184">
        <v>0</v>
      </c>
      <c r="H220" s="184">
        <v>0</v>
      </c>
      <c r="I220" s="184">
        <v>35983.000000000007</v>
      </c>
      <c r="J220" s="184">
        <v>0</v>
      </c>
      <c r="K220" s="184">
        <v>0</v>
      </c>
      <c r="L220" s="184">
        <v>0</v>
      </c>
      <c r="M220" s="245">
        <v>0</v>
      </c>
      <c r="N220" s="184">
        <v>35983.000000000007</v>
      </c>
      <c r="O220" t="s">
        <v>588</v>
      </c>
      <c r="P220">
        <v>12</v>
      </c>
      <c r="Q220" t="s">
        <v>343</v>
      </c>
    </row>
    <row r="221" spans="1:17" x14ac:dyDescent="0.3">
      <c r="A221" t="s">
        <v>988</v>
      </c>
      <c r="B221" s="148">
        <v>100</v>
      </c>
      <c r="C221" t="s">
        <v>342</v>
      </c>
      <c r="D221" t="s">
        <v>345</v>
      </c>
      <c r="E221" t="s">
        <v>986</v>
      </c>
      <c r="F221" t="s">
        <v>13</v>
      </c>
      <c r="G221" s="184">
        <v>0</v>
      </c>
      <c r="H221" s="184">
        <v>1099</v>
      </c>
      <c r="I221" s="184">
        <v>0</v>
      </c>
      <c r="J221" s="184">
        <v>0</v>
      </c>
      <c r="K221" s="184">
        <v>0</v>
      </c>
      <c r="L221" s="184">
        <v>0</v>
      </c>
      <c r="M221" s="345">
        <v>0</v>
      </c>
      <c r="N221" s="184">
        <v>1099</v>
      </c>
      <c r="O221" t="s">
        <v>588</v>
      </c>
      <c r="P221">
        <v>12</v>
      </c>
      <c r="Q221" t="s">
        <v>343</v>
      </c>
    </row>
    <row r="222" spans="1:17" x14ac:dyDescent="0.3">
      <c r="A222" t="s">
        <v>990</v>
      </c>
      <c r="B222" s="148">
        <v>0</v>
      </c>
      <c r="C222" t="s">
        <v>346</v>
      </c>
      <c r="D222" t="s">
        <v>991</v>
      </c>
      <c r="E222" t="s">
        <v>864</v>
      </c>
      <c r="F222" t="s">
        <v>13</v>
      </c>
      <c r="G222" s="184">
        <v>0</v>
      </c>
      <c r="H222" s="184">
        <v>0</v>
      </c>
      <c r="I222" s="184">
        <v>96901</v>
      </c>
      <c r="J222" s="184">
        <v>0</v>
      </c>
      <c r="K222" s="184">
        <v>0</v>
      </c>
      <c r="L222" s="184">
        <v>0</v>
      </c>
      <c r="M222" s="345">
        <v>0</v>
      </c>
      <c r="N222" s="184">
        <v>96901</v>
      </c>
      <c r="O222" t="s">
        <v>588</v>
      </c>
      <c r="P222">
        <v>12</v>
      </c>
      <c r="Q222" t="s">
        <v>969</v>
      </c>
    </row>
    <row r="223" spans="1:17" x14ac:dyDescent="0.3">
      <c r="A223" t="s">
        <v>1015</v>
      </c>
      <c r="B223" s="148">
        <v>363</v>
      </c>
      <c r="C223" t="s">
        <v>363</v>
      </c>
      <c r="D223" t="s">
        <v>364</v>
      </c>
      <c r="E223" t="s">
        <v>1016</v>
      </c>
      <c r="F223" t="s">
        <v>13</v>
      </c>
      <c r="G223" s="184">
        <v>0</v>
      </c>
      <c r="H223" s="184">
        <v>406.4</v>
      </c>
      <c r="I223" s="184">
        <v>0</v>
      </c>
      <c r="J223" s="184">
        <v>0</v>
      </c>
      <c r="K223" s="184">
        <v>0</v>
      </c>
      <c r="L223" s="184">
        <v>0</v>
      </c>
      <c r="M223" s="345">
        <v>0</v>
      </c>
      <c r="N223" s="184">
        <v>406.4</v>
      </c>
      <c r="O223" t="s">
        <v>551</v>
      </c>
      <c r="P223">
        <v>12</v>
      </c>
      <c r="Q223" t="s">
        <v>364</v>
      </c>
    </row>
    <row r="224" spans="1:17" x14ac:dyDescent="0.3">
      <c r="A224" t="s">
        <v>621</v>
      </c>
      <c r="B224" s="148">
        <v>2</v>
      </c>
      <c r="C224" t="s">
        <v>80</v>
      </c>
      <c r="D224" t="s">
        <v>95</v>
      </c>
      <c r="E224" t="s">
        <v>606</v>
      </c>
      <c r="F224" t="s">
        <v>13</v>
      </c>
      <c r="G224" s="184">
        <v>0</v>
      </c>
      <c r="H224" s="184">
        <v>192.44</v>
      </c>
      <c r="I224" s="184">
        <v>0</v>
      </c>
      <c r="J224" s="184">
        <v>0</v>
      </c>
      <c r="K224" s="184">
        <v>0</v>
      </c>
      <c r="L224" s="184">
        <v>0</v>
      </c>
      <c r="M224" s="345">
        <v>0</v>
      </c>
      <c r="N224" s="184">
        <v>192.44</v>
      </c>
      <c r="O224" t="s">
        <v>551</v>
      </c>
      <c r="P224">
        <v>12</v>
      </c>
      <c r="Q224" t="s">
        <v>607</v>
      </c>
    </row>
    <row r="225" spans="1:17" x14ac:dyDescent="0.3">
      <c r="A225" t="s">
        <v>1051</v>
      </c>
      <c r="B225" s="148">
        <v>111</v>
      </c>
      <c r="C225" t="s">
        <v>382</v>
      </c>
      <c r="D225" t="s">
        <v>383</v>
      </c>
      <c r="E225" t="s">
        <v>864</v>
      </c>
      <c r="F225" t="s">
        <v>13</v>
      </c>
      <c r="G225" s="184">
        <v>0</v>
      </c>
      <c r="H225" s="184">
        <v>44</v>
      </c>
      <c r="I225" s="184">
        <v>0</v>
      </c>
      <c r="J225" s="184">
        <v>0</v>
      </c>
      <c r="K225" s="184">
        <v>0</v>
      </c>
      <c r="L225" s="184">
        <v>0</v>
      </c>
      <c r="M225" s="345">
        <v>0</v>
      </c>
      <c r="N225" s="184">
        <v>44</v>
      </c>
      <c r="O225" t="s">
        <v>588</v>
      </c>
      <c r="P225">
        <v>12</v>
      </c>
      <c r="Q225" t="s">
        <v>969</v>
      </c>
    </row>
    <row r="226" spans="1:17" x14ac:dyDescent="0.3">
      <c r="A226" t="s">
        <v>835</v>
      </c>
      <c r="B226" s="148">
        <v>2</v>
      </c>
      <c r="C226" t="s">
        <v>80</v>
      </c>
      <c r="D226" t="s">
        <v>226</v>
      </c>
      <c r="E226" t="s">
        <v>836</v>
      </c>
      <c r="F226" t="s">
        <v>13</v>
      </c>
      <c r="G226" s="184">
        <v>0</v>
      </c>
      <c r="H226" s="184">
        <v>43.91</v>
      </c>
      <c r="I226" s="184">
        <v>2236.7930000000001</v>
      </c>
      <c r="J226" s="184">
        <v>0</v>
      </c>
      <c r="K226" s="184">
        <v>0</v>
      </c>
      <c r="L226" s="184">
        <v>0</v>
      </c>
      <c r="M226" s="245">
        <v>0</v>
      </c>
      <c r="N226" s="184">
        <v>2280.7030000000004</v>
      </c>
      <c r="O226" t="s">
        <v>551</v>
      </c>
      <c r="P226">
        <v>19</v>
      </c>
      <c r="Q226" t="s">
        <v>226</v>
      </c>
    </row>
    <row r="227" spans="1:17" x14ac:dyDescent="0.3">
      <c r="A227" t="s">
        <v>639</v>
      </c>
      <c r="B227" s="148">
        <v>2</v>
      </c>
      <c r="C227" t="s">
        <v>80</v>
      </c>
      <c r="D227" t="s">
        <v>102</v>
      </c>
      <c r="E227" t="s">
        <v>640</v>
      </c>
      <c r="F227" t="s">
        <v>13</v>
      </c>
      <c r="G227" s="184">
        <v>0</v>
      </c>
      <c r="H227" s="184">
        <v>357.97399999999999</v>
      </c>
      <c r="I227" s="184">
        <v>0</v>
      </c>
      <c r="J227" s="184">
        <v>0</v>
      </c>
      <c r="K227" s="184">
        <v>0</v>
      </c>
      <c r="L227" s="184">
        <v>0</v>
      </c>
      <c r="M227" s="245">
        <v>0</v>
      </c>
      <c r="N227" s="184">
        <v>357.97399999999999</v>
      </c>
      <c r="O227" t="s">
        <v>551</v>
      </c>
      <c r="P227">
        <v>12</v>
      </c>
      <c r="Q227" t="s">
        <v>102</v>
      </c>
    </row>
    <row r="228" spans="1:17" x14ac:dyDescent="0.3">
      <c r="A228" t="s">
        <v>593</v>
      </c>
      <c r="B228" s="148">
        <v>1</v>
      </c>
      <c r="C228" t="s">
        <v>69</v>
      </c>
      <c r="D228" t="s">
        <v>70</v>
      </c>
      <c r="E228" t="s">
        <v>587</v>
      </c>
      <c r="F228" t="s">
        <v>13</v>
      </c>
      <c r="G228" s="184">
        <v>0</v>
      </c>
      <c r="H228" s="184">
        <v>0</v>
      </c>
      <c r="I228" s="184">
        <v>25644.000000000004</v>
      </c>
      <c r="J228" s="184">
        <v>0</v>
      </c>
      <c r="K228" s="184">
        <v>0</v>
      </c>
      <c r="L228" s="184">
        <v>0</v>
      </c>
      <c r="M228" s="345">
        <v>0</v>
      </c>
      <c r="N228" s="184">
        <v>25644.000000000004</v>
      </c>
      <c r="O228" t="s">
        <v>588</v>
      </c>
      <c r="P228">
        <v>12</v>
      </c>
      <c r="Q228" t="s">
        <v>589</v>
      </c>
    </row>
    <row r="229" spans="1:17" x14ac:dyDescent="0.3">
      <c r="A229" t="s">
        <v>594</v>
      </c>
      <c r="B229" s="148">
        <v>1</v>
      </c>
      <c r="C229" t="s">
        <v>69</v>
      </c>
      <c r="D229" t="s">
        <v>72</v>
      </c>
      <c r="E229" t="s">
        <v>587</v>
      </c>
      <c r="F229" t="s">
        <v>13</v>
      </c>
      <c r="G229" s="184">
        <v>8</v>
      </c>
      <c r="H229" s="184">
        <v>0</v>
      </c>
      <c r="I229" s="184">
        <v>0</v>
      </c>
      <c r="J229" s="184">
        <v>0</v>
      </c>
      <c r="K229" s="184">
        <v>0</v>
      </c>
      <c r="L229" s="184">
        <v>0</v>
      </c>
      <c r="M229" s="345">
        <v>0</v>
      </c>
      <c r="N229" s="184">
        <v>8</v>
      </c>
      <c r="O229" t="s">
        <v>588</v>
      </c>
      <c r="P229">
        <v>24</v>
      </c>
      <c r="Q229" t="s">
        <v>589</v>
      </c>
    </row>
    <row r="230" spans="1:17" x14ac:dyDescent="0.3">
      <c r="A230" t="s">
        <v>705</v>
      </c>
      <c r="B230" s="148">
        <v>53</v>
      </c>
      <c r="C230" t="s">
        <v>2028</v>
      </c>
      <c r="D230" t="s">
        <v>384</v>
      </c>
      <c r="E230" t="s">
        <v>706</v>
      </c>
      <c r="F230" t="s">
        <v>13</v>
      </c>
      <c r="G230" s="184">
        <v>0</v>
      </c>
      <c r="H230" s="184">
        <v>5943.6289999999999</v>
      </c>
      <c r="I230" s="184">
        <v>0</v>
      </c>
      <c r="J230" s="184">
        <v>0</v>
      </c>
      <c r="K230" s="184">
        <v>0</v>
      </c>
      <c r="L230" s="184">
        <v>0</v>
      </c>
      <c r="M230" s="345">
        <v>0</v>
      </c>
      <c r="N230" s="184">
        <v>5943.6289999999999</v>
      </c>
      <c r="O230" t="s">
        <v>551</v>
      </c>
      <c r="P230">
        <v>12</v>
      </c>
      <c r="Q230" t="s">
        <v>384</v>
      </c>
    </row>
    <row r="231" spans="1:17" x14ac:dyDescent="0.3">
      <c r="A231" t="s">
        <v>595</v>
      </c>
      <c r="B231" s="148">
        <v>1</v>
      </c>
      <c r="C231" t="s">
        <v>69</v>
      </c>
      <c r="D231" t="s">
        <v>73</v>
      </c>
      <c r="E231" t="s">
        <v>587</v>
      </c>
      <c r="F231" t="s">
        <v>13</v>
      </c>
      <c r="G231" s="184">
        <v>0</v>
      </c>
      <c r="H231" s="184">
        <v>8</v>
      </c>
      <c r="I231" s="184">
        <v>4589</v>
      </c>
      <c r="J231" s="184">
        <v>0</v>
      </c>
      <c r="K231" s="184">
        <v>0</v>
      </c>
      <c r="L231" s="184">
        <v>0</v>
      </c>
      <c r="M231" s="345">
        <v>0</v>
      </c>
      <c r="N231" s="184">
        <v>4597</v>
      </c>
      <c r="O231" t="s">
        <v>588</v>
      </c>
      <c r="P231">
        <v>24</v>
      </c>
      <c r="Q231" t="s">
        <v>589</v>
      </c>
    </row>
    <row r="232" spans="1:17" x14ac:dyDescent="0.3">
      <c r="A232" t="s">
        <v>596</v>
      </c>
      <c r="B232" s="148">
        <v>1</v>
      </c>
      <c r="C232" t="s">
        <v>69</v>
      </c>
      <c r="D232" t="s">
        <v>597</v>
      </c>
      <c r="E232" t="s">
        <v>587</v>
      </c>
      <c r="F232" t="s">
        <v>13</v>
      </c>
      <c r="G232" s="184">
        <v>138</v>
      </c>
      <c r="H232" s="184">
        <v>0</v>
      </c>
      <c r="I232" s="184">
        <v>0</v>
      </c>
      <c r="J232" s="184">
        <v>0</v>
      </c>
      <c r="K232" s="184">
        <v>0</v>
      </c>
      <c r="L232" s="184">
        <v>0</v>
      </c>
      <c r="M232" s="345">
        <v>0</v>
      </c>
      <c r="N232" s="184">
        <v>138</v>
      </c>
      <c r="O232" t="s">
        <v>588</v>
      </c>
      <c r="P232">
        <v>12</v>
      </c>
      <c r="Q232" t="s">
        <v>589</v>
      </c>
    </row>
    <row r="233" spans="1:17" x14ac:dyDescent="0.3">
      <c r="A233" t="s">
        <v>1414</v>
      </c>
      <c r="B233" s="148">
        <v>240</v>
      </c>
      <c r="C233" t="s">
        <v>240</v>
      </c>
      <c r="D233" t="s">
        <v>401</v>
      </c>
      <c r="E233" t="s">
        <v>606</v>
      </c>
      <c r="F233" t="s">
        <v>13</v>
      </c>
      <c r="G233" s="184">
        <v>0</v>
      </c>
      <c r="H233" s="184">
        <v>0</v>
      </c>
      <c r="I233" s="184">
        <v>0</v>
      </c>
      <c r="J233" s="184">
        <v>0</v>
      </c>
      <c r="K233" s="184">
        <v>0</v>
      </c>
      <c r="L233" s="184">
        <v>0</v>
      </c>
      <c r="M233" s="245">
        <v>0</v>
      </c>
      <c r="N233" s="184">
        <v>0</v>
      </c>
      <c r="O233">
        <v>0</v>
      </c>
      <c r="P233">
        <v>0</v>
      </c>
      <c r="Q233" t="s">
        <v>607</v>
      </c>
    </row>
    <row r="234" spans="1:17" x14ac:dyDescent="0.3">
      <c r="A234" t="s">
        <v>1415</v>
      </c>
      <c r="B234" s="148">
        <v>240</v>
      </c>
      <c r="C234" t="s">
        <v>240</v>
      </c>
      <c r="D234" t="s">
        <v>1839</v>
      </c>
      <c r="E234" t="s">
        <v>606</v>
      </c>
      <c r="F234" t="s">
        <v>13</v>
      </c>
      <c r="G234" s="184">
        <v>0</v>
      </c>
      <c r="H234" s="184">
        <v>0</v>
      </c>
      <c r="I234" s="184">
        <v>0</v>
      </c>
      <c r="J234" s="184">
        <v>0</v>
      </c>
      <c r="K234" s="184">
        <v>0</v>
      </c>
      <c r="L234" s="184">
        <v>0</v>
      </c>
      <c r="M234" s="345">
        <v>0</v>
      </c>
      <c r="N234" s="184">
        <v>0</v>
      </c>
      <c r="O234">
        <v>0</v>
      </c>
      <c r="P234">
        <v>0</v>
      </c>
      <c r="Q234" t="s">
        <v>607</v>
      </c>
    </row>
    <row r="235" spans="1:17" x14ac:dyDescent="0.3">
      <c r="A235" t="s">
        <v>1416</v>
      </c>
      <c r="B235" s="148">
        <v>0</v>
      </c>
      <c r="C235" t="s">
        <v>1842</v>
      </c>
      <c r="D235" t="s">
        <v>1840</v>
      </c>
      <c r="E235" t="s">
        <v>864</v>
      </c>
      <c r="F235" t="s">
        <v>13</v>
      </c>
      <c r="G235" s="184">
        <v>0</v>
      </c>
      <c r="H235" s="184">
        <v>0</v>
      </c>
      <c r="I235" s="184">
        <v>0</v>
      </c>
      <c r="J235" s="184">
        <v>0</v>
      </c>
      <c r="K235" s="184">
        <v>0</v>
      </c>
      <c r="L235" s="184">
        <v>0</v>
      </c>
      <c r="M235" s="345">
        <v>0</v>
      </c>
      <c r="N235" s="184">
        <v>0</v>
      </c>
      <c r="O235">
        <v>0</v>
      </c>
      <c r="P235">
        <v>0</v>
      </c>
      <c r="Q235" t="s">
        <v>969</v>
      </c>
    </row>
    <row r="236" spans="1:17" x14ac:dyDescent="0.3">
      <c r="A236" t="s">
        <v>611</v>
      </c>
      <c r="B236" s="148">
        <v>2</v>
      </c>
      <c r="C236" t="s">
        <v>80</v>
      </c>
      <c r="D236" t="s">
        <v>101</v>
      </c>
      <c r="E236" t="s">
        <v>602</v>
      </c>
      <c r="F236" t="s">
        <v>13</v>
      </c>
      <c r="G236" s="184">
        <v>0</v>
      </c>
      <c r="H236" s="184">
        <v>-10</v>
      </c>
      <c r="I236" s="184">
        <v>0</v>
      </c>
      <c r="J236" s="184">
        <v>0</v>
      </c>
      <c r="K236" s="184">
        <v>0</v>
      </c>
      <c r="L236" s="184">
        <v>0</v>
      </c>
      <c r="M236" s="245">
        <v>0</v>
      </c>
      <c r="N236" s="184">
        <v>-10</v>
      </c>
      <c r="O236" t="s">
        <v>588</v>
      </c>
      <c r="P236">
        <v>12</v>
      </c>
      <c r="Q236" t="s">
        <v>603</v>
      </c>
    </row>
    <row r="237" spans="1:17" x14ac:dyDescent="0.3">
      <c r="A237" t="s">
        <v>1355</v>
      </c>
      <c r="B237" s="148" t="e">
        <v>#N/A</v>
      </c>
      <c r="C237" t="s">
        <v>1356</v>
      </c>
      <c r="D237" t="s">
        <v>98</v>
      </c>
      <c r="E237" t="s">
        <v>602</v>
      </c>
      <c r="F237" t="s">
        <v>13</v>
      </c>
      <c r="G237" s="184">
        <v>0</v>
      </c>
      <c r="H237" s="184">
        <v>0</v>
      </c>
      <c r="I237" s="184">
        <v>0</v>
      </c>
      <c r="J237" s="184">
        <v>0</v>
      </c>
      <c r="K237" s="184">
        <v>0</v>
      </c>
      <c r="L237" s="184">
        <v>0</v>
      </c>
      <c r="M237" s="245">
        <v>0</v>
      </c>
      <c r="N237" s="184">
        <v>0</v>
      </c>
      <c r="O237">
        <v>0</v>
      </c>
      <c r="P237">
        <v>0</v>
      </c>
      <c r="Q237" t="s">
        <v>603</v>
      </c>
    </row>
    <row r="238" spans="1:17" x14ac:dyDescent="0.3">
      <c r="A238" t="s">
        <v>1423</v>
      </c>
      <c r="B238" s="148" t="e">
        <v>#N/A</v>
      </c>
      <c r="C238" t="s">
        <v>1865</v>
      </c>
      <c r="D238" t="s">
        <v>1864</v>
      </c>
      <c r="E238" t="s">
        <v>986</v>
      </c>
      <c r="F238" t="s">
        <v>13</v>
      </c>
      <c r="G238" s="184">
        <v>0</v>
      </c>
      <c r="H238" s="184">
        <v>0</v>
      </c>
      <c r="I238" s="184">
        <v>0</v>
      </c>
      <c r="J238" s="184">
        <v>0</v>
      </c>
      <c r="K238" s="184">
        <v>0</v>
      </c>
      <c r="L238" s="184">
        <v>0</v>
      </c>
      <c r="M238" s="345">
        <v>0</v>
      </c>
      <c r="N238" s="184">
        <v>0</v>
      </c>
      <c r="O238">
        <v>0</v>
      </c>
      <c r="P238">
        <v>0</v>
      </c>
      <c r="Q238" t="s">
        <v>343</v>
      </c>
    </row>
    <row r="239" spans="1:17" x14ac:dyDescent="0.3">
      <c r="A239" t="s">
        <v>1332</v>
      </c>
      <c r="B239" s="148">
        <v>2</v>
      </c>
      <c r="C239" t="s">
        <v>80</v>
      </c>
      <c r="D239" t="s">
        <v>86</v>
      </c>
      <c r="E239" t="s">
        <v>602</v>
      </c>
      <c r="F239" t="s">
        <v>13</v>
      </c>
      <c r="G239" s="184">
        <v>0</v>
      </c>
      <c r="H239" s="184">
        <v>0</v>
      </c>
      <c r="I239" s="184">
        <v>0</v>
      </c>
      <c r="J239" s="184">
        <v>0</v>
      </c>
      <c r="K239" s="184">
        <v>0</v>
      </c>
      <c r="L239" s="184">
        <v>0</v>
      </c>
      <c r="M239" s="245">
        <v>0</v>
      </c>
      <c r="N239" s="184">
        <v>0</v>
      </c>
      <c r="O239">
        <v>0</v>
      </c>
      <c r="P239">
        <v>0</v>
      </c>
      <c r="Q239" t="s">
        <v>603</v>
      </c>
    </row>
    <row r="240" spans="1:17" x14ac:dyDescent="0.3">
      <c r="A240" t="s">
        <v>1333</v>
      </c>
      <c r="B240" s="148">
        <v>2</v>
      </c>
      <c r="C240" t="s">
        <v>80</v>
      </c>
      <c r="D240" t="s">
        <v>91</v>
      </c>
      <c r="E240" t="s">
        <v>602</v>
      </c>
      <c r="F240" t="s">
        <v>13</v>
      </c>
      <c r="G240" s="184">
        <v>0</v>
      </c>
      <c r="H240" s="184">
        <v>0</v>
      </c>
      <c r="I240" s="184">
        <v>0</v>
      </c>
      <c r="J240" s="184">
        <v>0</v>
      </c>
      <c r="K240" s="184">
        <v>0</v>
      </c>
      <c r="L240" s="184">
        <v>0</v>
      </c>
      <c r="M240" s="345">
        <v>0</v>
      </c>
      <c r="N240" s="184">
        <v>0</v>
      </c>
      <c r="O240">
        <v>0</v>
      </c>
      <c r="P240">
        <v>0</v>
      </c>
      <c r="Q240" t="s">
        <v>603</v>
      </c>
    </row>
    <row r="241" spans="1:17" x14ac:dyDescent="0.3">
      <c r="A241" t="s">
        <v>1334</v>
      </c>
      <c r="B241" s="148">
        <v>2</v>
      </c>
      <c r="C241" t="s">
        <v>80</v>
      </c>
      <c r="D241" t="s">
        <v>1335</v>
      </c>
      <c r="E241" t="s">
        <v>606</v>
      </c>
      <c r="F241" t="s">
        <v>13</v>
      </c>
      <c r="G241" s="184">
        <v>0</v>
      </c>
      <c r="H241" s="184">
        <v>0</v>
      </c>
      <c r="I241" s="184">
        <v>0</v>
      </c>
      <c r="J241" s="184">
        <v>0</v>
      </c>
      <c r="K241" s="184">
        <v>0</v>
      </c>
      <c r="L241" s="184">
        <v>0</v>
      </c>
      <c r="M241" s="245">
        <v>0</v>
      </c>
      <c r="N241" s="184">
        <v>0</v>
      </c>
      <c r="O241">
        <v>0</v>
      </c>
      <c r="P241">
        <v>0</v>
      </c>
      <c r="Q241" t="s">
        <v>607</v>
      </c>
    </row>
    <row r="242" spans="1:17" x14ac:dyDescent="0.3">
      <c r="A242" t="s">
        <v>1336</v>
      </c>
      <c r="B242" s="148">
        <v>2</v>
      </c>
      <c r="C242" t="s">
        <v>80</v>
      </c>
      <c r="D242" t="s">
        <v>1337</v>
      </c>
      <c r="E242" t="s">
        <v>606</v>
      </c>
      <c r="F242" t="s">
        <v>13</v>
      </c>
      <c r="G242" s="184">
        <v>0</v>
      </c>
      <c r="H242" s="184">
        <v>0</v>
      </c>
      <c r="I242" s="184">
        <v>0</v>
      </c>
      <c r="J242" s="184">
        <v>0</v>
      </c>
      <c r="K242" s="184">
        <v>0</v>
      </c>
      <c r="L242" s="184">
        <v>0</v>
      </c>
      <c r="M242" s="245">
        <v>0</v>
      </c>
      <c r="N242" s="184">
        <v>0</v>
      </c>
      <c r="O242">
        <v>0</v>
      </c>
      <c r="P242">
        <v>0</v>
      </c>
      <c r="Q242" t="s">
        <v>607</v>
      </c>
    </row>
    <row r="243" spans="1:17" x14ac:dyDescent="0.3">
      <c r="A243" t="s">
        <v>1363</v>
      </c>
      <c r="B243" s="148">
        <v>2</v>
      </c>
      <c r="C243" t="s">
        <v>80</v>
      </c>
      <c r="D243" t="s">
        <v>93</v>
      </c>
      <c r="E243" t="s">
        <v>602</v>
      </c>
      <c r="F243" t="s">
        <v>13</v>
      </c>
      <c r="G243" s="184">
        <v>0</v>
      </c>
      <c r="H243" s="184">
        <v>2.9380000000000002</v>
      </c>
      <c r="I243" s="184">
        <v>0</v>
      </c>
      <c r="J243" s="184">
        <v>0</v>
      </c>
      <c r="K243" s="184">
        <v>0</v>
      </c>
      <c r="L243" s="184">
        <v>0</v>
      </c>
      <c r="M243" s="245">
        <v>0</v>
      </c>
      <c r="N243" s="184">
        <v>2.9380000000000002</v>
      </c>
      <c r="O243" t="s">
        <v>551</v>
      </c>
      <c r="P243">
        <v>3</v>
      </c>
      <c r="Q243" t="s">
        <v>603</v>
      </c>
    </row>
    <row r="244" spans="1:17" x14ac:dyDescent="0.3">
      <c r="A244" t="s">
        <v>1341</v>
      </c>
      <c r="B244" s="148">
        <v>169</v>
      </c>
      <c r="C244" t="s">
        <v>103</v>
      </c>
      <c r="D244" t="s">
        <v>110</v>
      </c>
      <c r="E244" t="s">
        <v>1342</v>
      </c>
      <c r="F244" t="s">
        <v>6</v>
      </c>
      <c r="G244" s="184">
        <v>0</v>
      </c>
      <c r="H244" s="184">
        <v>486.61600000000004</v>
      </c>
      <c r="I244" s="184">
        <v>0</v>
      </c>
      <c r="J244" s="184">
        <v>0</v>
      </c>
      <c r="K244" s="184">
        <v>0</v>
      </c>
      <c r="L244" s="184">
        <v>0</v>
      </c>
      <c r="M244" s="345">
        <v>0</v>
      </c>
      <c r="N244" s="184">
        <v>486.61600000000004</v>
      </c>
      <c r="O244" t="s">
        <v>551</v>
      </c>
      <c r="P244">
        <v>12</v>
      </c>
      <c r="Q244" t="s">
        <v>110</v>
      </c>
    </row>
    <row r="245" spans="1:17" x14ac:dyDescent="0.3">
      <c r="A245" t="s">
        <v>618</v>
      </c>
      <c r="B245" s="148">
        <v>2</v>
      </c>
      <c r="C245" t="s">
        <v>80</v>
      </c>
      <c r="D245" t="s">
        <v>94</v>
      </c>
      <c r="E245" t="s">
        <v>619</v>
      </c>
      <c r="F245" t="s">
        <v>14</v>
      </c>
      <c r="G245" s="184">
        <v>0</v>
      </c>
      <c r="H245" s="184">
        <v>1124.8010000000002</v>
      </c>
      <c r="I245" s="184">
        <v>0</v>
      </c>
      <c r="J245" s="184">
        <v>0</v>
      </c>
      <c r="K245" s="184">
        <v>0</v>
      </c>
      <c r="L245" s="184">
        <v>0</v>
      </c>
      <c r="M245" s="245">
        <v>0</v>
      </c>
      <c r="N245" s="184">
        <v>1124.8010000000002</v>
      </c>
      <c r="O245" t="s">
        <v>551</v>
      </c>
      <c r="P245">
        <v>12</v>
      </c>
      <c r="Q245" t="s">
        <v>620</v>
      </c>
    </row>
    <row r="246" spans="1:17" x14ac:dyDescent="0.3">
      <c r="A246" t="s">
        <v>625</v>
      </c>
      <c r="B246" s="148">
        <v>2</v>
      </c>
      <c r="C246" t="s">
        <v>80</v>
      </c>
      <c r="D246" t="s">
        <v>100</v>
      </c>
      <c r="E246" t="s">
        <v>626</v>
      </c>
      <c r="F246" t="s">
        <v>14</v>
      </c>
      <c r="G246" s="184">
        <v>0</v>
      </c>
      <c r="H246" s="184">
        <v>9366.719000000001</v>
      </c>
      <c r="I246" s="184">
        <v>0</v>
      </c>
      <c r="J246" s="184">
        <v>0</v>
      </c>
      <c r="K246" s="184">
        <v>0</v>
      </c>
      <c r="L246" s="184">
        <v>0</v>
      </c>
      <c r="M246" s="345">
        <v>0</v>
      </c>
      <c r="N246" s="184">
        <v>9366.719000000001</v>
      </c>
      <c r="O246" t="s">
        <v>551</v>
      </c>
      <c r="P246">
        <v>12</v>
      </c>
      <c r="Q246" t="s">
        <v>627</v>
      </c>
    </row>
    <row r="247" spans="1:17" x14ac:dyDescent="0.3">
      <c r="A247" t="s">
        <v>628</v>
      </c>
      <c r="B247" s="148">
        <v>2</v>
      </c>
      <c r="C247" t="s">
        <v>80</v>
      </c>
      <c r="D247" t="s">
        <v>81</v>
      </c>
      <c r="E247" t="s">
        <v>629</v>
      </c>
      <c r="F247" t="s">
        <v>14</v>
      </c>
      <c r="G247" s="184">
        <v>0</v>
      </c>
      <c r="H247" s="184">
        <v>589.67899999999997</v>
      </c>
      <c r="I247" s="184">
        <v>0</v>
      </c>
      <c r="J247" s="184">
        <v>0</v>
      </c>
      <c r="K247" s="184">
        <v>0</v>
      </c>
      <c r="L247" s="184">
        <v>0</v>
      </c>
      <c r="M247" s="245">
        <v>0</v>
      </c>
      <c r="N247" s="184">
        <v>589.67899999999997</v>
      </c>
      <c r="O247" t="s">
        <v>551</v>
      </c>
      <c r="P247">
        <v>12</v>
      </c>
      <c r="Q247" t="s">
        <v>630</v>
      </c>
    </row>
    <row r="248" spans="1:17" x14ac:dyDescent="0.3">
      <c r="A248" t="s">
        <v>631</v>
      </c>
      <c r="B248" s="148">
        <v>2</v>
      </c>
      <c r="C248" t="s">
        <v>80</v>
      </c>
      <c r="D248" t="s">
        <v>82</v>
      </c>
      <c r="E248" t="s">
        <v>632</v>
      </c>
      <c r="F248" t="s">
        <v>14</v>
      </c>
      <c r="G248" s="184">
        <v>0</v>
      </c>
      <c r="H248" s="184">
        <v>519.40000000000009</v>
      </c>
      <c r="I248" s="184">
        <v>0</v>
      </c>
      <c r="J248" s="184">
        <v>0</v>
      </c>
      <c r="K248" s="184">
        <v>0</v>
      </c>
      <c r="L248" s="184">
        <v>0</v>
      </c>
      <c r="M248" s="345">
        <v>0</v>
      </c>
      <c r="N248" s="184">
        <v>519.40000000000009</v>
      </c>
      <c r="O248" t="s">
        <v>551</v>
      </c>
      <c r="P248">
        <v>12</v>
      </c>
      <c r="Q248" t="s">
        <v>633</v>
      </c>
    </row>
    <row r="249" spans="1:17" x14ac:dyDescent="0.3">
      <c r="A249" t="s">
        <v>634</v>
      </c>
      <c r="B249" s="148">
        <v>2</v>
      </c>
      <c r="C249" t="s">
        <v>80</v>
      </c>
      <c r="D249" t="s">
        <v>87</v>
      </c>
      <c r="E249" t="s">
        <v>635</v>
      </c>
      <c r="F249" t="s">
        <v>14</v>
      </c>
      <c r="G249" s="184">
        <v>0</v>
      </c>
      <c r="H249" s="184">
        <v>744.8</v>
      </c>
      <c r="I249" s="184">
        <v>0</v>
      </c>
      <c r="J249" s="184">
        <v>23.950999999999997</v>
      </c>
      <c r="K249" s="184">
        <v>0</v>
      </c>
      <c r="L249" s="184">
        <v>0</v>
      </c>
      <c r="M249" s="345">
        <v>0</v>
      </c>
      <c r="N249" s="184">
        <v>768.75099999999986</v>
      </c>
      <c r="O249" t="s">
        <v>551</v>
      </c>
      <c r="P249">
        <v>24</v>
      </c>
      <c r="Q249" t="s">
        <v>636</v>
      </c>
    </row>
    <row r="250" spans="1:17" x14ac:dyDescent="0.3">
      <c r="A250" t="s">
        <v>637</v>
      </c>
      <c r="B250" s="148">
        <v>2</v>
      </c>
      <c r="C250" t="s">
        <v>80</v>
      </c>
      <c r="D250" t="s">
        <v>90</v>
      </c>
      <c r="E250" t="s">
        <v>638</v>
      </c>
      <c r="F250" t="s">
        <v>14</v>
      </c>
      <c r="G250" s="184">
        <v>0</v>
      </c>
      <c r="H250" s="184">
        <v>0</v>
      </c>
      <c r="I250" s="184">
        <v>0</v>
      </c>
      <c r="J250" s="184">
        <v>0</v>
      </c>
      <c r="K250" s="184">
        <v>0</v>
      </c>
      <c r="L250" s="184">
        <v>0</v>
      </c>
      <c r="M250" s="345">
        <v>0</v>
      </c>
      <c r="N250" s="184">
        <v>0</v>
      </c>
      <c r="O250">
        <v>0</v>
      </c>
      <c r="P250">
        <v>0</v>
      </c>
      <c r="Q250" t="s">
        <v>90</v>
      </c>
    </row>
    <row r="251" spans="1:17" x14ac:dyDescent="0.3">
      <c r="A251" t="s">
        <v>747</v>
      </c>
      <c r="B251" s="148">
        <v>747</v>
      </c>
      <c r="C251" t="s">
        <v>161</v>
      </c>
      <c r="D251" t="s">
        <v>162</v>
      </c>
      <c r="E251" t="s">
        <v>748</v>
      </c>
      <c r="F251" t="s">
        <v>14</v>
      </c>
      <c r="G251" s="184">
        <v>0</v>
      </c>
      <c r="H251" s="184">
        <v>526.97022961615369</v>
      </c>
      <c r="I251" s="184">
        <v>0</v>
      </c>
      <c r="J251" s="184">
        <v>0</v>
      </c>
      <c r="K251" s="184">
        <v>0</v>
      </c>
      <c r="L251" s="184">
        <v>0</v>
      </c>
      <c r="M251" s="345">
        <v>0</v>
      </c>
      <c r="N251" s="184">
        <v>526.97022961615369</v>
      </c>
      <c r="O251" t="s">
        <v>551</v>
      </c>
      <c r="P251">
        <v>12</v>
      </c>
      <c r="Q251" t="s">
        <v>162</v>
      </c>
    </row>
    <row r="252" spans="1:17" x14ac:dyDescent="0.3">
      <c r="A252" t="s">
        <v>758</v>
      </c>
      <c r="B252" s="148">
        <v>420</v>
      </c>
      <c r="C252" t="s">
        <v>171</v>
      </c>
      <c r="D252" t="s">
        <v>172</v>
      </c>
      <c r="E252" t="s">
        <v>759</v>
      </c>
      <c r="F252" t="s">
        <v>14</v>
      </c>
      <c r="G252" s="184">
        <v>0</v>
      </c>
      <c r="H252" s="184">
        <v>299.87851999999998</v>
      </c>
      <c r="I252" s="184">
        <v>0</v>
      </c>
      <c r="J252" s="184">
        <v>0</v>
      </c>
      <c r="K252" s="184">
        <v>0</v>
      </c>
      <c r="L252" s="184">
        <v>0</v>
      </c>
      <c r="M252" s="345">
        <v>0</v>
      </c>
      <c r="N252" s="184">
        <v>299.87851999999998</v>
      </c>
      <c r="O252" t="s">
        <v>551</v>
      </c>
      <c r="P252">
        <v>12</v>
      </c>
      <c r="Q252" t="s">
        <v>172</v>
      </c>
    </row>
    <row r="253" spans="1:17" x14ac:dyDescent="0.3">
      <c r="A253" t="s">
        <v>760</v>
      </c>
      <c r="B253" s="148">
        <v>767</v>
      </c>
      <c r="C253" t="s">
        <v>761</v>
      </c>
      <c r="D253" t="s">
        <v>174</v>
      </c>
      <c r="E253" t="s">
        <v>762</v>
      </c>
      <c r="F253" t="s">
        <v>14</v>
      </c>
      <c r="G253" s="184">
        <v>0</v>
      </c>
      <c r="H253" s="184">
        <v>0</v>
      </c>
      <c r="I253" s="184">
        <v>0</v>
      </c>
      <c r="J253" s="184">
        <v>0</v>
      </c>
      <c r="K253" s="184">
        <v>0</v>
      </c>
      <c r="L253" s="184">
        <v>0</v>
      </c>
      <c r="M253" s="245">
        <v>0</v>
      </c>
      <c r="N253" s="184">
        <v>0</v>
      </c>
      <c r="O253">
        <v>0</v>
      </c>
      <c r="P253">
        <v>0</v>
      </c>
      <c r="Q253" t="s">
        <v>174</v>
      </c>
    </row>
    <row r="254" spans="1:17" x14ac:dyDescent="0.3">
      <c r="A254" t="s">
        <v>765</v>
      </c>
      <c r="B254" s="148">
        <v>682</v>
      </c>
      <c r="C254" t="s">
        <v>177</v>
      </c>
      <c r="D254" t="s">
        <v>178</v>
      </c>
      <c r="E254" t="s">
        <v>766</v>
      </c>
      <c r="F254" t="s">
        <v>14</v>
      </c>
      <c r="G254" s="184">
        <v>0</v>
      </c>
      <c r="H254" s="184">
        <v>163.91</v>
      </c>
      <c r="I254" s="184">
        <v>0</v>
      </c>
      <c r="J254" s="184">
        <v>0</v>
      </c>
      <c r="K254" s="184">
        <v>0</v>
      </c>
      <c r="L254" s="184">
        <v>0</v>
      </c>
      <c r="M254" s="345">
        <v>0</v>
      </c>
      <c r="N254" s="184">
        <v>163.91</v>
      </c>
      <c r="O254" t="s">
        <v>551</v>
      </c>
      <c r="P254">
        <v>6</v>
      </c>
      <c r="Q254" t="s">
        <v>178</v>
      </c>
    </row>
    <row r="255" spans="1:17" x14ac:dyDescent="0.3">
      <c r="A255" t="s">
        <v>781</v>
      </c>
      <c r="B255" s="148">
        <v>256</v>
      </c>
      <c r="C255" t="s">
        <v>193</v>
      </c>
      <c r="D255" t="s">
        <v>194</v>
      </c>
      <c r="E255" t="s">
        <v>782</v>
      </c>
      <c r="F255" t="s">
        <v>14</v>
      </c>
      <c r="G255" s="184">
        <v>0</v>
      </c>
      <c r="H255" s="184">
        <v>363.36000000000007</v>
      </c>
      <c r="I255" s="184">
        <v>0</v>
      </c>
      <c r="J255" s="184">
        <v>0</v>
      </c>
      <c r="K255" s="184">
        <v>0</v>
      </c>
      <c r="L255" s="184">
        <v>0</v>
      </c>
      <c r="M255" s="345">
        <v>0</v>
      </c>
      <c r="N255" s="184">
        <v>363.36000000000007</v>
      </c>
      <c r="O255" t="s">
        <v>551</v>
      </c>
      <c r="P255">
        <v>12</v>
      </c>
      <c r="Q255" t="s">
        <v>194</v>
      </c>
    </row>
    <row r="256" spans="1:17" x14ac:dyDescent="0.3">
      <c r="A256" t="s">
        <v>821</v>
      </c>
      <c r="B256" s="148">
        <v>274</v>
      </c>
      <c r="C256" t="s">
        <v>214</v>
      </c>
      <c r="D256" t="s">
        <v>822</v>
      </c>
      <c r="E256" t="s">
        <v>823</v>
      </c>
      <c r="F256" t="s">
        <v>14</v>
      </c>
      <c r="G256" s="184">
        <v>0</v>
      </c>
      <c r="H256" s="184">
        <v>5533.9359999999997</v>
      </c>
      <c r="I256" s="184">
        <v>0</v>
      </c>
      <c r="J256" s="184">
        <v>0</v>
      </c>
      <c r="K256" s="184">
        <v>0</v>
      </c>
      <c r="L256" s="184">
        <v>0</v>
      </c>
      <c r="M256" s="245">
        <v>0</v>
      </c>
      <c r="N256" s="184">
        <v>5533.9359999999997</v>
      </c>
      <c r="O256" t="s">
        <v>551</v>
      </c>
      <c r="P256">
        <v>12</v>
      </c>
      <c r="Q256" t="s">
        <v>215</v>
      </c>
    </row>
    <row r="257" spans="1:17" x14ac:dyDescent="0.3">
      <c r="A257" t="s">
        <v>824</v>
      </c>
      <c r="B257" s="148">
        <v>341</v>
      </c>
      <c r="C257" t="s">
        <v>218</v>
      </c>
      <c r="D257" t="s">
        <v>219</v>
      </c>
      <c r="E257" t="s">
        <v>825</v>
      </c>
      <c r="F257" t="s">
        <v>14</v>
      </c>
      <c r="G257" s="184">
        <v>0</v>
      </c>
      <c r="H257" s="184">
        <v>515.64300000000003</v>
      </c>
      <c r="I257" s="184">
        <v>0</v>
      </c>
      <c r="J257" s="184">
        <v>0</v>
      </c>
      <c r="K257" s="184">
        <v>0</v>
      </c>
      <c r="L257" s="184">
        <v>0</v>
      </c>
      <c r="M257" s="345">
        <v>0</v>
      </c>
      <c r="N257" s="184">
        <v>515.64300000000003</v>
      </c>
      <c r="O257" t="s">
        <v>551</v>
      </c>
      <c r="P257">
        <v>12</v>
      </c>
      <c r="Q257" t="s">
        <v>219</v>
      </c>
    </row>
    <row r="258" spans="1:17" x14ac:dyDescent="0.3">
      <c r="A258" t="s">
        <v>837</v>
      </c>
      <c r="B258" s="148">
        <v>63</v>
      </c>
      <c r="C258" t="s">
        <v>227</v>
      </c>
      <c r="D258" t="s">
        <v>838</v>
      </c>
      <c r="E258" t="s">
        <v>839</v>
      </c>
      <c r="F258" t="s">
        <v>14</v>
      </c>
      <c r="G258" s="184">
        <v>0</v>
      </c>
      <c r="H258" s="184">
        <v>3015.25</v>
      </c>
      <c r="I258" s="184">
        <v>0</v>
      </c>
      <c r="J258" s="184">
        <v>0</v>
      </c>
      <c r="K258" s="184">
        <v>0</v>
      </c>
      <c r="L258" s="184">
        <v>0</v>
      </c>
      <c r="M258" s="345">
        <v>0</v>
      </c>
      <c r="N258" s="184">
        <v>3015.25</v>
      </c>
      <c r="O258" t="s">
        <v>551</v>
      </c>
      <c r="P258">
        <v>12</v>
      </c>
      <c r="Q258" t="s">
        <v>228</v>
      </c>
    </row>
    <row r="259" spans="1:17" x14ac:dyDescent="0.3">
      <c r="A259" t="s">
        <v>847</v>
      </c>
      <c r="B259" s="148">
        <v>332</v>
      </c>
      <c r="C259" t="s">
        <v>234</v>
      </c>
      <c r="D259" t="s">
        <v>235</v>
      </c>
      <c r="E259" t="s">
        <v>848</v>
      </c>
      <c r="F259" t="s">
        <v>14</v>
      </c>
      <c r="G259" s="184">
        <v>0</v>
      </c>
      <c r="H259" s="184">
        <v>463.49299999999999</v>
      </c>
      <c r="I259" s="184">
        <v>0</v>
      </c>
      <c r="J259" s="184">
        <v>0</v>
      </c>
      <c r="K259" s="184">
        <v>0</v>
      </c>
      <c r="L259" s="184">
        <v>0</v>
      </c>
      <c r="M259" s="345">
        <v>0</v>
      </c>
      <c r="N259" s="184">
        <v>463.49299999999999</v>
      </c>
      <c r="O259" t="s">
        <v>551</v>
      </c>
      <c r="P259">
        <v>12</v>
      </c>
      <c r="Q259" t="s">
        <v>235</v>
      </c>
    </row>
    <row r="260" spans="1:17" x14ac:dyDescent="0.3">
      <c r="A260" t="s">
        <v>894</v>
      </c>
      <c r="B260" s="148">
        <v>687</v>
      </c>
      <c r="C260" t="s">
        <v>262</v>
      </c>
      <c r="D260" t="s">
        <v>263</v>
      </c>
      <c r="E260" t="s">
        <v>895</v>
      </c>
      <c r="F260" t="s">
        <v>14</v>
      </c>
      <c r="G260" s="184">
        <v>0</v>
      </c>
      <c r="H260" s="184">
        <v>256.58099999999996</v>
      </c>
      <c r="I260" s="184">
        <v>0</v>
      </c>
      <c r="J260" s="184">
        <v>0</v>
      </c>
      <c r="K260" s="184">
        <v>0</v>
      </c>
      <c r="L260" s="184">
        <v>0</v>
      </c>
      <c r="M260" s="345">
        <v>0</v>
      </c>
      <c r="N260" s="184">
        <v>256.58099999999996</v>
      </c>
      <c r="O260" t="s">
        <v>551</v>
      </c>
      <c r="P260">
        <v>11</v>
      </c>
      <c r="Q260" t="s">
        <v>263</v>
      </c>
    </row>
    <row r="261" spans="1:17" x14ac:dyDescent="0.3">
      <c r="A261" t="s">
        <v>911</v>
      </c>
      <c r="B261" s="148">
        <v>44</v>
      </c>
      <c r="C261" t="s">
        <v>274</v>
      </c>
      <c r="D261" t="s">
        <v>275</v>
      </c>
      <c r="E261" t="s">
        <v>912</v>
      </c>
      <c r="F261" t="s">
        <v>14</v>
      </c>
      <c r="G261" s="184">
        <v>0</v>
      </c>
      <c r="H261" s="184">
        <v>2357.5259999999998</v>
      </c>
      <c r="I261" s="184">
        <v>0</v>
      </c>
      <c r="J261" s="184">
        <v>0</v>
      </c>
      <c r="K261" s="184">
        <v>0</v>
      </c>
      <c r="L261" s="184">
        <v>0</v>
      </c>
      <c r="M261" s="245">
        <v>0</v>
      </c>
      <c r="N261" s="184">
        <v>2357.5259999999998</v>
      </c>
      <c r="O261" t="s">
        <v>551</v>
      </c>
      <c r="P261">
        <v>12</v>
      </c>
      <c r="Q261" t="s">
        <v>275</v>
      </c>
    </row>
    <row r="262" spans="1:17" x14ac:dyDescent="0.3">
      <c r="A262" t="s">
        <v>938</v>
      </c>
      <c r="B262" s="148">
        <v>416</v>
      </c>
      <c r="C262" t="s">
        <v>299</v>
      </c>
      <c r="D262" t="s">
        <v>300</v>
      </c>
      <c r="E262" t="s">
        <v>939</v>
      </c>
      <c r="F262" t="s">
        <v>14</v>
      </c>
      <c r="G262" s="184">
        <v>0</v>
      </c>
      <c r="H262" s="184">
        <v>417.185</v>
      </c>
      <c r="I262" s="184">
        <v>0</v>
      </c>
      <c r="J262" s="184">
        <v>0</v>
      </c>
      <c r="K262" s="184">
        <v>0</v>
      </c>
      <c r="L262" s="184">
        <v>0</v>
      </c>
      <c r="M262" s="345">
        <v>0</v>
      </c>
      <c r="N262" s="184">
        <v>417.185</v>
      </c>
      <c r="O262" t="s">
        <v>551</v>
      </c>
      <c r="P262">
        <v>12</v>
      </c>
      <c r="Q262" t="s">
        <v>300</v>
      </c>
    </row>
    <row r="263" spans="1:17" x14ac:dyDescent="0.3">
      <c r="A263" t="s">
        <v>976</v>
      </c>
      <c r="B263" s="148">
        <v>759</v>
      </c>
      <c r="C263" t="s">
        <v>332</v>
      </c>
      <c r="D263" t="s">
        <v>333</v>
      </c>
      <c r="E263" t="s">
        <v>977</v>
      </c>
      <c r="F263" t="s">
        <v>14</v>
      </c>
      <c r="G263" s="184">
        <v>0</v>
      </c>
      <c r="H263" s="184">
        <v>200.67699999999999</v>
      </c>
      <c r="I263" s="184">
        <v>0</v>
      </c>
      <c r="J263" s="184">
        <v>0</v>
      </c>
      <c r="K263" s="184">
        <v>0</v>
      </c>
      <c r="L263" s="184">
        <v>0</v>
      </c>
      <c r="M263" s="345">
        <v>0</v>
      </c>
      <c r="N263" s="184">
        <v>200.67699999999999</v>
      </c>
      <c r="O263" t="s">
        <v>551</v>
      </c>
      <c r="P263">
        <v>12</v>
      </c>
      <c r="Q263" t="s">
        <v>333</v>
      </c>
    </row>
    <row r="264" spans="1:17" x14ac:dyDescent="0.3">
      <c r="A264" t="s">
        <v>978</v>
      </c>
      <c r="B264" s="148">
        <v>364</v>
      </c>
      <c r="C264" t="s">
        <v>334</v>
      </c>
      <c r="D264" t="s">
        <v>335</v>
      </c>
      <c r="E264" t="s">
        <v>979</v>
      </c>
      <c r="F264" t="s">
        <v>14</v>
      </c>
      <c r="G264" s="184">
        <v>0</v>
      </c>
      <c r="H264" s="184">
        <v>637.7120000000001</v>
      </c>
      <c r="I264" s="184">
        <v>0</v>
      </c>
      <c r="J264" s="184">
        <v>0</v>
      </c>
      <c r="K264" s="184">
        <v>0</v>
      </c>
      <c r="L264" s="184">
        <v>0</v>
      </c>
      <c r="M264" s="345">
        <v>0</v>
      </c>
      <c r="N264" s="184">
        <v>637.7120000000001</v>
      </c>
      <c r="O264" t="s">
        <v>551</v>
      </c>
      <c r="P264">
        <v>12</v>
      </c>
      <c r="Q264" t="s">
        <v>335</v>
      </c>
    </row>
    <row r="265" spans="1:17" x14ac:dyDescent="0.3">
      <c r="A265" t="s">
        <v>994</v>
      </c>
      <c r="B265" s="148">
        <v>394</v>
      </c>
      <c r="C265" t="s">
        <v>349</v>
      </c>
      <c r="D265" t="s">
        <v>350</v>
      </c>
      <c r="E265" t="s">
        <v>995</v>
      </c>
      <c r="F265" t="s">
        <v>14</v>
      </c>
      <c r="G265" s="184">
        <v>0</v>
      </c>
      <c r="H265" s="184">
        <v>248.38859818181822</v>
      </c>
      <c r="I265" s="184">
        <v>0</v>
      </c>
      <c r="J265" s="184">
        <v>0</v>
      </c>
      <c r="K265" s="184">
        <v>0</v>
      </c>
      <c r="L265" s="184">
        <v>0</v>
      </c>
      <c r="M265" s="345">
        <v>0</v>
      </c>
      <c r="N265" s="184">
        <v>248.38859818181822</v>
      </c>
      <c r="O265" t="s">
        <v>551</v>
      </c>
      <c r="P265">
        <v>12</v>
      </c>
      <c r="Q265" t="s">
        <v>350</v>
      </c>
    </row>
    <row r="266" spans="1:17" x14ac:dyDescent="0.3">
      <c r="A266" t="s">
        <v>998</v>
      </c>
      <c r="B266" s="148">
        <v>92</v>
      </c>
      <c r="C266" t="s">
        <v>353</v>
      </c>
      <c r="D266" t="s">
        <v>354</v>
      </c>
      <c r="E266" t="s">
        <v>999</v>
      </c>
      <c r="F266" t="s">
        <v>14</v>
      </c>
      <c r="G266" s="184">
        <v>0</v>
      </c>
      <c r="H266" s="184">
        <v>1289.3269999999998</v>
      </c>
      <c r="I266" s="184">
        <v>0</v>
      </c>
      <c r="J266" s="184">
        <v>0</v>
      </c>
      <c r="K266" s="184">
        <v>0</v>
      </c>
      <c r="L266" s="184">
        <v>0</v>
      </c>
      <c r="M266" s="345">
        <v>0</v>
      </c>
      <c r="N266" s="184">
        <v>1289.3269999999998</v>
      </c>
      <c r="O266" t="s">
        <v>551</v>
      </c>
      <c r="P266">
        <v>12</v>
      </c>
      <c r="Q266" t="s">
        <v>354</v>
      </c>
    </row>
    <row r="267" spans="1:17" x14ac:dyDescent="0.3">
      <c r="A267" t="s">
        <v>1006</v>
      </c>
      <c r="B267" s="148">
        <v>72</v>
      </c>
      <c r="C267" t="s">
        <v>361</v>
      </c>
      <c r="D267" t="s">
        <v>362</v>
      </c>
      <c r="E267" t="s">
        <v>1007</v>
      </c>
      <c r="F267" t="s">
        <v>14</v>
      </c>
      <c r="G267" s="184">
        <v>0</v>
      </c>
      <c r="H267" s="184">
        <v>552.596</v>
      </c>
      <c r="I267" s="184">
        <v>0</v>
      </c>
      <c r="J267" s="184">
        <v>0</v>
      </c>
      <c r="K267" s="184">
        <v>0</v>
      </c>
      <c r="L267" s="184">
        <v>0</v>
      </c>
      <c r="M267" s="345">
        <v>0</v>
      </c>
      <c r="N267" s="184">
        <v>552.596</v>
      </c>
      <c r="O267" t="s">
        <v>551</v>
      </c>
      <c r="P267">
        <v>12</v>
      </c>
      <c r="Q267" t="s">
        <v>362</v>
      </c>
    </row>
    <row r="268" spans="1:17" x14ac:dyDescent="0.3">
      <c r="A268" t="s">
        <v>1044</v>
      </c>
      <c r="B268" s="148">
        <v>663</v>
      </c>
      <c r="C268" t="s">
        <v>378</v>
      </c>
      <c r="D268" t="s">
        <v>379</v>
      </c>
      <c r="E268" t="s">
        <v>1045</v>
      </c>
      <c r="F268" t="s">
        <v>14</v>
      </c>
      <c r="G268" s="184">
        <v>0</v>
      </c>
      <c r="H268" s="184">
        <v>705.1</v>
      </c>
      <c r="I268" s="184">
        <v>0</v>
      </c>
      <c r="J268" s="184">
        <v>0</v>
      </c>
      <c r="K268" s="184">
        <v>0</v>
      </c>
      <c r="L268" s="184">
        <v>0</v>
      </c>
      <c r="M268" s="345">
        <v>0</v>
      </c>
      <c r="N268" s="184">
        <v>705.1</v>
      </c>
      <c r="O268" t="s">
        <v>551</v>
      </c>
      <c r="P268">
        <v>12</v>
      </c>
      <c r="Q268" t="s">
        <v>379</v>
      </c>
    </row>
    <row r="269" spans="1:17" x14ac:dyDescent="0.3">
      <c r="A269" t="s">
        <v>707</v>
      </c>
      <c r="B269" s="148">
        <v>169</v>
      </c>
      <c r="C269" t="s">
        <v>103</v>
      </c>
      <c r="D269" t="s">
        <v>106</v>
      </c>
      <c r="E269" t="s">
        <v>708</v>
      </c>
      <c r="F269" t="s">
        <v>14</v>
      </c>
      <c r="G269" s="184">
        <v>0</v>
      </c>
      <c r="H269" s="184">
        <v>425.774</v>
      </c>
      <c r="I269" s="184">
        <v>0</v>
      </c>
      <c r="J269" s="184">
        <v>0</v>
      </c>
      <c r="K269" s="184">
        <v>0</v>
      </c>
      <c r="L269" s="184">
        <v>0</v>
      </c>
      <c r="M269" s="245">
        <v>0</v>
      </c>
      <c r="N269" s="184">
        <v>425.774</v>
      </c>
      <c r="O269" t="s">
        <v>551</v>
      </c>
      <c r="P269">
        <v>12</v>
      </c>
      <c r="Q269" t="s">
        <v>106</v>
      </c>
    </row>
    <row r="270" spans="1:17" x14ac:dyDescent="0.3">
      <c r="A270" t="s">
        <v>713</v>
      </c>
      <c r="B270" s="148">
        <v>169</v>
      </c>
      <c r="C270" t="s">
        <v>103</v>
      </c>
      <c r="D270" t="s">
        <v>115</v>
      </c>
      <c r="E270" t="s">
        <v>714</v>
      </c>
      <c r="F270" t="s">
        <v>14</v>
      </c>
      <c r="G270" s="184">
        <v>0</v>
      </c>
      <c r="H270" s="184">
        <v>624.01899999999989</v>
      </c>
      <c r="I270" s="184">
        <v>0</v>
      </c>
      <c r="J270" s="184">
        <v>0</v>
      </c>
      <c r="K270" s="184">
        <v>0</v>
      </c>
      <c r="L270" s="184">
        <v>0</v>
      </c>
      <c r="M270" s="345">
        <v>0</v>
      </c>
      <c r="N270" s="184">
        <v>624.01899999999989</v>
      </c>
      <c r="O270" t="s">
        <v>551</v>
      </c>
      <c r="P270">
        <v>12</v>
      </c>
      <c r="Q270" t="s">
        <v>115</v>
      </c>
    </row>
    <row r="271" spans="1:17" x14ac:dyDescent="0.3">
      <c r="A271" t="s">
        <v>715</v>
      </c>
      <c r="B271" s="148">
        <v>169</v>
      </c>
      <c r="C271" t="s">
        <v>103</v>
      </c>
      <c r="D271" t="s">
        <v>116</v>
      </c>
      <c r="E271" t="s">
        <v>716</v>
      </c>
      <c r="F271" t="s">
        <v>14</v>
      </c>
      <c r="G271" s="184">
        <v>0</v>
      </c>
      <c r="H271" s="184">
        <v>595.4</v>
      </c>
      <c r="I271" s="184">
        <v>0</v>
      </c>
      <c r="J271" s="184">
        <v>0</v>
      </c>
      <c r="K271" s="184">
        <v>0</v>
      </c>
      <c r="L271" s="184">
        <v>0</v>
      </c>
      <c r="M271" s="345">
        <v>0</v>
      </c>
      <c r="N271" s="184">
        <v>595.4</v>
      </c>
      <c r="O271" t="s">
        <v>551</v>
      </c>
      <c r="P271">
        <v>12</v>
      </c>
      <c r="Q271" t="s">
        <v>116</v>
      </c>
    </row>
    <row r="272" spans="1:17" x14ac:dyDescent="0.3">
      <c r="A272" t="s">
        <v>717</v>
      </c>
      <c r="B272" s="148">
        <v>169</v>
      </c>
      <c r="C272" t="s">
        <v>103</v>
      </c>
      <c r="D272" t="s">
        <v>118</v>
      </c>
      <c r="E272" t="s">
        <v>718</v>
      </c>
      <c r="F272" t="s">
        <v>14</v>
      </c>
      <c r="G272" s="184">
        <v>0</v>
      </c>
      <c r="H272" s="184">
        <v>1032.8589999999999</v>
      </c>
      <c r="I272" s="184">
        <v>0</v>
      </c>
      <c r="J272" s="184">
        <v>0</v>
      </c>
      <c r="K272" s="184">
        <v>0</v>
      </c>
      <c r="L272" s="184">
        <v>0</v>
      </c>
      <c r="M272" s="245">
        <v>0</v>
      </c>
      <c r="N272" s="184">
        <v>1032.8589999999999</v>
      </c>
      <c r="O272" t="s">
        <v>551</v>
      </c>
      <c r="P272">
        <v>12</v>
      </c>
      <c r="Q272" t="s">
        <v>118</v>
      </c>
    </row>
    <row r="273" spans="1:17" x14ac:dyDescent="0.3">
      <c r="A273" t="s">
        <v>719</v>
      </c>
      <c r="B273" s="148">
        <v>169</v>
      </c>
      <c r="C273" t="s">
        <v>103</v>
      </c>
      <c r="D273" t="s">
        <v>119</v>
      </c>
      <c r="E273" t="s">
        <v>720</v>
      </c>
      <c r="F273" t="s">
        <v>14</v>
      </c>
      <c r="G273" s="184">
        <v>0</v>
      </c>
      <c r="H273" s="184">
        <v>592.50800000000004</v>
      </c>
      <c r="I273" s="184">
        <v>0</v>
      </c>
      <c r="J273" s="184">
        <v>7.3159999999999989</v>
      </c>
      <c r="K273" s="184">
        <v>0</v>
      </c>
      <c r="L273" s="184">
        <v>0</v>
      </c>
      <c r="M273" s="345">
        <v>0</v>
      </c>
      <c r="N273" s="184">
        <v>599.82400000000007</v>
      </c>
      <c r="O273" t="s">
        <v>551</v>
      </c>
      <c r="P273">
        <v>23</v>
      </c>
      <c r="Q273" t="s">
        <v>119</v>
      </c>
    </row>
    <row r="274" spans="1:17" x14ac:dyDescent="0.3">
      <c r="A274" t="s">
        <v>723</v>
      </c>
      <c r="B274" s="148">
        <v>169</v>
      </c>
      <c r="C274" t="s">
        <v>103</v>
      </c>
      <c r="D274" t="s">
        <v>127</v>
      </c>
      <c r="E274" t="s">
        <v>724</v>
      </c>
      <c r="F274" t="s">
        <v>14</v>
      </c>
      <c r="G274" s="184">
        <v>0</v>
      </c>
      <c r="H274" s="184">
        <v>665.41599999999994</v>
      </c>
      <c r="I274" s="184">
        <v>0</v>
      </c>
      <c r="J274" s="184">
        <v>0</v>
      </c>
      <c r="K274" s="184">
        <v>0</v>
      </c>
      <c r="L274" s="184">
        <v>0</v>
      </c>
      <c r="M274" s="345">
        <v>0</v>
      </c>
      <c r="N274" s="184">
        <v>665.41599999999994</v>
      </c>
      <c r="O274" t="s">
        <v>551</v>
      </c>
      <c r="P274">
        <v>12</v>
      </c>
      <c r="Q274" t="s">
        <v>127</v>
      </c>
    </row>
    <row r="275" spans="1:17" x14ac:dyDescent="0.3">
      <c r="A275" t="s">
        <v>725</v>
      </c>
      <c r="B275" s="148">
        <v>169</v>
      </c>
      <c r="C275" t="s">
        <v>103</v>
      </c>
      <c r="D275" t="s">
        <v>133</v>
      </c>
      <c r="E275" t="s">
        <v>726</v>
      </c>
      <c r="F275" t="s">
        <v>14</v>
      </c>
      <c r="G275" s="184">
        <v>0</v>
      </c>
      <c r="H275" s="184">
        <v>1046.4270000000001</v>
      </c>
      <c r="I275" s="184">
        <v>0</v>
      </c>
      <c r="J275" s="184">
        <v>0</v>
      </c>
      <c r="K275" s="184">
        <v>0</v>
      </c>
      <c r="L275" s="184">
        <v>0</v>
      </c>
      <c r="M275" s="345">
        <v>0</v>
      </c>
      <c r="N275" s="184">
        <v>1046.4270000000001</v>
      </c>
      <c r="O275" t="s">
        <v>551</v>
      </c>
      <c r="P275">
        <v>12</v>
      </c>
      <c r="Q275" t="s">
        <v>133</v>
      </c>
    </row>
    <row r="276" spans="1:17" x14ac:dyDescent="0.3">
      <c r="A276" t="s">
        <v>731</v>
      </c>
      <c r="B276" s="148">
        <v>169</v>
      </c>
      <c r="C276" t="s">
        <v>103</v>
      </c>
      <c r="D276" t="s">
        <v>144</v>
      </c>
      <c r="E276" t="s">
        <v>732</v>
      </c>
      <c r="F276" t="s">
        <v>14</v>
      </c>
      <c r="G276" s="184">
        <v>0</v>
      </c>
      <c r="H276" s="184">
        <v>399.01488888888895</v>
      </c>
      <c r="I276" s="184">
        <v>0</v>
      </c>
      <c r="J276" s="184">
        <v>0</v>
      </c>
      <c r="K276" s="184">
        <v>0</v>
      </c>
      <c r="L276" s="184">
        <v>0</v>
      </c>
      <c r="M276" s="345">
        <v>0</v>
      </c>
      <c r="N276" s="184">
        <v>399.01488888888895</v>
      </c>
      <c r="O276" t="s">
        <v>551</v>
      </c>
      <c r="P276">
        <v>12</v>
      </c>
      <c r="Q276" t="s">
        <v>144</v>
      </c>
    </row>
    <row r="277" spans="1:17" x14ac:dyDescent="0.3">
      <c r="A277" t="s">
        <v>992</v>
      </c>
      <c r="B277" s="148">
        <v>709</v>
      </c>
      <c r="C277" t="s">
        <v>347</v>
      </c>
      <c r="D277" t="s">
        <v>348</v>
      </c>
      <c r="E277" t="s">
        <v>993</v>
      </c>
      <c r="F277" t="s">
        <v>14</v>
      </c>
      <c r="G277" s="184">
        <v>0</v>
      </c>
      <c r="H277" s="184">
        <v>169.244</v>
      </c>
      <c r="I277" s="184">
        <v>0</v>
      </c>
      <c r="J277" s="184">
        <v>0</v>
      </c>
      <c r="K277" s="184">
        <v>0</v>
      </c>
      <c r="L277" s="184">
        <v>0</v>
      </c>
      <c r="M277" s="345">
        <v>0</v>
      </c>
      <c r="N277" s="184">
        <v>169.244</v>
      </c>
      <c r="O277" t="s">
        <v>551</v>
      </c>
      <c r="P277">
        <v>12</v>
      </c>
      <c r="Q277" t="s">
        <v>348</v>
      </c>
    </row>
    <row r="278" spans="1:17" x14ac:dyDescent="0.3">
      <c r="A278" t="s">
        <v>1437</v>
      </c>
      <c r="B278" s="148">
        <v>2</v>
      </c>
      <c r="C278" t="s">
        <v>80</v>
      </c>
      <c r="D278" t="s">
        <v>395</v>
      </c>
      <c r="E278" t="s">
        <v>626</v>
      </c>
      <c r="F278" t="s">
        <v>14</v>
      </c>
      <c r="G278" s="184">
        <v>0</v>
      </c>
      <c r="H278" s="184">
        <v>0</v>
      </c>
      <c r="I278" s="184">
        <v>0</v>
      </c>
      <c r="J278" s="184">
        <v>0</v>
      </c>
      <c r="K278" s="184">
        <v>0</v>
      </c>
      <c r="L278" s="184">
        <v>0</v>
      </c>
      <c r="M278" s="245">
        <v>0</v>
      </c>
      <c r="N278" s="184">
        <v>0</v>
      </c>
      <c r="O278">
        <v>0</v>
      </c>
      <c r="P278">
        <v>0</v>
      </c>
      <c r="Q278" t="s">
        <v>627</v>
      </c>
    </row>
    <row r="279" spans="1:17" x14ac:dyDescent="0.3">
      <c r="A279" t="s">
        <v>1417</v>
      </c>
      <c r="B279" s="148">
        <v>0</v>
      </c>
      <c r="C279" t="s">
        <v>1846</v>
      </c>
      <c r="D279" t="s">
        <v>1844</v>
      </c>
      <c r="G279" s="184">
        <v>0</v>
      </c>
      <c r="H279" s="184">
        <v>0</v>
      </c>
      <c r="I279" s="184">
        <v>0</v>
      </c>
      <c r="J279" s="184">
        <v>0</v>
      </c>
      <c r="K279" s="184">
        <v>0</v>
      </c>
      <c r="L279" s="184">
        <v>0</v>
      </c>
      <c r="M279" s="345">
        <v>0</v>
      </c>
      <c r="N279" s="184">
        <v>0</v>
      </c>
      <c r="O279">
        <v>0</v>
      </c>
      <c r="P279">
        <v>0</v>
      </c>
      <c r="Q279" t="e">
        <v>#N/A</v>
      </c>
    </row>
    <row r="280" spans="1:17" x14ac:dyDescent="0.3">
      <c r="A280" t="s">
        <v>1418</v>
      </c>
      <c r="B280" s="148">
        <v>0</v>
      </c>
      <c r="C280" t="s">
        <v>1851</v>
      </c>
      <c r="D280" t="s">
        <v>1849</v>
      </c>
      <c r="G280" s="184">
        <v>0</v>
      </c>
      <c r="H280" s="184">
        <v>0</v>
      </c>
      <c r="I280" s="184">
        <v>0</v>
      </c>
      <c r="J280" s="184">
        <v>0</v>
      </c>
      <c r="K280" s="184">
        <v>0</v>
      </c>
      <c r="L280" s="184">
        <v>0</v>
      </c>
      <c r="M280" s="345">
        <v>0</v>
      </c>
      <c r="N280" s="184">
        <v>0</v>
      </c>
      <c r="O280">
        <v>0</v>
      </c>
      <c r="P280">
        <v>0</v>
      </c>
      <c r="Q280" t="e">
        <v>#N/A</v>
      </c>
    </row>
    <row r="281" spans="1:17" x14ac:dyDescent="0.3">
      <c r="A281" t="s">
        <v>1419</v>
      </c>
      <c r="C281">
        <v>0</v>
      </c>
      <c r="D281" t="s">
        <v>1858</v>
      </c>
      <c r="G281" s="184">
        <v>0</v>
      </c>
      <c r="H281" s="184">
        <v>0</v>
      </c>
      <c r="I281" s="184">
        <v>0</v>
      </c>
      <c r="J281" s="184">
        <v>0</v>
      </c>
      <c r="K281" s="184">
        <v>0</v>
      </c>
      <c r="L281" s="184">
        <v>0</v>
      </c>
      <c r="M281" s="345">
        <v>0</v>
      </c>
      <c r="N281" s="184">
        <v>0</v>
      </c>
      <c r="O281">
        <v>0</v>
      </c>
      <c r="P281">
        <v>0</v>
      </c>
      <c r="Q281" t="e">
        <v>#N/A</v>
      </c>
    </row>
    <row r="282" spans="1:17" x14ac:dyDescent="0.3">
      <c r="A282" t="s">
        <v>1420</v>
      </c>
      <c r="C282">
        <v>0</v>
      </c>
      <c r="D282" t="s">
        <v>1861</v>
      </c>
      <c r="G282" s="184">
        <v>0</v>
      </c>
      <c r="H282" s="184">
        <v>0</v>
      </c>
      <c r="I282" s="184">
        <v>0</v>
      </c>
      <c r="J282" s="184">
        <v>0</v>
      </c>
      <c r="K282" s="184">
        <v>0</v>
      </c>
      <c r="L282" s="184">
        <v>0</v>
      </c>
      <c r="M282" s="345">
        <v>0</v>
      </c>
      <c r="N282" s="184">
        <v>0</v>
      </c>
      <c r="O282">
        <v>0</v>
      </c>
      <c r="P282">
        <v>0</v>
      </c>
      <c r="Q282" t="e">
        <v>#N/A</v>
      </c>
    </row>
    <row r="283" spans="1:17" x14ac:dyDescent="0.3">
      <c r="A283" t="s">
        <v>1325</v>
      </c>
      <c r="C283">
        <v>0</v>
      </c>
      <c r="D283" t="s">
        <v>1326</v>
      </c>
      <c r="G283" s="184">
        <v>0</v>
      </c>
      <c r="H283" s="184">
        <v>0</v>
      </c>
      <c r="I283" s="184">
        <v>0</v>
      </c>
      <c r="J283" s="184">
        <v>0</v>
      </c>
      <c r="K283" s="184">
        <v>0</v>
      </c>
      <c r="L283" s="184">
        <v>0</v>
      </c>
      <c r="M283" s="345">
        <v>0</v>
      </c>
      <c r="N283" s="184">
        <v>0</v>
      </c>
      <c r="O283">
        <v>0</v>
      </c>
      <c r="P283">
        <v>0</v>
      </c>
      <c r="Q283" t="e">
        <v>#N/A</v>
      </c>
    </row>
    <row r="284" spans="1:17" x14ac:dyDescent="0.3">
      <c r="A284" t="s">
        <v>1327</v>
      </c>
      <c r="C284">
        <v>0</v>
      </c>
      <c r="D284" t="s">
        <v>210</v>
      </c>
      <c r="G284" s="184">
        <v>0</v>
      </c>
      <c r="H284" s="184">
        <v>0</v>
      </c>
      <c r="I284" s="184">
        <v>0</v>
      </c>
      <c r="J284" s="184">
        <v>0</v>
      </c>
      <c r="K284" s="184">
        <v>0</v>
      </c>
      <c r="L284" s="184">
        <v>0</v>
      </c>
      <c r="M284" s="345">
        <v>0</v>
      </c>
      <c r="N284" s="184">
        <v>0</v>
      </c>
      <c r="O284">
        <v>0</v>
      </c>
      <c r="P284">
        <v>0</v>
      </c>
      <c r="Q284" t="e">
        <v>#N/A</v>
      </c>
    </row>
    <row r="285" spans="1:17" x14ac:dyDescent="0.3">
      <c r="A285" t="s">
        <v>1421</v>
      </c>
      <c r="C285">
        <v>0</v>
      </c>
      <c r="D285" t="s">
        <v>1862</v>
      </c>
      <c r="G285" s="184">
        <v>0</v>
      </c>
      <c r="H285" s="184">
        <v>0</v>
      </c>
      <c r="I285" s="184">
        <v>0</v>
      </c>
      <c r="J285" s="184">
        <v>0</v>
      </c>
      <c r="K285" s="184">
        <v>0</v>
      </c>
      <c r="L285" s="184">
        <v>0</v>
      </c>
      <c r="M285" s="345">
        <v>0</v>
      </c>
      <c r="N285" s="184">
        <v>0</v>
      </c>
      <c r="O285">
        <v>0</v>
      </c>
      <c r="P285">
        <v>0</v>
      </c>
      <c r="Q285" t="e">
        <v>#N/A</v>
      </c>
    </row>
    <row r="286" spans="1:17" x14ac:dyDescent="0.3">
      <c r="A286" t="s">
        <v>1424</v>
      </c>
      <c r="C286" t="s">
        <v>1671</v>
      </c>
      <c r="D286" t="s">
        <v>1866</v>
      </c>
      <c r="G286" s="184">
        <v>0</v>
      </c>
      <c r="H286" s="184">
        <v>0</v>
      </c>
      <c r="I286" s="184">
        <v>0</v>
      </c>
      <c r="J286" s="184">
        <v>0</v>
      </c>
      <c r="K286" s="184">
        <v>0</v>
      </c>
      <c r="L286" s="184">
        <v>0</v>
      </c>
      <c r="M286" s="245">
        <v>0</v>
      </c>
      <c r="N286" s="184">
        <v>0</v>
      </c>
      <c r="O286">
        <v>0</v>
      </c>
      <c r="P286">
        <v>0</v>
      </c>
      <c r="Q286" t="e">
        <v>#N/A</v>
      </c>
    </row>
    <row r="287" spans="1:17" x14ac:dyDescent="0.3">
      <c r="A287" t="s">
        <v>1425</v>
      </c>
      <c r="C287" t="s">
        <v>1869</v>
      </c>
      <c r="D287" t="s">
        <v>1867</v>
      </c>
      <c r="G287" s="184">
        <v>0</v>
      </c>
      <c r="H287" s="184">
        <v>0</v>
      </c>
      <c r="I287" s="184">
        <v>0</v>
      </c>
      <c r="J287" s="184">
        <v>0</v>
      </c>
      <c r="K287" s="184">
        <v>0</v>
      </c>
      <c r="L287" s="184">
        <v>0</v>
      </c>
      <c r="M287" s="245">
        <v>0</v>
      </c>
      <c r="N287" s="184">
        <v>0</v>
      </c>
      <c r="O287">
        <v>0</v>
      </c>
      <c r="P287">
        <v>0</v>
      </c>
      <c r="Q287" t="e">
        <v>#N/A</v>
      </c>
    </row>
    <row r="288" spans="1:17" x14ac:dyDescent="0.3">
      <c r="A288" t="s">
        <v>1426</v>
      </c>
      <c r="C288" t="s">
        <v>1872</v>
      </c>
      <c r="D288" t="s">
        <v>1870</v>
      </c>
      <c r="G288" s="184">
        <v>0</v>
      </c>
      <c r="H288" s="184">
        <v>0</v>
      </c>
      <c r="I288" s="184">
        <v>0</v>
      </c>
      <c r="J288" s="184">
        <v>0</v>
      </c>
      <c r="K288" s="184">
        <v>0</v>
      </c>
      <c r="L288" s="184">
        <v>0</v>
      </c>
      <c r="M288" s="245">
        <v>0</v>
      </c>
      <c r="N288" s="184">
        <v>0</v>
      </c>
      <c r="O288">
        <v>0</v>
      </c>
      <c r="P288">
        <v>0</v>
      </c>
      <c r="Q288" t="e">
        <v>#N/A</v>
      </c>
    </row>
    <row r="289" spans="1:17" x14ac:dyDescent="0.3">
      <c r="A289" t="s">
        <v>1427</v>
      </c>
      <c r="C289" t="s">
        <v>1875</v>
      </c>
      <c r="D289" t="s">
        <v>1873</v>
      </c>
      <c r="G289" s="184">
        <v>0</v>
      </c>
      <c r="H289" s="184">
        <v>0</v>
      </c>
      <c r="I289" s="184">
        <v>0</v>
      </c>
      <c r="J289" s="184">
        <v>0</v>
      </c>
      <c r="K289" s="184">
        <v>0</v>
      </c>
      <c r="L289" s="184">
        <v>0</v>
      </c>
      <c r="M289" s="345">
        <v>0</v>
      </c>
      <c r="N289" s="184">
        <v>0</v>
      </c>
      <c r="O289">
        <v>0</v>
      </c>
      <c r="P289">
        <v>0</v>
      </c>
      <c r="Q289" t="e">
        <v>#N/A</v>
      </c>
    </row>
    <row r="290" spans="1:17" x14ac:dyDescent="0.3">
      <c r="A290" t="s">
        <v>1428</v>
      </c>
      <c r="C290" t="s">
        <v>1875</v>
      </c>
      <c r="D290" t="s">
        <v>1876</v>
      </c>
      <c r="G290" s="184">
        <v>0</v>
      </c>
      <c r="H290" s="184">
        <v>0</v>
      </c>
      <c r="I290" s="184">
        <v>0</v>
      </c>
      <c r="J290" s="184">
        <v>0</v>
      </c>
      <c r="K290" s="184">
        <v>0</v>
      </c>
      <c r="L290" s="184">
        <v>0</v>
      </c>
      <c r="M290" s="245">
        <v>0</v>
      </c>
      <c r="N290" s="184">
        <v>0</v>
      </c>
      <c r="O290">
        <v>0</v>
      </c>
      <c r="P290">
        <v>0</v>
      </c>
      <c r="Q290" t="e">
        <v>#N/A</v>
      </c>
    </row>
    <row r="291" spans="1:17" x14ac:dyDescent="0.3">
      <c r="A291" t="s">
        <v>1429</v>
      </c>
      <c r="C291" t="s">
        <v>1875</v>
      </c>
      <c r="D291" t="s">
        <v>1877</v>
      </c>
      <c r="G291" s="184">
        <v>0</v>
      </c>
      <c r="H291" s="184">
        <v>0</v>
      </c>
      <c r="I291" s="184">
        <v>0</v>
      </c>
      <c r="J291" s="184">
        <v>0</v>
      </c>
      <c r="K291" s="184">
        <v>0</v>
      </c>
      <c r="L291" s="184">
        <v>0</v>
      </c>
      <c r="M291" s="245">
        <v>0</v>
      </c>
      <c r="N291" s="184">
        <v>0</v>
      </c>
      <c r="O291">
        <v>0</v>
      </c>
      <c r="P291">
        <v>0</v>
      </c>
      <c r="Q291" t="e">
        <v>#N/A</v>
      </c>
    </row>
    <row r="292" spans="1:17" x14ac:dyDescent="0.3">
      <c r="A292" t="s">
        <v>1431</v>
      </c>
      <c r="C292" t="s">
        <v>1882</v>
      </c>
      <c r="D292" t="s">
        <v>1880</v>
      </c>
      <c r="G292" s="184">
        <v>0</v>
      </c>
      <c r="H292" s="184">
        <v>0</v>
      </c>
      <c r="I292" s="184">
        <v>0</v>
      </c>
      <c r="J292" s="184">
        <v>0</v>
      </c>
      <c r="K292" s="184">
        <v>0</v>
      </c>
      <c r="L292" s="184">
        <v>0</v>
      </c>
      <c r="M292" s="245">
        <v>0</v>
      </c>
      <c r="N292" s="184">
        <v>0</v>
      </c>
      <c r="O292">
        <v>0</v>
      </c>
      <c r="P292">
        <v>0</v>
      </c>
      <c r="Q292" t="e">
        <v>#N/A</v>
      </c>
    </row>
    <row r="293" spans="1:17" x14ac:dyDescent="0.3">
      <c r="A293" t="s">
        <v>1432</v>
      </c>
      <c r="C293" t="s">
        <v>1885</v>
      </c>
      <c r="D293" t="s">
        <v>1883</v>
      </c>
      <c r="G293" s="184">
        <v>0</v>
      </c>
      <c r="H293" s="184">
        <v>0</v>
      </c>
      <c r="I293" s="184">
        <v>0</v>
      </c>
      <c r="J293" s="184">
        <v>0</v>
      </c>
      <c r="K293" s="184">
        <v>0</v>
      </c>
      <c r="L293" s="184">
        <v>0</v>
      </c>
      <c r="M293" s="345">
        <v>0</v>
      </c>
      <c r="N293" s="184">
        <v>0</v>
      </c>
      <c r="O293">
        <v>0</v>
      </c>
      <c r="P293">
        <v>0</v>
      </c>
      <c r="Q293" t="e">
        <v>#N/A</v>
      </c>
    </row>
    <row r="294" spans="1:17" x14ac:dyDescent="0.3">
      <c r="A294" t="s">
        <v>1433</v>
      </c>
      <c r="C294" t="s">
        <v>1888</v>
      </c>
      <c r="D294" t="s">
        <v>1886</v>
      </c>
      <c r="G294" s="184">
        <v>0</v>
      </c>
      <c r="H294" s="184">
        <v>0</v>
      </c>
      <c r="I294" s="184">
        <v>0</v>
      </c>
      <c r="J294" s="184">
        <v>0</v>
      </c>
      <c r="K294" s="184">
        <v>0</v>
      </c>
      <c r="L294" s="184">
        <v>0</v>
      </c>
      <c r="M294" s="345">
        <v>0</v>
      </c>
      <c r="N294" s="184">
        <v>0</v>
      </c>
      <c r="O294">
        <v>0</v>
      </c>
      <c r="P294">
        <v>0</v>
      </c>
      <c r="Q294" t="e">
        <v>#N/A</v>
      </c>
    </row>
    <row r="295" spans="1:17" x14ac:dyDescent="0.3">
      <c r="M295" s="346"/>
    </row>
    <row r="296" spans="1:17" x14ac:dyDescent="0.3">
      <c r="M296" s="346"/>
    </row>
    <row r="297" spans="1:17" x14ac:dyDescent="0.3">
      <c r="M297" s="346"/>
    </row>
    <row r="298" spans="1:17" x14ac:dyDescent="0.3">
      <c r="M298" s="346"/>
    </row>
    <row r="299" spans="1:17" x14ac:dyDescent="0.3">
      <c r="M299" s="346"/>
    </row>
    <row r="300" spans="1:17" x14ac:dyDescent="0.3">
      <c r="M300" s="346"/>
    </row>
    <row r="301" spans="1:17" x14ac:dyDescent="0.3">
      <c r="M301" s="346"/>
    </row>
    <row r="302" spans="1:17" x14ac:dyDescent="0.3">
      <c r="M302" s="346"/>
    </row>
    <row r="303" spans="1:17" x14ac:dyDescent="0.3">
      <c r="M303" s="346"/>
    </row>
    <row r="304" spans="1:17" x14ac:dyDescent="0.3">
      <c r="M304" s="346"/>
    </row>
    <row r="305" spans="13:13" x14ac:dyDescent="0.3">
      <c r="M305" s="346"/>
    </row>
    <row r="306" spans="13:13" x14ac:dyDescent="0.3">
      <c r="M306" s="346"/>
    </row>
  </sheetData>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359"/>
  <sheetViews>
    <sheetView workbookViewId="0">
      <pane xSplit="3" ySplit="3" topLeftCell="D4" activePane="bottomRight" state="frozen"/>
      <selection activeCell="D2" sqref="D2"/>
      <selection pane="topRight" activeCell="D2" sqref="D2"/>
      <selection pane="bottomLeft" activeCell="D2" sqref="D2"/>
      <selection pane="bottomRight"/>
    </sheetView>
  </sheetViews>
  <sheetFormatPr defaultRowHeight="14.4" x14ac:dyDescent="0.3"/>
  <cols>
    <col min="1" max="1" width="9.109375" customWidth="1"/>
    <col min="2" max="2" width="7" bestFit="1" customWidth="1"/>
    <col min="3" max="3" width="46.33203125" bestFit="1" customWidth="1"/>
    <col min="4" max="4" width="39.44140625" bestFit="1" customWidth="1"/>
    <col min="5" max="5" width="32.44140625" customWidth="1"/>
    <col min="6" max="6" width="22.88671875" style="25" bestFit="1" customWidth="1"/>
    <col min="7" max="7" width="9" style="69" bestFit="1" customWidth="1"/>
    <col min="8" max="9" width="11.5546875" style="69" bestFit="1" customWidth="1"/>
    <col min="10" max="10" width="11.88671875" style="69" bestFit="1" customWidth="1"/>
    <col min="11" max="11" width="10.5546875" style="69" bestFit="1" customWidth="1"/>
    <col min="12" max="12" width="8.109375" style="69" bestFit="1" customWidth="1"/>
    <col min="13" max="13" width="9.88671875" style="69" customWidth="1"/>
    <col min="14" max="14" width="9.109375" style="69" bestFit="1" customWidth="1"/>
    <col min="15" max="15" width="14.33203125" style="69" bestFit="1" customWidth="1"/>
    <col min="16" max="17" width="13.33203125" style="69" bestFit="1" customWidth="1"/>
    <col min="20" max="20" width="11.6640625" customWidth="1"/>
  </cols>
  <sheetData>
    <row r="1" spans="1:21" ht="15.6" x14ac:dyDescent="0.3">
      <c r="A1" s="374" t="s">
        <v>2205</v>
      </c>
      <c r="B1" s="375"/>
      <c r="C1" s="375"/>
      <c r="D1" s="375"/>
    </row>
    <row r="2" spans="1:21" x14ac:dyDescent="0.3">
      <c r="A2" s="3" t="s">
        <v>2196</v>
      </c>
      <c r="D2" s="15"/>
      <c r="E2" s="15"/>
      <c r="F2" s="350"/>
    </row>
    <row r="3" spans="1:21" s="73" customFormat="1" ht="57.6" x14ac:dyDescent="0.3">
      <c r="A3" s="10" t="s">
        <v>1442</v>
      </c>
      <c r="B3" s="10" t="s">
        <v>1406</v>
      </c>
      <c r="C3" s="10" t="s">
        <v>53</v>
      </c>
      <c r="D3" s="10" t="s">
        <v>54</v>
      </c>
      <c r="E3" s="10" t="s">
        <v>569</v>
      </c>
      <c r="F3" s="243" t="s">
        <v>570</v>
      </c>
      <c r="G3" s="249" t="s">
        <v>38</v>
      </c>
      <c r="H3" s="249" t="s">
        <v>39</v>
      </c>
      <c r="I3" s="249" t="s">
        <v>40</v>
      </c>
      <c r="J3" s="249" t="s">
        <v>41</v>
      </c>
      <c r="K3" s="249" t="s">
        <v>35</v>
      </c>
      <c r="L3" s="249" t="s">
        <v>1055</v>
      </c>
      <c r="M3" s="249" t="s">
        <v>1443</v>
      </c>
      <c r="N3" s="249" t="s">
        <v>51</v>
      </c>
      <c r="O3" s="348" t="s">
        <v>415</v>
      </c>
      <c r="P3" s="348" t="s">
        <v>416</v>
      </c>
      <c r="Q3" s="348" t="s">
        <v>417</v>
      </c>
      <c r="R3" s="144" t="s">
        <v>59</v>
      </c>
      <c r="S3" s="144" t="s">
        <v>575</v>
      </c>
      <c r="T3" s="144" t="s">
        <v>576</v>
      </c>
      <c r="U3" s="144" t="s">
        <v>60</v>
      </c>
    </row>
    <row r="4" spans="1:21" x14ac:dyDescent="0.3">
      <c r="A4" t="s">
        <v>749</v>
      </c>
      <c r="B4">
        <v>291</v>
      </c>
      <c r="C4" t="s">
        <v>163</v>
      </c>
      <c r="D4" t="s">
        <v>164</v>
      </c>
      <c r="E4" t="s">
        <v>750</v>
      </c>
      <c r="F4" s="25" t="s">
        <v>4</v>
      </c>
      <c r="G4" s="184">
        <v>120.057</v>
      </c>
      <c r="H4" s="184">
        <v>0</v>
      </c>
      <c r="I4" s="184">
        <v>0</v>
      </c>
      <c r="J4" s="184">
        <v>358.75899999999996</v>
      </c>
      <c r="K4" s="184">
        <v>0</v>
      </c>
      <c r="L4" s="184">
        <v>0</v>
      </c>
      <c r="M4" s="184">
        <v>0</v>
      </c>
      <c r="N4" s="184">
        <v>0</v>
      </c>
      <c r="O4" s="184">
        <v>12774</v>
      </c>
      <c r="P4" s="184">
        <v>0</v>
      </c>
      <c r="Q4" s="184">
        <v>0</v>
      </c>
      <c r="R4" t="s">
        <v>551</v>
      </c>
      <c r="S4">
        <v>23</v>
      </c>
      <c r="T4" t="s">
        <v>164</v>
      </c>
    </row>
    <row r="5" spans="1:21" x14ac:dyDescent="0.3">
      <c r="A5" t="s">
        <v>815</v>
      </c>
      <c r="B5">
        <v>442</v>
      </c>
      <c r="C5" t="s">
        <v>211</v>
      </c>
      <c r="D5" s="15" t="s">
        <v>212</v>
      </c>
      <c r="E5" s="15" t="s">
        <v>816</v>
      </c>
      <c r="F5" s="25" t="s">
        <v>4</v>
      </c>
      <c r="G5" s="184">
        <v>611.62400000000002</v>
      </c>
      <c r="H5" s="184">
        <v>0</v>
      </c>
      <c r="I5" s="184">
        <v>0</v>
      </c>
      <c r="J5" s="184">
        <v>0</v>
      </c>
      <c r="K5" s="184">
        <v>0</v>
      </c>
      <c r="L5" s="184">
        <v>0</v>
      </c>
      <c r="M5" s="184">
        <v>0</v>
      </c>
      <c r="N5" s="184">
        <v>0</v>
      </c>
      <c r="O5" s="184">
        <v>51794</v>
      </c>
      <c r="P5" s="184">
        <v>0</v>
      </c>
      <c r="Q5" s="184">
        <v>0</v>
      </c>
      <c r="R5" t="s">
        <v>551</v>
      </c>
      <c r="S5">
        <v>12</v>
      </c>
      <c r="T5" t="s">
        <v>212</v>
      </c>
    </row>
    <row r="6" spans="1:21" x14ac:dyDescent="0.3">
      <c r="A6" t="s">
        <v>819</v>
      </c>
      <c r="B6">
        <v>88</v>
      </c>
      <c r="C6" t="s">
        <v>216</v>
      </c>
      <c r="D6" s="15" t="s">
        <v>217</v>
      </c>
      <c r="E6" s="15" t="s">
        <v>820</v>
      </c>
      <c r="F6" s="350" t="s">
        <v>4</v>
      </c>
      <c r="G6" s="184">
        <v>1946.6959999999999</v>
      </c>
      <c r="H6" s="184">
        <v>0</v>
      </c>
      <c r="I6" s="184">
        <v>0</v>
      </c>
      <c r="J6" s="184">
        <v>0</v>
      </c>
      <c r="K6" s="184">
        <v>0</v>
      </c>
      <c r="L6" s="184">
        <v>0</v>
      </c>
      <c r="M6" s="184">
        <v>0</v>
      </c>
      <c r="N6" s="184">
        <v>0</v>
      </c>
      <c r="O6" s="184">
        <v>147397</v>
      </c>
      <c r="P6" s="184">
        <v>0</v>
      </c>
      <c r="Q6" s="184">
        <v>0</v>
      </c>
      <c r="R6" t="s">
        <v>551</v>
      </c>
      <c r="S6">
        <v>10</v>
      </c>
      <c r="T6" t="s">
        <v>217</v>
      </c>
    </row>
    <row r="7" spans="1:21" x14ac:dyDescent="0.3">
      <c r="A7" t="s">
        <v>870</v>
      </c>
      <c r="B7">
        <v>289</v>
      </c>
      <c r="C7" t="s">
        <v>253</v>
      </c>
      <c r="D7" t="s">
        <v>254</v>
      </c>
      <c r="E7" t="s">
        <v>871</v>
      </c>
      <c r="F7" s="25" t="s">
        <v>4</v>
      </c>
      <c r="G7" s="184">
        <v>2297.174</v>
      </c>
      <c r="H7" s="184">
        <v>0</v>
      </c>
      <c r="I7" s="184">
        <v>0</v>
      </c>
      <c r="J7" s="184">
        <v>2005</v>
      </c>
      <c r="K7" s="184">
        <v>0</v>
      </c>
      <c r="L7" s="184">
        <v>0</v>
      </c>
      <c r="M7" s="184">
        <v>0</v>
      </c>
      <c r="N7" s="184">
        <v>0</v>
      </c>
      <c r="O7" s="184">
        <v>146743</v>
      </c>
      <c r="P7" s="184">
        <v>0</v>
      </c>
      <c r="Q7" s="184">
        <v>0</v>
      </c>
      <c r="R7" t="s">
        <v>551</v>
      </c>
      <c r="S7">
        <v>23</v>
      </c>
      <c r="T7" t="s">
        <v>254</v>
      </c>
    </row>
    <row r="8" spans="1:21" x14ac:dyDescent="0.3">
      <c r="A8" t="s">
        <v>934</v>
      </c>
      <c r="B8">
        <v>340</v>
      </c>
      <c r="C8" t="s">
        <v>295</v>
      </c>
      <c r="D8" s="15" t="s">
        <v>296</v>
      </c>
      <c r="E8" s="15" t="s">
        <v>935</v>
      </c>
      <c r="F8" s="350" t="s">
        <v>4</v>
      </c>
      <c r="G8" s="184">
        <v>321.21199999999999</v>
      </c>
      <c r="H8" s="184">
        <v>0</v>
      </c>
      <c r="I8" s="184">
        <v>0</v>
      </c>
      <c r="J8" s="184">
        <v>0</v>
      </c>
      <c r="K8" s="184">
        <v>0</v>
      </c>
      <c r="L8" s="184">
        <v>0</v>
      </c>
      <c r="M8" s="184">
        <v>0</v>
      </c>
      <c r="N8" s="184">
        <v>0</v>
      </c>
      <c r="O8" s="184">
        <v>27306</v>
      </c>
      <c r="P8" s="184">
        <v>0</v>
      </c>
      <c r="Q8" s="184">
        <v>0</v>
      </c>
      <c r="R8" t="s">
        <v>551</v>
      </c>
      <c r="S8">
        <v>12</v>
      </c>
      <c r="T8" t="s">
        <v>296</v>
      </c>
    </row>
    <row r="9" spans="1:21" x14ac:dyDescent="0.3">
      <c r="A9" t="s">
        <v>980</v>
      </c>
      <c r="B9">
        <v>410</v>
      </c>
      <c r="C9" t="s">
        <v>336</v>
      </c>
      <c r="D9" t="s">
        <v>337</v>
      </c>
      <c r="E9" t="s">
        <v>981</v>
      </c>
      <c r="F9" s="25" t="s">
        <v>4</v>
      </c>
      <c r="G9" s="184">
        <v>543.69799999999998</v>
      </c>
      <c r="H9" s="184">
        <v>0</v>
      </c>
      <c r="I9" s="184">
        <v>0</v>
      </c>
      <c r="J9" s="184">
        <v>0</v>
      </c>
      <c r="K9" s="184">
        <v>57.192000000000007</v>
      </c>
      <c r="L9" s="184">
        <v>0</v>
      </c>
      <c r="M9" s="184">
        <v>0</v>
      </c>
      <c r="N9" s="184">
        <v>0</v>
      </c>
      <c r="O9" s="184">
        <v>45849</v>
      </c>
      <c r="P9" s="184">
        <v>0</v>
      </c>
      <c r="Q9" s="184">
        <v>0</v>
      </c>
      <c r="R9" t="s">
        <v>551</v>
      </c>
      <c r="S9">
        <v>15</v>
      </c>
      <c r="T9" t="s">
        <v>337</v>
      </c>
    </row>
    <row r="10" spans="1:21" x14ac:dyDescent="0.3">
      <c r="A10" t="s">
        <v>982</v>
      </c>
      <c r="B10">
        <v>339</v>
      </c>
      <c r="C10" t="s">
        <v>338</v>
      </c>
      <c r="D10" s="15" t="s">
        <v>339</v>
      </c>
      <c r="E10" s="15" t="s">
        <v>983</v>
      </c>
      <c r="F10" s="350" t="s">
        <v>4</v>
      </c>
      <c r="G10" s="184">
        <v>0</v>
      </c>
      <c r="H10" s="184">
        <v>0</v>
      </c>
      <c r="I10" s="184">
        <v>0</v>
      </c>
      <c r="J10" s="184">
        <v>0</v>
      </c>
      <c r="K10" s="184">
        <v>592.96900000000005</v>
      </c>
      <c r="L10" s="184">
        <v>0</v>
      </c>
      <c r="M10" s="184">
        <v>0</v>
      </c>
      <c r="N10" s="184">
        <v>0</v>
      </c>
      <c r="O10" s="184">
        <v>0</v>
      </c>
      <c r="P10" s="184">
        <v>0</v>
      </c>
      <c r="Q10" s="184">
        <v>0</v>
      </c>
      <c r="R10" t="s">
        <v>551</v>
      </c>
      <c r="S10">
        <v>12</v>
      </c>
      <c r="T10" t="s">
        <v>339</v>
      </c>
    </row>
    <row r="11" spans="1:21" x14ac:dyDescent="0.3">
      <c r="A11" t="s">
        <v>1002</v>
      </c>
      <c r="B11">
        <v>684</v>
      </c>
      <c r="C11" t="s">
        <v>357</v>
      </c>
      <c r="D11" s="15" t="s">
        <v>358</v>
      </c>
      <c r="E11" s="15" t="s">
        <v>1003</v>
      </c>
      <c r="F11" s="350" t="s">
        <v>4</v>
      </c>
      <c r="G11" s="184">
        <v>1977.7940000000001</v>
      </c>
      <c r="H11" s="184">
        <v>0</v>
      </c>
      <c r="I11" s="184">
        <v>0</v>
      </c>
      <c r="J11" s="184">
        <v>0</v>
      </c>
      <c r="K11" s="184">
        <v>0</v>
      </c>
      <c r="L11" s="184">
        <v>0</v>
      </c>
      <c r="M11" s="184">
        <v>0</v>
      </c>
      <c r="N11" s="184">
        <v>0</v>
      </c>
      <c r="O11" s="184">
        <v>158351</v>
      </c>
      <c r="P11" s="184">
        <v>0</v>
      </c>
      <c r="Q11" s="184">
        <v>0</v>
      </c>
      <c r="R11" t="s">
        <v>551</v>
      </c>
      <c r="S11">
        <v>12</v>
      </c>
      <c r="T11" t="s">
        <v>358</v>
      </c>
    </row>
    <row r="12" spans="1:21" x14ac:dyDescent="0.3">
      <c r="A12" t="s">
        <v>1004</v>
      </c>
      <c r="B12">
        <v>230</v>
      </c>
      <c r="C12" t="s">
        <v>359</v>
      </c>
      <c r="D12" s="15" t="s">
        <v>360</v>
      </c>
      <c r="E12" s="15" t="s">
        <v>1005</v>
      </c>
      <c r="F12" s="350" t="s">
        <v>4</v>
      </c>
      <c r="G12" s="184">
        <v>0</v>
      </c>
      <c r="H12" s="184">
        <v>0</v>
      </c>
      <c r="I12" s="184">
        <v>0</v>
      </c>
      <c r="J12" s="184">
        <v>0</v>
      </c>
      <c r="K12" s="184">
        <v>735.69800000000009</v>
      </c>
      <c r="L12" s="184">
        <v>0</v>
      </c>
      <c r="M12" s="184">
        <v>0</v>
      </c>
      <c r="N12" s="184">
        <v>0</v>
      </c>
      <c r="O12" s="184">
        <v>0</v>
      </c>
      <c r="P12" s="184">
        <v>0</v>
      </c>
      <c r="Q12" s="184">
        <v>0</v>
      </c>
      <c r="R12" t="s">
        <v>551</v>
      </c>
      <c r="S12">
        <v>12</v>
      </c>
      <c r="T12" t="s">
        <v>360</v>
      </c>
    </row>
    <row r="13" spans="1:21" x14ac:dyDescent="0.3">
      <c r="A13" t="s">
        <v>1029</v>
      </c>
      <c r="B13">
        <v>242</v>
      </c>
      <c r="C13" t="s">
        <v>371</v>
      </c>
      <c r="D13" s="15" t="s">
        <v>372</v>
      </c>
      <c r="E13" s="15" t="s">
        <v>1030</v>
      </c>
      <c r="F13" s="350" t="s">
        <v>4</v>
      </c>
      <c r="G13" s="184">
        <v>192.99899999999997</v>
      </c>
      <c r="H13" s="184">
        <v>0</v>
      </c>
      <c r="I13" s="184">
        <v>0</v>
      </c>
      <c r="J13" s="184">
        <v>0</v>
      </c>
      <c r="K13" s="184">
        <v>0</v>
      </c>
      <c r="L13" s="184">
        <v>0</v>
      </c>
      <c r="M13" s="184">
        <v>0</v>
      </c>
      <c r="N13" s="184">
        <v>0</v>
      </c>
      <c r="O13" s="184">
        <v>16863</v>
      </c>
      <c r="P13" s="184">
        <v>0</v>
      </c>
      <c r="Q13" s="184">
        <v>0</v>
      </c>
      <c r="R13" t="s">
        <v>551</v>
      </c>
      <c r="S13">
        <v>12</v>
      </c>
      <c r="T13" t="s">
        <v>372</v>
      </c>
    </row>
    <row r="14" spans="1:21" x14ac:dyDescent="0.3">
      <c r="A14" t="s">
        <v>1033</v>
      </c>
      <c r="B14">
        <v>106</v>
      </c>
      <c r="C14" t="s">
        <v>375</v>
      </c>
      <c r="D14" t="s">
        <v>376</v>
      </c>
      <c r="E14" t="s">
        <v>1034</v>
      </c>
      <c r="F14" s="25" t="s">
        <v>4</v>
      </c>
      <c r="G14" s="184">
        <v>46917.999999999993</v>
      </c>
      <c r="H14" s="184">
        <v>0</v>
      </c>
      <c r="I14" s="184">
        <v>0</v>
      </c>
      <c r="J14" s="184">
        <v>0</v>
      </c>
      <c r="K14" s="184">
        <v>0</v>
      </c>
      <c r="L14" s="184">
        <v>0</v>
      </c>
      <c r="M14" s="184">
        <v>0</v>
      </c>
      <c r="N14" s="184">
        <v>0</v>
      </c>
      <c r="O14" s="184">
        <v>3086454</v>
      </c>
      <c r="P14" s="184">
        <v>0</v>
      </c>
      <c r="Q14" s="184">
        <v>0</v>
      </c>
      <c r="R14" t="s">
        <v>588</v>
      </c>
      <c r="S14">
        <v>12</v>
      </c>
      <c r="T14" t="s">
        <v>409</v>
      </c>
    </row>
    <row r="15" spans="1:21" x14ac:dyDescent="0.3">
      <c r="A15" t="s">
        <v>1035</v>
      </c>
      <c r="B15">
        <v>106</v>
      </c>
      <c r="C15" t="s">
        <v>375</v>
      </c>
      <c r="D15" t="s">
        <v>377</v>
      </c>
      <c r="E15" t="s">
        <v>1034</v>
      </c>
      <c r="F15" s="25" t="s">
        <v>4</v>
      </c>
      <c r="G15" s="184">
        <v>289</v>
      </c>
      <c r="H15" s="184">
        <v>0</v>
      </c>
      <c r="I15" s="184">
        <v>0</v>
      </c>
      <c r="J15" s="184">
        <v>0</v>
      </c>
      <c r="K15" s="184">
        <v>0</v>
      </c>
      <c r="L15" s="184">
        <v>0</v>
      </c>
      <c r="M15" s="184">
        <v>0</v>
      </c>
      <c r="N15" s="184">
        <v>0</v>
      </c>
      <c r="O15" s="184">
        <v>21042</v>
      </c>
      <c r="P15" s="184">
        <v>0</v>
      </c>
      <c r="Q15" s="184">
        <v>0</v>
      </c>
      <c r="R15" t="s">
        <v>588</v>
      </c>
      <c r="S15">
        <v>12</v>
      </c>
      <c r="T15" t="s">
        <v>409</v>
      </c>
    </row>
    <row r="16" spans="1:21" x14ac:dyDescent="0.3">
      <c r="A16" t="s">
        <v>1038</v>
      </c>
      <c r="B16">
        <v>0</v>
      </c>
      <c r="C16" t="s">
        <v>1039</v>
      </c>
      <c r="D16" t="s">
        <v>1040</v>
      </c>
      <c r="E16" t="s">
        <v>1034</v>
      </c>
      <c r="F16" s="25" t="s">
        <v>4</v>
      </c>
      <c r="G16" s="184">
        <v>29837.219999999998</v>
      </c>
      <c r="H16" s="184">
        <v>0</v>
      </c>
      <c r="I16" s="184">
        <v>0</v>
      </c>
      <c r="J16" s="184">
        <v>0</v>
      </c>
      <c r="K16" s="184">
        <v>0</v>
      </c>
      <c r="L16" s="184">
        <v>0</v>
      </c>
      <c r="M16" s="184">
        <v>0</v>
      </c>
      <c r="N16" s="184">
        <v>501.78000000000009</v>
      </c>
      <c r="O16" s="184">
        <v>2289210</v>
      </c>
      <c r="P16" s="184">
        <v>0</v>
      </c>
      <c r="Q16" s="184">
        <v>0</v>
      </c>
      <c r="R16" t="s">
        <v>588</v>
      </c>
      <c r="S16">
        <v>24</v>
      </c>
      <c r="T16" t="s">
        <v>409</v>
      </c>
    </row>
    <row r="17" spans="1:20" x14ac:dyDescent="0.3">
      <c r="A17" t="s">
        <v>1046</v>
      </c>
      <c r="B17">
        <v>0</v>
      </c>
      <c r="C17" t="s">
        <v>1047</v>
      </c>
      <c r="D17" s="15" t="s">
        <v>1048</v>
      </c>
      <c r="E17" s="15" t="s">
        <v>1034</v>
      </c>
      <c r="F17" s="350" t="s">
        <v>4</v>
      </c>
      <c r="G17" s="184">
        <v>18455</v>
      </c>
      <c r="H17" s="184">
        <v>0</v>
      </c>
      <c r="I17" s="184">
        <v>0</v>
      </c>
      <c r="J17" s="184">
        <v>0</v>
      </c>
      <c r="K17" s="184">
        <v>0</v>
      </c>
      <c r="L17" s="184">
        <v>0</v>
      </c>
      <c r="M17" s="184">
        <v>0</v>
      </c>
      <c r="N17" s="184">
        <v>0</v>
      </c>
      <c r="O17" s="184">
        <v>570108</v>
      </c>
      <c r="P17" s="184">
        <v>0</v>
      </c>
      <c r="Q17" s="184">
        <v>0</v>
      </c>
      <c r="R17" t="s">
        <v>588</v>
      </c>
      <c r="S17">
        <v>12</v>
      </c>
      <c r="T17" t="s">
        <v>409</v>
      </c>
    </row>
    <row r="18" spans="1:20" x14ac:dyDescent="0.3">
      <c r="A18" t="s">
        <v>583</v>
      </c>
      <c r="B18">
        <v>293</v>
      </c>
      <c r="C18" t="s">
        <v>67</v>
      </c>
      <c r="D18" s="15" t="s">
        <v>68</v>
      </c>
      <c r="E18" s="15" t="s">
        <v>584</v>
      </c>
      <c r="F18" s="350" t="s">
        <v>4</v>
      </c>
      <c r="G18" s="184">
        <v>463.93499999999995</v>
      </c>
      <c r="H18" s="184">
        <v>0</v>
      </c>
      <c r="I18" s="184">
        <v>0</v>
      </c>
      <c r="J18" s="184">
        <v>112.43099999999998</v>
      </c>
      <c r="K18" s="184">
        <v>0</v>
      </c>
      <c r="L18" s="184">
        <v>0</v>
      </c>
      <c r="M18" s="184">
        <v>0</v>
      </c>
      <c r="N18" s="184">
        <v>0</v>
      </c>
      <c r="O18" s="184">
        <v>37756</v>
      </c>
      <c r="P18" s="184">
        <v>0</v>
      </c>
      <c r="Q18" s="184">
        <v>0</v>
      </c>
      <c r="R18" t="s">
        <v>551</v>
      </c>
      <c r="S18">
        <v>21</v>
      </c>
      <c r="T18" t="s">
        <v>68</v>
      </c>
    </row>
    <row r="19" spans="1:20" x14ac:dyDescent="0.3">
      <c r="A19" t="s">
        <v>1434</v>
      </c>
      <c r="B19">
        <v>106</v>
      </c>
      <c r="C19" t="s">
        <v>375</v>
      </c>
      <c r="D19" t="s">
        <v>409</v>
      </c>
      <c r="E19" t="s">
        <v>1034</v>
      </c>
      <c r="F19" s="25" t="s">
        <v>4</v>
      </c>
      <c r="G19" s="184">
        <v>0</v>
      </c>
      <c r="H19" s="184">
        <v>0</v>
      </c>
      <c r="I19" s="184">
        <v>0</v>
      </c>
      <c r="J19" s="184">
        <v>0</v>
      </c>
      <c r="K19" s="184">
        <v>0</v>
      </c>
      <c r="L19" s="184">
        <v>0</v>
      </c>
      <c r="M19" s="184">
        <v>0</v>
      </c>
      <c r="N19" s="184">
        <v>0</v>
      </c>
      <c r="O19" s="184">
        <v>0</v>
      </c>
      <c r="P19" s="184">
        <v>0</v>
      </c>
      <c r="Q19" s="184">
        <v>0</v>
      </c>
      <c r="R19">
        <v>0</v>
      </c>
      <c r="S19">
        <v>0</v>
      </c>
      <c r="T19" t="s">
        <v>409</v>
      </c>
    </row>
    <row r="20" spans="1:20" x14ac:dyDescent="0.3">
      <c r="A20" t="s">
        <v>800</v>
      </c>
      <c r="B20">
        <v>383</v>
      </c>
      <c r="C20" t="s">
        <v>399</v>
      </c>
      <c r="D20" s="15" t="s">
        <v>400</v>
      </c>
      <c r="E20" s="15" t="s">
        <v>801</v>
      </c>
      <c r="F20" s="350" t="s">
        <v>5</v>
      </c>
      <c r="G20" s="184">
        <v>90.01</v>
      </c>
      <c r="H20" s="184">
        <v>0</v>
      </c>
      <c r="I20" s="184">
        <v>0</v>
      </c>
      <c r="J20" s="184">
        <v>0</v>
      </c>
      <c r="K20" s="184">
        <v>0</v>
      </c>
      <c r="L20" s="184">
        <v>0</v>
      </c>
      <c r="M20" s="184">
        <v>0</v>
      </c>
      <c r="N20" s="184">
        <v>0</v>
      </c>
      <c r="O20" s="184">
        <v>7814</v>
      </c>
      <c r="P20" s="184">
        <v>0</v>
      </c>
      <c r="Q20" s="184">
        <v>0</v>
      </c>
      <c r="R20" t="s">
        <v>551</v>
      </c>
      <c r="S20">
        <v>2</v>
      </c>
      <c r="T20" t="s">
        <v>400</v>
      </c>
    </row>
    <row r="21" spans="1:20" x14ac:dyDescent="0.3">
      <c r="A21" t="s">
        <v>833</v>
      </c>
      <c r="B21">
        <v>373</v>
      </c>
      <c r="C21" t="s">
        <v>224</v>
      </c>
      <c r="D21" s="15" t="s">
        <v>225</v>
      </c>
      <c r="E21" s="15" t="s">
        <v>834</v>
      </c>
      <c r="F21" s="350" t="s">
        <v>5</v>
      </c>
      <c r="G21" s="184">
        <v>935.45500000000004</v>
      </c>
      <c r="H21" s="184">
        <v>0</v>
      </c>
      <c r="I21" s="184">
        <v>0</v>
      </c>
      <c r="J21" s="184">
        <v>0</v>
      </c>
      <c r="K21" s="184">
        <v>0</v>
      </c>
      <c r="L21" s="184">
        <v>0</v>
      </c>
      <c r="M21" s="184">
        <v>0</v>
      </c>
      <c r="N21" s="184">
        <v>0</v>
      </c>
      <c r="O21" s="184">
        <v>71807</v>
      </c>
      <c r="P21" s="184">
        <v>0</v>
      </c>
      <c r="Q21" s="184">
        <v>0</v>
      </c>
      <c r="R21" t="s">
        <v>551</v>
      </c>
      <c r="S21">
        <v>12</v>
      </c>
      <c r="T21" t="s">
        <v>225</v>
      </c>
    </row>
    <row r="22" spans="1:20" x14ac:dyDescent="0.3">
      <c r="A22" t="s">
        <v>940</v>
      </c>
      <c r="B22">
        <v>150</v>
      </c>
      <c r="C22" t="s">
        <v>301</v>
      </c>
      <c r="D22" s="15" t="s">
        <v>302</v>
      </c>
      <c r="E22" s="15" t="s">
        <v>941</v>
      </c>
      <c r="F22" s="350" t="s">
        <v>5</v>
      </c>
      <c r="G22" s="184">
        <v>29455.263999999999</v>
      </c>
      <c r="H22" s="184">
        <v>0</v>
      </c>
      <c r="I22" s="184">
        <v>0</v>
      </c>
      <c r="J22" s="184">
        <v>0</v>
      </c>
      <c r="K22" s="184">
        <v>1726.7290000000003</v>
      </c>
      <c r="L22" s="184">
        <v>0</v>
      </c>
      <c r="M22" s="184">
        <v>0</v>
      </c>
      <c r="N22" s="184">
        <v>0</v>
      </c>
      <c r="O22" s="184">
        <v>1862759</v>
      </c>
      <c r="P22" s="184">
        <v>0</v>
      </c>
      <c r="Q22" s="184">
        <v>0</v>
      </c>
      <c r="R22" t="s">
        <v>551</v>
      </c>
      <c r="S22">
        <v>24</v>
      </c>
      <c r="T22" t="s">
        <v>168</v>
      </c>
    </row>
    <row r="23" spans="1:20" x14ac:dyDescent="0.3">
      <c r="A23" t="s">
        <v>1031</v>
      </c>
      <c r="B23">
        <v>741</v>
      </c>
      <c r="C23" t="s">
        <v>373</v>
      </c>
      <c r="D23" s="15" t="s">
        <v>374</v>
      </c>
      <c r="E23" s="15" t="s">
        <v>1032</v>
      </c>
      <c r="F23" s="350" t="s">
        <v>5</v>
      </c>
      <c r="G23" s="184">
        <v>3377.6049999999996</v>
      </c>
      <c r="H23" s="184">
        <v>0</v>
      </c>
      <c r="I23" s="184">
        <v>0</v>
      </c>
      <c r="J23" s="184">
        <v>0</v>
      </c>
      <c r="K23" s="184">
        <v>964.78499999999997</v>
      </c>
      <c r="L23" s="184">
        <v>0</v>
      </c>
      <c r="M23" s="184">
        <v>0</v>
      </c>
      <c r="N23" s="184">
        <v>0</v>
      </c>
      <c r="O23" s="184">
        <v>223981</v>
      </c>
      <c r="P23" s="184">
        <v>0</v>
      </c>
      <c r="Q23" s="184">
        <v>0</v>
      </c>
      <c r="R23" t="s">
        <v>551</v>
      </c>
      <c r="S23">
        <v>24</v>
      </c>
      <c r="T23" t="s">
        <v>374</v>
      </c>
    </row>
    <row r="24" spans="1:20" x14ac:dyDescent="0.3">
      <c r="A24" t="s">
        <v>1049</v>
      </c>
      <c r="B24">
        <v>409</v>
      </c>
      <c r="C24" t="s">
        <v>380</v>
      </c>
      <c r="D24" t="s">
        <v>381</v>
      </c>
      <c r="E24" t="s">
        <v>1285</v>
      </c>
      <c r="F24" s="25" t="s">
        <v>5</v>
      </c>
      <c r="G24" s="184">
        <v>769.4</v>
      </c>
      <c r="H24" s="184">
        <v>0</v>
      </c>
      <c r="I24" s="184">
        <v>0</v>
      </c>
      <c r="J24" s="184">
        <v>0</v>
      </c>
      <c r="K24" s="184">
        <v>0</v>
      </c>
      <c r="L24" s="184">
        <v>0</v>
      </c>
      <c r="M24" s="184">
        <v>0</v>
      </c>
      <c r="N24" s="184">
        <v>0</v>
      </c>
      <c r="O24" s="184">
        <v>61540</v>
      </c>
      <c r="P24" s="184">
        <v>0</v>
      </c>
      <c r="Q24" s="184">
        <v>0</v>
      </c>
      <c r="R24" t="s">
        <v>551</v>
      </c>
      <c r="S24">
        <v>12</v>
      </c>
      <c r="T24">
        <v>0</v>
      </c>
    </row>
    <row r="25" spans="1:20" x14ac:dyDescent="0.3">
      <c r="A25" t="s">
        <v>648</v>
      </c>
      <c r="B25">
        <v>169</v>
      </c>
      <c r="C25" t="s">
        <v>103</v>
      </c>
      <c r="D25" s="15" t="s">
        <v>107</v>
      </c>
      <c r="E25" s="15" t="s">
        <v>649</v>
      </c>
      <c r="F25" s="350" t="s">
        <v>5</v>
      </c>
      <c r="G25" s="184">
        <v>1179.566</v>
      </c>
      <c r="H25" s="184">
        <v>0</v>
      </c>
      <c r="I25" s="184">
        <v>0</v>
      </c>
      <c r="J25" s="184">
        <v>0</v>
      </c>
      <c r="K25" s="184">
        <v>0</v>
      </c>
      <c r="L25" s="184">
        <v>0</v>
      </c>
      <c r="M25" s="184">
        <v>0</v>
      </c>
      <c r="N25" s="184">
        <v>0</v>
      </c>
      <c r="O25" s="184">
        <v>80264</v>
      </c>
      <c r="P25" s="184">
        <v>0</v>
      </c>
      <c r="Q25" s="184">
        <v>0</v>
      </c>
      <c r="R25" t="s">
        <v>551</v>
      </c>
      <c r="S25">
        <v>12</v>
      </c>
      <c r="T25" t="s">
        <v>107</v>
      </c>
    </row>
    <row r="26" spans="1:20" x14ac:dyDescent="0.3">
      <c r="A26" t="s">
        <v>652</v>
      </c>
      <c r="B26">
        <v>169</v>
      </c>
      <c r="C26" t="s">
        <v>103</v>
      </c>
      <c r="D26" s="15" t="s">
        <v>111</v>
      </c>
      <c r="E26" s="15" t="s">
        <v>653</v>
      </c>
      <c r="F26" s="350" t="s">
        <v>5</v>
      </c>
      <c r="G26" s="184">
        <v>1294.366</v>
      </c>
      <c r="H26" s="184">
        <v>0</v>
      </c>
      <c r="I26" s="184">
        <v>0</v>
      </c>
      <c r="J26" s="184">
        <v>0</v>
      </c>
      <c r="K26" s="184">
        <v>0</v>
      </c>
      <c r="L26" s="184">
        <v>0</v>
      </c>
      <c r="M26" s="184">
        <v>0</v>
      </c>
      <c r="N26" s="184">
        <v>0</v>
      </c>
      <c r="O26" s="184">
        <v>93964</v>
      </c>
      <c r="P26" s="184">
        <v>0</v>
      </c>
      <c r="Q26" s="184">
        <v>0</v>
      </c>
      <c r="R26" t="s">
        <v>551</v>
      </c>
      <c r="S26">
        <v>12</v>
      </c>
      <c r="T26" t="s">
        <v>111</v>
      </c>
    </row>
    <row r="27" spans="1:20" x14ac:dyDescent="0.3">
      <c r="A27" t="s">
        <v>655</v>
      </c>
      <c r="B27">
        <v>169</v>
      </c>
      <c r="C27" t="s">
        <v>103</v>
      </c>
      <c r="D27" t="s">
        <v>113</v>
      </c>
      <c r="E27" t="s">
        <v>656</v>
      </c>
      <c r="F27" s="25" t="s">
        <v>5</v>
      </c>
      <c r="G27" s="184">
        <v>1323.6280000000002</v>
      </c>
      <c r="H27" s="184">
        <v>0</v>
      </c>
      <c r="I27" s="184">
        <v>0</v>
      </c>
      <c r="J27" s="184">
        <v>0</v>
      </c>
      <c r="K27" s="184">
        <v>684.10800000000006</v>
      </c>
      <c r="L27" s="184">
        <v>0</v>
      </c>
      <c r="M27" s="184">
        <v>0</v>
      </c>
      <c r="N27" s="184">
        <v>0</v>
      </c>
      <c r="O27" s="184">
        <v>104450</v>
      </c>
      <c r="P27" s="184">
        <v>0</v>
      </c>
      <c r="Q27" s="184">
        <v>0</v>
      </c>
      <c r="R27" t="s">
        <v>551</v>
      </c>
      <c r="S27">
        <v>24</v>
      </c>
      <c r="T27" t="s">
        <v>113</v>
      </c>
    </row>
    <row r="28" spans="1:20" x14ac:dyDescent="0.3">
      <c r="A28" t="s">
        <v>667</v>
      </c>
      <c r="B28">
        <v>169</v>
      </c>
      <c r="C28" t="s">
        <v>103</v>
      </c>
      <c r="D28" s="15" t="s">
        <v>124</v>
      </c>
      <c r="E28" s="15" t="s">
        <v>668</v>
      </c>
      <c r="F28" s="350" t="s">
        <v>5</v>
      </c>
      <c r="G28" s="184">
        <v>1303.4869999999999</v>
      </c>
      <c r="H28" s="184">
        <v>0</v>
      </c>
      <c r="I28" s="184">
        <v>0</v>
      </c>
      <c r="J28" s="184">
        <v>0</v>
      </c>
      <c r="K28" s="184">
        <v>0</v>
      </c>
      <c r="L28" s="184">
        <v>0</v>
      </c>
      <c r="M28" s="184">
        <v>0</v>
      </c>
      <c r="N28" s="184">
        <v>0</v>
      </c>
      <c r="O28" s="184">
        <v>89491</v>
      </c>
      <c r="P28" s="184">
        <v>0</v>
      </c>
      <c r="Q28" s="184">
        <v>0</v>
      </c>
      <c r="R28" t="s">
        <v>551</v>
      </c>
      <c r="S28">
        <v>12</v>
      </c>
      <c r="T28" t="s">
        <v>124</v>
      </c>
    </row>
    <row r="29" spans="1:20" x14ac:dyDescent="0.3">
      <c r="A29" t="s">
        <v>686</v>
      </c>
      <c r="B29">
        <v>169</v>
      </c>
      <c r="C29" t="s">
        <v>103</v>
      </c>
      <c r="D29" s="15" t="s">
        <v>141</v>
      </c>
      <c r="E29" s="15" t="s">
        <v>687</v>
      </c>
      <c r="F29" s="350" t="s">
        <v>5</v>
      </c>
      <c r="G29" s="184">
        <v>2157.808</v>
      </c>
      <c r="H29" s="184">
        <v>0</v>
      </c>
      <c r="I29" s="184">
        <v>0</v>
      </c>
      <c r="J29" s="184">
        <v>0</v>
      </c>
      <c r="K29" s="184">
        <v>180.96300000000002</v>
      </c>
      <c r="L29" s="184">
        <v>0</v>
      </c>
      <c r="M29" s="184">
        <v>0</v>
      </c>
      <c r="N29" s="184">
        <v>0</v>
      </c>
      <c r="O29" s="184">
        <v>153762</v>
      </c>
      <c r="P29" s="184">
        <v>0</v>
      </c>
      <c r="Q29" s="184">
        <v>0</v>
      </c>
      <c r="R29" t="s">
        <v>551</v>
      </c>
      <c r="S29">
        <v>24</v>
      </c>
      <c r="T29" t="s">
        <v>141</v>
      </c>
    </row>
    <row r="30" spans="1:20" x14ac:dyDescent="0.3">
      <c r="A30" t="s">
        <v>692</v>
      </c>
      <c r="B30">
        <v>169</v>
      </c>
      <c r="C30" t="s">
        <v>103</v>
      </c>
      <c r="D30" t="s">
        <v>146</v>
      </c>
      <c r="E30" t="s">
        <v>693</v>
      </c>
      <c r="F30" s="350" t="s">
        <v>5</v>
      </c>
      <c r="G30" s="184">
        <v>1684.4460000000001</v>
      </c>
      <c r="H30" s="184">
        <v>0</v>
      </c>
      <c r="I30" s="184">
        <v>0</v>
      </c>
      <c r="J30" s="184">
        <v>0</v>
      </c>
      <c r="K30" s="184">
        <v>0</v>
      </c>
      <c r="L30" s="184">
        <v>0</v>
      </c>
      <c r="M30" s="184">
        <v>0</v>
      </c>
      <c r="N30" s="184">
        <v>0</v>
      </c>
      <c r="O30" s="184">
        <v>115184</v>
      </c>
      <c r="P30" s="184">
        <v>0</v>
      </c>
      <c r="Q30" s="184">
        <v>0</v>
      </c>
      <c r="R30" t="s">
        <v>551</v>
      </c>
      <c r="S30">
        <v>12</v>
      </c>
      <c r="T30" t="s">
        <v>146</v>
      </c>
    </row>
    <row r="31" spans="1:20" x14ac:dyDescent="0.3">
      <c r="A31" t="s">
        <v>697</v>
      </c>
      <c r="B31">
        <v>169</v>
      </c>
      <c r="C31" t="s">
        <v>103</v>
      </c>
      <c r="D31" t="s">
        <v>148</v>
      </c>
      <c r="E31" t="s">
        <v>698</v>
      </c>
      <c r="F31" s="25" t="s">
        <v>5</v>
      </c>
      <c r="G31" s="184">
        <v>3406.2119999999995</v>
      </c>
      <c r="H31" s="184">
        <v>0</v>
      </c>
      <c r="I31" s="184">
        <v>0</v>
      </c>
      <c r="J31" s="184">
        <v>0</v>
      </c>
      <c r="K31" s="184">
        <v>0</v>
      </c>
      <c r="L31" s="184">
        <v>0</v>
      </c>
      <c r="M31" s="184">
        <v>0</v>
      </c>
      <c r="N31" s="184">
        <v>0</v>
      </c>
      <c r="O31" s="184">
        <v>250753</v>
      </c>
      <c r="P31" s="184">
        <v>0</v>
      </c>
      <c r="Q31" s="184">
        <v>0</v>
      </c>
      <c r="R31" t="s">
        <v>551</v>
      </c>
      <c r="S31">
        <v>12</v>
      </c>
      <c r="T31" t="s">
        <v>148</v>
      </c>
    </row>
    <row r="32" spans="1:20" x14ac:dyDescent="0.3">
      <c r="A32" t="s">
        <v>733</v>
      </c>
      <c r="B32">
        <v>169</v>
      </c>
      <c r="C32" t="s">
        <v>103</v>
      </c>
      <c r="D32" t="s">
        <v>145</v>
      </c>
      <c r="E32" t="s">
        <v>734</v>
      </c>
      <c r="F32" s="25" t="s">
        <v>5</v>
      </c>
      <c r="G32" s="184">
        <v>752.4079999999999</v>
      </c>
      <c r="H32" s="184">
        <v>0</v>
      </c>
      <c r="I32" s="184">
        <v>0</v>
      </c>
      <c r="J32" s="184">
        <v>0</v>
      </c>
      <c r="K32" s="184">
        <v>436.10399999999998</v>
      </c>
      <c r="L32" s="184">
        <v>0</v>
      </c>
      <c r="M32" s="184">
        <v>0</v>
      </c>
      <c r="N32" s="184">
        <v>0</v>
      </c>
      <c r="O32" s="184">
        <v>59554</v>
      </c>
      <c r="P32" s="184">
        <v>0</v>
      </c>
      <c r="Q32" s="184">
        <v>0</v>
      </c>
      <c r="R32" t="s">
        <v>551</v>
      </c>
      <c r="S32">
        <v>24</v>
      </c>
      <c r="T32" t="s">
        <v>145</v>
      </c>
    </row>
    <row r="33" spans="1:20" x14ac:dyDescent="0.3">
      <c r="A33" t="s">
        <v>735</v>
      </c>
      <c r="B33">
        <v>169</v>
      </c>
      <c r="C33" t="s">
        <v>103</v>
      </c>
      <c r="D33" t="s">
        <v>149</v>
      </c>
      <c r="E33" t="s">
        <v>736</v>
      </c>
      <c r="F33" s="25" t="s">
        <v>5</v>
      </c>
      <c r="G33" s="184">
        <v>866.05400000000009</v>
      </c>
      <c r="H33" s="184">
        <v>0</v>
      </c>
      <c r="I33" s="184">
        <v>0</v>
      </c>
      <c r="J33" s="184">
        <v>0</v>
      </c>
      <c r="K33" s="184">
        <v>0</v>
      </c>
      <c r="L33" s="184">
        <v>0</v>
      </c>
      <c r="M33" s="184">
        <v>0</v>
      </c>
      <c r="N33" s="184">
        <v>0</v>
      </c>
      <c r="O33" s="184">
        <v>59460</v>
      </c>
      <c r="P33" s="184">
        <v>0</v>
      </c>
      <c r="Q33" s="184">
        <v>0</v>
      </c>
      <c r="R33" t="s">
        <v>551</v>
      </c>
      <c r="S33">
        <v>12</v>
      </c>
      <c r="T33" t="s">
        <v>149</v>
      </c>
    </row>
    <row r="34" spans="1:20" x14ac:dyDescent="0.3">
      <c r="A34" t="s">
        <v>737</v>
      </c>
      <c r="B34">
        <v>169</v>
      </c>
      <c r="C34" t="s">
        <v>103</v>
      </c>
      <c r="D34" t="s">
        <v>153</v>
      </c>
      <c r="E34" t="s">
        <v>738</v>
      </c>
      <c r="F34" s="25" t="s">
        <v>5</v>
      </c>
      <c r="G34" s="184">
        <v>656.06200000000001</v>
      </c>
      <c r="H34" s="184">
        <v>0</v>
      </c>
      <c r="I34" s="184">
        <v>0</v>
      </c>
      <c r="J34" s="184">
        <v>0</v>
      </c>
      <c r="K34" s="184">
        <v>0</v>
      </c>
      <c r="L34" s="184">
        <v>0</v>
      </c>
      <c r="M34" s="184">
        <v>0</v>
      </c>
      <c r="N34" s="184">
        <v>0</v>
      </c>
      <c r="O34" s="184">
        <v>45769</v>
      </c>
      <c r="P34" s="184">
        <v>0</v>
      </c>
      <c r="Q34" s="184">
        <v>0</v>
      </c>
      <c r="R34" t="s">
        <v>551</v>
      </c>
      <c r="S34">
        <v>12</v>
      </c>
      <c r="T34" t="s">
        <v>153</v>
      </c>
    </row>
    <row r="35" spans="1:20" x14ac:dyDescent="0.3">
      <c r="A35" t="s">
        <v>1340</v>
      </c>
      <c r="B35">
        <v>169</v>
      </c>
      <c r="C35" t="s">
        <v>103</v>
      </c>
      <c r="D35" t="s">
        <v>140</v>
      </c>
      <c r="E35" t="s">
        <v>698</v>
      </c>
      <c r="F35" s="25" t="s">
        <v>5</v>
      </c>
      <c r="G35" s="184">
        <v>0</v>
      </c>
      <c r="H35" s="184">
        <v>0</v>
      </c>
      <c r="I35" s="184">
        <v>0</v>
      </c>
      <c r="J35" s="184">
        <v>0</v>
      </c>
      <c r="K35" s="184">
        <v>0</v>
      </c>
      <c r="L35" s="184">
        <v>0</v>
      </c>
      <c r="M35" s="184">
        <v>0</v>
      </c>
      <c r="N35" s="184">
        <v>0</v>
      </c>
      <c r="O35" s="184">
        <v>0</v>
      </c>
      <c r="P35" s="184">
        <v>0</v>
      </c>
      <c r="Q35" s="184">
        <v>0</v>
      </c>
      <c r="R35">
        <v>0</v>
      </c>
      <c r="S35">
        <v>0</v>
      </c>
      <c r="T35" t="s">
        <v>148</v>
      </c>
    </row>
    <row r="36" spans="1:20" x14ac:dyDescent="0.3">
      <c r="A36" t="s">
        <v>769</v>
      </c>
      <c r="B36">
        <v>658</v>
      </c>
      <c r="C36" t="s">
        <v>183</v>
      </c>
      <c r="D36" s="15" t="s">
        <v>184</v>
      </c>
      <c r="E36" s="15" t="s">
        <v>770</v>
      </c>
      <c r="F36" s="350" t="s">
        <v>6</v>
      </c>
      <c r="G36" s="184">
        <v>8.548</v>
      </c>
      <c r="H36" s="184">
        <v>0</v>
      </c>
      <c r="I36" s="184">
        <v>0</v>
      </c>
      <c r="J36" s="184">
        <v>666.37300000000005</v>
      </c>
      <c r="K36" s="184">
        <v>0</v>
      </c>
      <c r="L36" s="184">
        <v>0</v>
      </c>
      <c r="M36" s="184">
        <v>0</v>
      </c>
      <c r="N36" s="184">
        <v>0</v>
      </c>
      <c r="O36" s="184">
        <v>9477</v>
      </c>
      <c r="P36" s="184">
        <v>0</v>
      </c>
      <c r="Q36" s="184">
        <v>0</v>
      </c>
      <c r="R36" t="s">
        <v>551</v>
      </c>
      <c r="S36">
        <v>22</v>
      </c>
      <c r="T36" t="s">
        <v>184</v>
      </c>
    </row>
    <row r="37" spans="1:20" x14ac:dyDescent="0.3">
      <c r="A37" t="s">
        <v>771</v>
      </c>
      <c r="B37">
        <v>437</v>
      </c>
      <c r="C37" t="s">
        <v>185</v>
      </c>
      <c r="D37" s="15" t="s">
        <v>186</v>
      </c>
      <c r="E37" s="15" t="s">
        <v>772</v>
      </c>
      <c r="F37" s="350" t="s">
        <v>6</v>
      </c>
      <c r="G37" s="184">
        <v>356.57999999999993</v>
      </c>
      <c r="H37" s="184">
        <v>0</v>
      </c>
      <c r="I37" s="184">
        <v>0</v>
      </c>
      <c r="J37" s="184">
        <v>0</v>
      </c>
      <c r="K37" s="184">
        <v>0</v>
      </c>
      <c r="L37" s="184">
        <v>0</v>
      </c>
      <c r="M37" s="184">
        <v>0</v>
      </c>
      <c r="N37" s="184">
        <v>0</v>
      </c>
      <c r="O37" s="184">
        <v>31625</v>
      </c>
      <c r="P37" s="184">
        <v>0</v>
      </c>
      <c r="Q37" s="184">
        <v>0</v>
      </c>
      <c r="R37" t="s">
        <v>551</v>
      </c>
      <c r="S37">
        <v>12</v>
      </c>
      <c r="T37" t="s">
        <v>186</v>
      </c>
    </row>
    <row r="38" spans="1:20" x14ac:dyDescent="0.3">
      <c r="A38" t="s">
        <v>773</v>
      </c>
      <c r="B38">
        <v>297</v>
      </c>
      <c r="C38" t="s">
        <v>181</v>
      </c>
      <c r="D38" t="s">
        <v>182</v>
      </c>
      <c r="E38" t="s">
        <v>774</v>
      </c>
      <c r="F38" s="350" t="s">
        <v>6</v>
      </c>
      <c r="G38" s="184">
        <v>665.32399999999996</v>
      </c>
      <c r="H38" s="184">
        <v>0</v>
      </c>
      <c r="I38" s="184">
        <v>0</v>
      </c>
      <c r="J38" s="184">
        <v>0</v>
      </c>
      <c r="K38" s="184">
        <v>0</v>
      </c>
      <c r="L38" s="184">
        <v>0</v>
      </c>
      <c r="M38" s="184">
        <v>0</v>
      </c>
      <c r="N38" s="184">
        <v>0</v>
      </c>
      <c r="O38" s="184">
        <v>47072</v>
      </c>
      <c r="P38" s="184">
        <v>0</v>
      </c>
      <c r="Q38" s="184">
        <v>0</v>
      </c>
      <c r="R38" t="s">
        <v>551</v>
      </c>
      <c r="S38">
        <v>12</v>
      </c>
      <c r="T38" t="s">
        <v>182</v>
      </c>
    </row>
    <row r="39" spans="1:20" x14ac:dyDescent="0.3">
      <c r="A39" t="s">
        <v>785</v>
      </c>
      <c r="B39">
        <v>360</v>
      </c>
      <c r="C39" t="s">
        <v>195</v>
      </c>
      <c r="D39" s="15" t="s">
        <v>196</v>
      </c>
      <c r="E39" s="15" t="s">
        <v>786</v>
      </c>
      <c r="F39" s="350" t="s">
        <v>6</v>
      </c>
      <c r="G39" s="184">
        <v>224.96</v>
      </c>
      <c r="H39" s="184">
        <v>0</v>
      </c>
      <c r="I39" s="184">
        <v>0</v>
      </c>
      <c r="J39" s="184">
        <v>0</v>
      </c>
      <c r="K39" s="184">
        <v>0</v>
      </c>
      <c r="L39" s="184">
        <v>0</v>
      </c>
      <c r="M39" s="184">
        <v>0</v>
      </c>
      <c r="N39" s="184">
        <v>0</v>
      </c>
      <c r="O39" s="184">
        <v>27273</v>
      </c>
      <c r="P39" s="184">
        <v>0</v>
      </c>
      <c r="Q39" s="184">
        <v>0</v>
      </c>
      <c r="R39" t="s">
        <v>551</v>
      </c>
      <c r="S39">
        <v>12</v>
      </c>
      <c r="T39" t="s">
        <v>196</v>
      </c>
    </row>
    <row r="40" spans="1:20" x14ac:dyDescent="0.3">
      <c r="A40" t="s">
        <v>811</v>
      </c>
      <c r="B40">
        <v>320</v>
      </c>
      <c r="C40" t="s">
        <v>206</v>
      </c>
      <c r="D40" t="s">
        <v>207</v>
      </c>
      <c r="E40" t="s">
        <v>812</v>
      </c>
      <c r="F40" s="25" t="s">
        <v>6</v>
      </c>
      <c r="G40" s="184">
        <v>542.53</v>
      </c>
      <c r="H40" s="184">
        <v>0</v>
      </c>
      <c r="I40" s="184">
        <v>0</v>
      </c>
      <c r="J40" s="184">
        <v>0</v>
      </c>
      <c r="K40" s="184">
        <v>0</v>
      </c>
      <c r="L40" s="184">
        <v>0</v>
      </c>
      <c r="M40" s="184">
        <v>0</v>
      </c>
      <c r="N40" s="184">
        <v>0</v>
      </c>
      <c r="O40" s="184">
        <v>46107</v>
      </c>
      <c r="P40" s="184">
        <v>0</v>
      </c>
      <c r="Q40" s="184">
        <v>0</v>
      </c>
      <c r="R40" t="s">
        <v>551</v>
      </c>
      <c r="S40">
        <v>12</v>
      </c>
      <c r="T40" t="s">
        <v>207</v>
      </c>
    </row>
    <row r="41" spans="1:20" x14ac:dyDescent="0.3">
      <c r="A41" t="s">
        <v>849</v>
      </c>
      <c r="B41">
        <v>681</v>
      </c>
      <c r="C41" t="s">
        <v>236</v>
      </c>
      <c r="D41" t="s">
        <v>237</v>
      </c>
      <c r="E41" t="s">
        <v>850</v>
      </c>
      <c r="F41" s="25" t="s">
        <v>6</v>
      </c>
      <c r="G41" s="184">
        <v>340.63200000000001</v>
      </c>
      <c r="H41" s="184">
        <v>0</v>
      </c>
      <c r="I41" s="184">
        <v>0</v>
      </c>
      <c r="J41" s="184">
        <v>0</v>
      </c>
      <c r="K41" s="184">
        <v>0</v>
      </c>
      <c r="L41" s="184">
        <v>0</v>
      </c>
      <c r="M41" s="184">
        <v>0</v>
      </c>
      <c r="N41" s="184">
        <v>0</v>
      </c>
      <c r="O41" s="184">
        <v>26391</v>
      </c>
      <c r="P41" s="184">
        <v>0</v>
      </c>
      <c r="Q41" s="184">
        <v>0</v>
      </c>
      <c r="R41" t="s">
        <v>551</v>
      </c>
      <c r="S41">
        <v>12</v>
      </c>
      <c r="T41" t="s">
        <v>237</v>
      </c>
    </row>
    <row r="42" spans="1:20" x14ac:dyDescent="0.3">
      <c r="A42" t="s">
        <v>851</v>
      </c>
      <c r="B42">
        <v>280</v>
      </c>
      <c r="C42" t="s">
        <v>238</v>
      </c>
      <c r="D42" t="s">
        <v>239</v>
      </c>
      <c r="E42" t="s">
        <v>852</v>
      </c>
      <c r="F42" s="350" t="s">
        <v>6</v>
      </c>
      <c r="G42" s="184">
        <v>78.53</v>
      </c>
      <c r="H42" s="184">
        <v>0</v>
      </c>
      <c r="I42" s="184">
        <v>0</v>
      </c>
      <c r="J42" s="184">
        <v>3539.57</v>
      </c>
      <c r="K42" s="184">
        <v>0</v>
      </c>
      <c r="L42" s="184">
        <v>0</v>
      </c>
      <c r="M42" s="184">
        <v>0</v>
      </c>
      <c r="N42" s="184">
        <v>0</v>
      </c>
      <c r="O42" s="184">
        <v>5893</v>
      </c>
      <c r="P42" s="184">
        <v>0</v>
      </c>
      <c r="Q42" s="184">
        <v>0</v>
      </c>
      <c r="R42" t="s">
        <v>551</v>
      </c>
      <c r="S42">
        <v>19</v>
      </c>
      <c r="T42" t="s">
        <v>853</v>
      </c>
    </row>
    <row r="43" spans="1:20" x14ac:dyDescent="0.3">
      <c r="A43" t="s">
        <v>890</v>
      </c>
      <c r="B43">
        <v>660</v>
      </c>
      <c r="C43" t="s">
        <v>258</v>
      </c>
      <c r="D43" t="s">
        <v>259</v>
      </c>
      <c r="E43" t="s">
        <v>891</v>
      </c>
      <c r="F43" s="25" t="s">
        <v>6</v>
      </c>
      <c r="G43" s="184">
        <v>428.90000000000003</v>
      </c>
      <c r="H43" s="184">
        <v>0</v>
      </c>
      <c r="I43" s="184">
        <v>0</v>
      </c>
      <c r="J43" s="184">
        <v>0</v>
      </c>
      <c r="K43" s="184">
        <v>0</v>
      </c>
      <c r="L43" s="184">
        <v>0</v>
      </c>
      <c r="M43" s="184">
        <v>0</v>
      </c>
      <c r="N43" s="184">
        <v>0</v>
      </c>
      <c r="O43" s="184">
        <v>36413</v>
      </c>
      <c r="P43" s="184">
        <v>0</v>
      </c>
      <c r="Q43" s="184">
        <v>0</v>
      </c>
      <c r="R43" t="s">
        <v>551</v>
      </c>
      <c r="S43">
        <v>12</v>
      </c>
      <c r="T43" t="s">
        <v>259</v>
      </c>
    </row>
    <row r="44" spans="1:20" x14ac:dyDescent="0.3">
      <c r="A44" t="s">
        <v>902</v>
      </c>
      <c r="B44">
        <v>330</v>
      </c>
      <c r="C44" t="s">
        <v>270</v>
      </c>
      <c r="D44" t="s">
        <v>271</v>
      </c>
      <c r="E44" t="s">
        <v>903</v>
      </c>
      <c r="F44" s="25" t="s">
        <v>6</v>
      </c>
      <c r="G44" s="184">
        <v>450.68799999999999</v>
      </c>
      <c r="H44" s="184">
        <v>0</v>
      </c>
      <c r="I44" s="184">
        <v>0</v>
      </c>
      <c r="J44" s="184">
        <v>0</v>
      </c>
      <c r="K44" s="184">
        <v>0</v>
      </c>
      <c r="L44" s="184">
        <v>0</v>
      </c>
      <c r="M44" s="184">
        <v>0</v>
      </c>
      <c r="N44" s="184">
        <v>0</v>
      </c>
      <c r="O44" s="184">
        <v>38287</v>
      </c>
      <c r="P44" s="184">
        <v>0</v>
      </c>
      <c r="Q44" s="184">
        <v>0</v>
      </c>
      <c r="R44" t="s">
        <v>551</v>
      </c>
      <c r="S44">
        <v>12</v>
      </c>
      <c r="T44" t="s">
        <v>271</v>
      </c>
    </row>
    <row r="45" spans="1:20" x14ac:dyDescent="0.3">
      <c r="A45" t="s">
        <v>906</v>
      </c>
      <c r="B45">
        <v>321</v>
      </c>
      <c r="C45" t="s">
        <v>272</v>
      </c>
      <c r="D45" s="15" t="s">
        <v>273</v>
      </c>
      <c r="E45" s="15" t="s">
        <v>907</v>
      </c>
      <c r="F45" s="350" t="s">
        <v>6</v>
      </c>
      <c r="G45" s="184">
        <v>1389.8040000000001</v>
      </c>
      <c r="H45" s="184">
        <v>0</v>
      </c>
      <c r="I45" s="184">
        <v>0</v>
      </c>
      <c r="J45" s="184">
        <v>0</v>
      </c>
      <c r="K45" s="184">
        <v>0</v>
      </c>
      <c r="L45" s="184">
        <v>0</v>
      </c>
      <c r="M45" s="184">
        <v>0</v>
      </c>
      <c r="N45" s="184">
        <v>0</v>
      </c>
      <c r="O45" s="184">
        <v>104922</v>
      </c>
      <c r="P45" s="184">
        <v>0</v>
      </c>
      <c r="Q45" s="184">
        <v>0</v>
      </c>
      <c r="R45" t="s">
        <v>551</v>
      </c>
      <c r="S45">
        <v>12</v>
      </c>
      <c r="T45" t="s">
        <v>273</v>
      </c>
    </row>
    <row r="46" spans="1:20" x14ac:dyDescent="0.3">
      <c r="A46" t="s">
        <v>927</v>
      </c>
      <c r="B46">
        <v>22</v>
      </c>
      <c r="C46" t="s">
        <v>287</v>
      </c>
      <c r="D46" t="s">
        <v>288</v>
      </c>
      <c r="E46" t="s">
        <v>928</v>
      </c>
      <c r="F46" s="25" t="s">
        <v>6</v>
      </c>
      <c r="G46" s="184">
        <v>22085.812999999998</v>
      </c>
      <c r="H46" s="184">
        <v>0</v>
      </c>
      <c r="I46" s="184">
        <v>0</v>
      </c>
      <c r="J46" s="184">
        <v>0</v>
      </c>
      <c r="K46" s="184">
        <v>0</v>
      </c>
      <c r="L46" s="184">
        <v>0</v>
      </c>
      <c r="M46" s="184">
        <v>0</v>
      </c>
      <c r="N46" s="184">
        <v>0</v>
      </c>
      <c r="O46" s="184">
        <v>1487443</v>
      </c>
      <c r="P46" s="184">
        <v>0</v>
      </c>
      <c r="Q46" s="184">
        <v>0</v>
      </c>
      <c r="R46" t="s">
        <v>551</v>
      </c>
      <c r="S46">
        <v>12</v>
      </c>
      <c r="T46" t="s">
        <v>929</v>
      </c>
    </row>
    <row r="47" spans="1:20" x14ac:dyDescent="0.3">
      <c r="A47" t="s">
        <v>936</v>
      </c>
      <c r="B47">
        <v>661</v>
      </c>
      <c r="C47" t="s">
        <v>297</v>
      </c>
      <c r="D47" t="s">
        <v>298</v>
      </c>
      <c r="E47" t="s">
        <v>937</v>
      </c>
      <c r="F47" s="25" t="s">
        <v>6</v>
      </c>
      <c r="G47" s="184">
        <v>733.28799999999978</v>
      </c>
      <c r="H47" s="184">
        <v>0</v>
      </c>
      <c r="I47" s="184">
        <v>0</v>
      </c>
      <c r="J47" s="184">
        <v>0</v>
      </c>
      <c r="K47" s="184">
        <v>0</v>
      </c>
      <c r="L47" s="184">
        <v>0</v>
      </c>
      <c r="M47" s="184">
        <v>0</v>
      </c>
      <c r="N47" s="184">
        <v>0</v>
      </c>
      <c r="O47" s="184">
        <v>60460</v>
      </c>
      <c r="P47" s="184">
        <v>0</v>
      </c>
      <c r="Q47" s="184">
        <v>0</v>
      </c>
      <c r="R47" t="s">
        <v>551</v>
      </c>
      <c r="S47">
        <v>12</v>
      </c>
      <c r="T47" t="s">
        <v>298</v>
      </c>
    </row>
    <row r="48" spans="1:20" x14ac:dyDescent="0.3">
      <c r="A48" t="s">
        <v>958</v>
      </c>
      <c r="B48">
        <v>45</v>
      </c>
      <c r="C48" t="s">
        <v>313</v>
      </c>
      <c r="D48" t="s">
        <v>314</v>
      </c>
      <c r="E48" t="s">
        <v>959</v>
      </c>
      <c r="F48" s="25" t="s">
        <v>6</v>
      </c>
      <c r="G48" s="184">
        <v>18479.2</v>
      </c>
      <c r="H48" s="184">
        <v>0</v>
      </c>
      <c r="I48" s="184">
        <v>0</v>
      </c>
      <c r="J48" s="184">
        <v>0</v>
      </c>
      <c r="K48" s="184">
        <v>0</v>
      </c>
      <c r="L48" s="184">
        <v>0</v>
      </c>
      <c r="M48" s="184">
        <v>0</v>
      </c>
      <c r="N48" s="184">
        <v>0</v>
      </c>
      <c r="O48" s="184">
        <v>1258408</v>
      </c>
      <c r="P48" s="184">
        <v>0</v>
      </c>
      <c r="Q48" s="184">
        <v>0</v>
      </c>
      <c r="R48" t="s">
        <v>551</v>
      </c>
      <c r="S48">
        <v>12</v>
      </c>
      <c r="T48" t="s">
        <v>960</v>
      </c>
    </row>
    <row r="49" spans="1:20" x14ac:dyDescent="0.3">
      <c r="A49" t="s">
        <v>963</v>
      </c>
      <c r="B49">
        <v>662</v>
      </c>
      <c r="C49" t="s">
        <v>317</v>
      </c>
      <c r="D49" t="s">
        <v>318</v>
      </c>
      <c r="E49" t="s">
        <v>964</v>
      </c>
      <c r="F49" s="25" t="s">
        <v>6</v>
      </c>
      <c r="G49" s="184">
        <v>195.53799999999995</v>
      </c>
      <c r="H49" s="184">
        <v>0</v>
      </c>
      <c r="I49" s="184">
        <v>0</v>
      </c>
      <c r="J49" s="184">
        <v>0</v>
      </c>
      <c r="K49" s="184">
        <v>0</v>
      </c>
      <c r="L49" s="184">
        <v>0</v>
      </c>
      <c r="M49" s="184">
        <v>0</v>
      </c>
      <c r="N49" s="184">
        <v>0</v>
      </c>
      <c r="O49" s="184">
        <v>17825</v>
      </c>
      <c r="P49" s="184">
        <v>0</v>
      </c>
      <c r="Q49" s="184">
        <v>0</v>
      </c>
      <c r="R49" t="s">
        <v>551</v>
      </c>
      <c r="S49">
        <v>12</v>
      </c>
      <c r="T49" t="s">
        <v>318</v>
      </c>
    </row>
    <row r="50" spans="1:20" x14ac:dyDescent="0.3">
      <c r="A50" t="s">
        <v>970</v>
      </c>
      <c r="B50">
        <v>425</v>
      </c>
      <c r="C50" t="s">
        <v>324</v>
      </c>
      <c r="D50" t="s">
        <v>325</v>
      </c>
      <c r="E50" t="s">
        <v>971</v>
      </c>
      <c r="F50" s="25" t="s">
        <v>6</v>
      </c>
      <c r="G50" s="184">
        <v>454.06400000000002</v>
      </c>
      <c r="H50" s="184">
        <v>0</v>
      </c>
      <c r="I50" s="184">
        <v>0</v>
      </c>
      <c r="J50" s="184">
        <v>0</v>
      </c>
      <c r="K50" s="184">
        <v>0</v>
      </c>
      <c r="L50" s="184">
        <v>0</v>
      </c>
      <c r="M50" s="184">
        <v>0</v>
      </c>
      <c r="N50" s="184">
        <v>0</v>
      </c>
      <c r="O50" s="184">
        <v>42465</v>
      </c>
      <c r="P50" s="184">
        <v>0</v>
      </c>
      <c r="Q50" s="184">
        <v>0</v>
      </c>
      <c r="R50" t="s">
        <v>551</v>
      </c>
      <c r="S50">
        <v>12</v>
      </c>
      <c r="T50" t="s">
        <v>325</v>
      </c>
    </row>
    <row r="51" spans="1:20" x14ac:dyDescent="0.3">
      <c r="A51" t="s">
        <v>972</v>
      </c>
      <c r="B51">
        <v>399</v>
      </c>
      <c r="C51" t="s">
        <v>328</v>
      </c>
      <c r="D51" s="15" t="s">
        <v>329</v>
      </c>
      <c r="E51" s="15" t="s">
        <v>973</v>
      </c>
      <c r="F51" s="350" t="s">
        <v>6</v>
      </c>
      <c r="G51" s="184">
        <v>515.04</v>
      </c>
      <c r="H51" s="184">
        <v>0</v>
      </c>
      <c r="I51" s="184">
        <v>0</v>
      </c>
      <c r="J51" s="184">
        <v>0</v>
      </c>
      <c r="K51" s="184">
        <v>0</v>
      </c>
      <c r="L51" s="184">
        <v>0</v>
      </c>
      <c r="M51" s="184">
        <v>0</v>
      </c>
      <c r="N51" s="184">
        <v>0</v>
      </c>
      <c r="O51" s="184">
        <v>52526</v>
      </c>
      <c r="P51" s="184">
        <v>0</v>
      </c>
      <c r="Q51" s="184">
        <v>0</v>
      </c>
      <c r="R51" t="s">
        <v>551</v>
      </c>
      <c r="S51">
        <v>12</v>
      </c>
      <c r="T51" t="s">
        <v>329</v>
      </c>
    </row>
    <row r="52" spans="1:20" x14ac:dyDescent="0.3">
      <c r="A52" t="s">
        <v>996</v>
      </c>
      <c r="B52">
        <v>447</v>
      </c>
      <c r="C52" t="s">
        <v>351</v>
      </c>
      <c r="D52" s="15" t="s">
        <v>352</v>
      </c>
      <c r="E52" s="15" t="s">
        <v>997</v>
      </c>
      <c r="F52" s="350" t="s">
        <v>6</v>
      </c>
      <c r="G52" s="184">
        <v>859.33400000000006</v>
      </c>
      <c r="H52" s="184">
        <v>0</v>
      </c>
      <c r="I52" s="184">
        <v>0</v>
      </c>
      <c r="J52" s="184">
        <v>0</v>
      </c>
      <c r="K52" s="184">
        <v>0</v>
      </c>
      <c r="L52" s="184">
        <v>0</v>
      </c>
      <c r="M52" s="184">
        <v>0</v>
      </c>
      <c r="N52" s="184">
        <v>0</v>
      </c>
      <c r="O52" s="184">
        <v>71068</v>
      </c>
      <c r="P52" s="184">
        <v>0</v>
      </c>
      <c r="Q52" s="184">
        <v>0</v>
      </c>
      <c r="R52" t="s">
        <v>551</v>
      </c>
      <c r="S52">
        <v>12</v>
      </c>
      <c r="T52" t="s">
        <v>352</v>
      </c>
    </row>
    <row r="53" spans="1:20" x14ac:dyDescent="0.3">
      <c r="A53" t="s">
        <v>673</v>
      </c>
      <c r="B53">
        <v>169</v>
      </c>
      <c r="C53" t="s">
        <v>103</v>
      </c>
      <c r="D53" t="s">
        <v>129</v>
      </c>
      <c r="E53" t="s">
        <v>674</v>
      </c>
      <c r="F53" s="25" t="s">
        <v>6</v>
      </c>
      <c r="G53" s="184">
        <v>1377.62</v>
      </c>
      <c r="H53" s="184">
        <v>0</v>
      </c>
      <c r="I53" s="184">
        <v>0</v>
      </c>
      <c r="J53" s="184">
        <v>0</v>
      </c>
      <c r="K53" s="184">
        <v>0</v>
      </c>
      <c r="L53" s="184">
        <v>0</v>
      </c>
      <c r="M53" s="184">
        <v>0</v>
      </c>
      <c r="N53" s="184">
        <v>0</v>
      </c>
      <c r="O53" s="184">
        <v>94801</v>
      </c>
      <c r="P53" s="184">
        <v>0</v>
      </c>
      <c r="Q53" s="184">
        <v>0</v>
      </c>
      <c r="R53" t="s">
        <v>551</v>
      </c>
      <c r="S53">
        <v>12</v>
      </c>
      <c r="T53" t="s">
        <v>129</v>
      </c>
    </row>
    <row r="54" spans="1:20" x14ac:dyDescent="0.3">
      <c r="A54" t="s">
        <v>699</v>
      </c>
      <c r="B54">
        <v>169</v>
      </c>
      <c r="C54" t="s">
        <v>103</v>
      </c>
      <c r="D54" s="15" t="s">
        <v>150</v>
      </c>
      <c r="E54" s="15" t="s">
        <v>700</v>
      </c>
      <c r="F54" s="350" t="s">
        <v>6</v>
      </c>
      <c r="G54" s="184">
        <v>3034.6289999999999</v>
      </c>
      <c r="H54" s="184">
        <v>0</v>
      </c>
      <c r="I54" s="184">
        <v>0</v>
      </c>
      <c r="J54" s="184">
        <v>0</v>
      </c>
      <c r="K54" s="184">
        <v>0</v>
      </c>
      <c r="L54" s="184">
        <v>0</v>
      </c>
      <c r="M54" s="184">
        <v>0</v>
      </c>
      <c r="N54" s="184">
        <v>0</v>
      </c>
      <c r="O54" s="184">
        <v>219797</v>
      </c>
      <c r="P54" s="184">
        <v>0</v>
      </c>
      <c r="Q54" s="184">
        <v>0</v>
      </c>
      <c r="R54" t="s">
        <v>551</v>
      </c>
      <c r="S54">
        <v>12</v>
      </c>
      <c r="T54" t="s">
        <v>150</v>
      </c>
    </row>
    <row r="55" spans="1:20" x14ac:dyDescent="0.3">
      <c r="A55" t="s">
        <v>1052</v>
      </c>
      <c r="B55">
        <v>659</v>
      </c>
      <c r="C55" t="s">
        <v>293</v>
      </c>
      <c r="D55" t="s">
        <v>294</v>
      </c>
      <c r="E55" t="s">
        <v>1053</v>
      </c>
      <c r="F55" s="25" t="s">
        <v>6</v>
      </c>
      <c r="G55" s="184">
        <v>440.10200000000003</v>
      </c>
      <c r="H55" s="184">
        <v>0</v>
      </c>
      <c r="I55" s="184">
        <v>0</v>
      </c>
      <c r="J55" s="184">
        <v>0</v>
      </c>
      <c r="K55" s="184">
        <v>8.0289999999999999</v>
      </c>
      <c r="L55" s="184">
        <v>0.83499999999999996</v>
      </c>
      <c r="M55" s="184">
        <v>0</v>
      </c>
      <c r="N55" s="184">
        <v>0</v>
      </c>
      <c r="O55" s="184">
        <v>20535</v>
      </c>
      <c r="P55" s="184">
        <v>0</v>
      </c>
      <c r="Q55" s="184">
        <v>0</v>
      </c>
      <c r="R55" t="s">
        <v>551</v>
      </c>
      <c r="S55">
        <v>25</v>
      </c>
      <c r="T55" t="s">
        <v>294</v>
      </c>
    </row>
    <row r="56" spans="1:20" x14ac:dyDescent="0.3">
      <c r="A56" t="s">
        <v>767</v>
      </c>
      <c r="B56">
        <v>686</v>
      </c>
      <c r="C56" t="s">
        <v>179</v>
      </c>
      <c r="D56" t="s">
        <v>180</v>
      </c>
      <c r="E56" t="s">
        <v>768</v>
      </c>
      <c r="F56" s="25" t="s">
        <v>7</v>
      </c>
      <c r="G56" s="184">
        <v>269.07</v>
      </c>
      <c r="H56" s="184">
        <v>0</v>
      </c>
      <c r="I56" s="184">
        <v>0</v>
      </c>
      <c r="J56" s="184">
        <v>0</v>
      </c>
      <c r="K56" s="184">
        <v>0</v>
      </c>
      <c r="L56" s="184">
        <v>0</v>
      </c>
      <c r="M56" s="184">
        <v>0</v>
      </c>
      <c r="N56" s="184">
        <v>0</v>
      </c>
      <c r="O56" s="184">
        <v>23933</v>
      </c>
      <c r="P56" s="184">
        <v>0</v>
      </c>
      <c r="Q56" s="184">
        <v>0</v>
      </c>
      <c r="R56" t="s">
        <v>551</v>
      </c>
      <c r="S56">
        <v>12</v>
      </c>
      <c r="T56" t="s">
        <v>180</v>
      </c>
    </row>
    <row r="57" spans="1:20" x14ac:dyDescent="0.3">
      <c r="A57" t="s">
        <v>775</v>
      </c>
      <c r="B57">
        <v>368</v>
      </c>
      <c r="C57" t="s">
        <v>187</v>
      </c>
      <c r="D57" t="s">
        <v>188</v>
      </c>
      <c r="E57" t="s">
        <v>776</v>
      </c>
      <c r="F57" s="25" t="s">
        <v>7</v>
      </c>
      <c r="G57" s="184">
        <v>444.58200000000005</v>
      </c>
      <c r="H57" s="184">
        <v>0</v>
      </c>
      <c r="I57" s="184">
        <v>0</v>
      </c>
      <c r="J57" s="184">
        <v>0</v>
      </c>
      <c r="K57" s="184">
        <v>0</v>
      </c>
      <c r="L57" s="184">
        <v>0</v>
      </c>
      <c r="M57" s="184">
        <v>0</v>
      </c>
      <c r="N57" s="184">
        <v>0</v>
      </c>
      <c r="O57" s="184">
        <v>36698</v>
      </c>
      <c r="P57" s="184">
        <v>0</v>
      </c>
      <c r="Q57" s="184">
        <v>0</v>
      </c>
      <c r="R57" t="s">
        <v>551</v>
      </c>
      <c r="S57">
        <v>12</v>
      </c>
      <c r="T57" t="s">
        <v>188</v>
      </c>
    </row>
    <row r="58" spans="1:20" x14ac:dyDescent="0.3">
      <c r="A58" t="s">
        <v>787</v>
      </c>
      <c r="B58">
        <v>10</v>
      </c>
      <c r="C58" t="s">
        <v>788</v>
      </c>
      <c r="D58" s="15" t="s">
        <v>789</v>
      </c>
      <c r="E58" s="15" t="s">
        <v>790</v>
      </c>
      <c r="F58" s="350" t="s">
        <v>7</v>
      </c>
      <c r="G58" s="184">
        <v>0</v>
      </c>
      <c r="H58" s="184">
        <v>0</v>
      </c>
      <c r="I58" s="184">
        <v>0</v>
      </c>
      <c r="J58" s="184">
        <v>881</v>
      </c>
      <c r="K58" s="184">
        <v>0</v>
      </c>
      <c r="L58" s="184">
        <v>0</v>
      </c>
      <c r="M58" s="184">
        <v>0</v>
      </c>
      <c r="N58" s="184">
        <v>0</v>
      </c>
      <c r="O58" s="184">
        <v>0</v>
      </c>
      <c r="P58" s="184">
        <v>0</v>
      </c>
      <c r="Q58" s="184">
        <v>0</v>
      </c>
      <c r="R58" t="s">
        <v>588</v>
      </c>
      <c r="S58">
        <v>12</v>
      </c>
      <c r="T58">
        <v>0</v>
      </c>
    </row>
    <row r="59" spans="1:20" x14ac:dyDescent="0.3">
      <c r="A59" t="s">
        <v>791</v>
      </c>
      <c r="B59">
        <v>10</v>
      </c>
      <c r="C59" t="s">
        <v>788</v>
      </c>
      <c r="D59" t="s">
        <v>198</v>
      </c>
      <c r="E59" t="s">
        <v>790</v>
      </c>
      <c r="F59" s="25" t="s">
        <v>7</v>
      </c>
      <c r="G59" s="184">
        <v>10403</v>
      </c>
      <c r="H59" s="184">
        <v>0</v>
      </c>
      <c r="I59" s="184">
        <v>0</v>
      </c>
      <c r="J59" s="184">
        <v>0</v>
      </c>
      <c r="K59" s="184">
        <v>0</v>
      </c>
      <c r="L59" s="184">
        <v>0</v>
      </c>
      <c r="M59" s="184">
        <v>0</v>
      </c>
      <c r="N59" s="184">
        <v>0</v>
      </c>
      <c r="O59" s="184">
        <v>737142</v>
      </c>
      <c r="P59" s="184">
        <v>0</v>
      </c>
      <c r="Q59" s="184">
        <v>0</v>
      </c>
      <c r="R59" t="s">
        <v>588</v>
      </c>
      <c r="S59">
        <v>12</v>
      </c>
      <c r="T59">
        <v>0</v>
      </c>
    </row>
    <row r="60" spans="1:20" x14ac:dyDescent="0.3">
      <c r="A60" t="s">
        <v>792</v>
      </c>
      <c r="B60">
        <v>10</v>
      </c>
      <c r="C60" t="s">
        <v>788</v>
      </c>
      <c r="D60" s="15" t="s">
        <v>199</v>
      </c>
      <c r="E60" s="15" t="s">
        <v>790</v>
      </c>
      <c r="F60" s="350" t="s">
        <v>7</v>
      </c>
      <c r="G60" s="184">
        <v>0</v>
      </c>
      <c r="H60" s="184">
        <v>0</v>
      </c>
      <c r="I60" s="184">
        <v>0</v>
      </c>
      <c r="J60" s="184">
        <v>54850.000000000007</v>
      </c>
      <c r="K60" s="184">
        <v>0</v>
      </c>
      <c r="L60" s="184">
        <v>0</v>
      </c>
      <c r="M60" s="184">
        <v>0</v>
      </c>
      <c r="N60" s="184">
        <v>0</v>
      </c>
      <c r="O60" s="184">
        <v>0</v>
      </c>
      <c r="P60" s="184">
        <v>0</v>
      </c>
      <c r="Q60" s="184">
        <v>0</v>
      </c>
      <c r="R60" t="s">
        <v>588</v>
      </c>
      <c r="S60">
        <v>12</v>
      </c>
      <c r="T60">
        <v>0</v>
      </c>
    </row>
    <row r="61" spans="1:20" x14ac:dyDescent="0.3">
      <c r="A61" t="s">
        <v>793</v>
      </c>
      <c r="B61">
        <v>10</v>
      </c>
      <c r="C61" t="s">
        <v>788</v>
      </c>
      <c r="D61" t="s">
        <v>200</v>
      </c>
      <c r="E61" t="s">
        <v>790</v>
      </c>
      <c r="F61" s="25" t="s">
        <v>7</v>
      </c>
      <c r="G61" s="184">
        <v>5050</v>
      </c>
      <c r="H61" s="184">
        <v>0</v>
      </c>
      <c r="I61" s="184">
        <v>0</v>
      </c>
      <c r="J61" s="184">
        <v>0</v>
      </c>
      <c r="K61" s="184">
        <v>0</v>
      </c>
      <c r="L61" s="184">
        <v>0</v>
      </c>
      <c r="M61" s="184">
        <v>0</v>
      </c>
      <c r="N61" s="184">
        <v>0</v>
      </c>
      <c r="O61" s="184">
        <v>399546</v>
      </c>
      <c r="P61" s="184">
        <v>0</v>
      </c>
      <c r="Q61" s="184">
        <v>0</v>
      </c>
      <c r="R61" t="s">
        <v>588</v>
      </c>
      <c r="S61">
        <v>24</v>
      </c>
      <c r="T61">
        <v>0</v>
      </c>
    </row>
    <row r="62" spans="1:20" x14ac:dyDescent="0.3">
      <c r="A62" t="s">
        <v>794</v>
      </c>
      <c r="B62">
        <v>10</v>
      </c>
      <c r="C62" t="s">
        <v>788</v>
      </c>
      <c r="D62" t="s">
        <v>201</v>
      </c>
      <c r="E62" t="s">
        <v>790</v>
      </c>
      <c r="F62" s="25" t="s">
        <v>7</v>
      </c>
      <c r="G62" s="184">
        <v>17636</v>
      </c>
      <c r="H62" s="184">
        <v>0</v>
      </c>
      <c r="I62" s="184">
        <v>0</v>
      </c>
      <c r="J62" s="184">
        <v>0</v>
      </c>
      <c r="K62" s="184">
        <v>0</v>
      </c>
      <c r="L62" s="184">
        <v>0</v>
      </c>
      <c r="M62" s="184">
        <v>0</v>
      </c>
      <c r="N62" s="184">
        <v>0</v>
      </c>
      <c r="O62" s="184">
        <v>0</v>
      </c>
      <c r="P62" s="184">
        <v>0</v>
      </c>
      <c r="Q62" s="184">
        <v>0</v>
      </c>
      <c r="R62" t="s">
        <v>588</v>
      </c>
      <c r="S62">
        <v>24</v>
      </c>
      <c r="T62">
        <v>0</v>
      </c>
    </row>
    <row r="63" spans="1:20" x14ac:dyDescent="0.3">
      <c r="A63" t="s">
        <v>1353</v>
      </c>
      <c r="B63">
        <v>160</v>
      </c>
      <c r="C63" t="s">
        <v>202</v>
      </c>
      <c r="D63" s="15" t="s">
        <v>1354</v>
      </c>
      <c r="E63" s="15" t="s">
        <v>796</v>
      </c>
      <c r="F63" s="350" t="s">
        <v>7</v>
      </c>
      <c r="G63" s="184">
        <v>0</v>
      </c>
      <c r="H63" s="184">
        <v>0</v>
      </c>
      <c r="I63" s="184">
        <v>0</v>
      </c>
      <c r="J63" s="184">
        <v>0</v>
      </c>
      <c r="K63" s="184">
        <v>0</v>
      </c>
      <c r="L63" s="184">
        <v>0</v>
      </c>
      <c r="M63" s="184">
        <v>0</v>
      </c>
      <c r="N63" s="184">
        <v>0</v>
      </c>
      <c r="O63" s="184">
        <v>0</v>
      </c>
      <c r="P63" s="184">
        <v>0</v>
      </c>
      <c r="Q63" s="184">
        <v>0</v>
      </c>
      <c r="R63">
        <v>0</v>
      </c>
      <c r="S63">
        <v>0</v>
      </c>
      <c r="T63" t="s">
        <v>797</v>
      </c>
    </row>
    <row r="64" spans="1:20" x14ac:dyDescent="0.3">
      <c r="A64" t="s">
        <v>795</v>
      </c>
      <c r="B64">
        <v>160</v>
      </c>
      <c r="C64" t="s">
        <v>202</v>
      </c>
      <c r="D64" s="15" t="s">
        <v>203</v>
      </c>
      <c r="E64" s="15" t="s">
        <v>796</v>
      </c>
      <c r="F64" s="350" t="s">
        <v>7</v>
      </c>
      <c r="G64" s="184">
        <v>0</v>
      </c>
      <c r="H64" s="184">
        <v>0</v>
      </c>
      <c r="I64" s="184">
        <v>0</v>
      </c>
      <c r="J64" s="184">
        <v>3743</v>
      </c>
      <c r="K64" s="184">
        <v>0</v>
      </c>
      <c r="L64" s="184">
        <v>0</v>
      </c>
      <c r="M64" s="184">
        <v>0</v>
      </c>
      <c r="N64" s="184">
        <v>0</v>
      </c>
      <c r="O64" s="184">
        <v>0</v>
      </c>
      <c r="P64" s="184">
        <v>0</v>
      </c>
      <c r="Q64" s="184">
        <v>0</v>
      </c>
      <c r="R64" t="s">
        <v>588</v>
      </c>
      <c r="S64">
        <v>12</v>
      </c>
      <c r="T64" t="s">
        <v>797</v>
      </c>
    </row>
    <row r="65" spans="1:20" x14ac:dyDescent="0.3">
      <c r="A65" t="s">
        <v>798</v>
      </c>
      <c r="B65">
        <v>160</v>
      </c>
      <c r="C65" t="s">
        <v>202</v>
      </c>
      <c r="D65" s="15" t="s">
        <v>204</v>
      </c>
      <c r="E65" s="15" t="s">
        <v>796</v>
      </c>
      <c r="F65" s="350" t="s">
        <v>7</v>
      </c>
      <c r="G65" s="184">
        <v>5589.0000000000009</v>
      </c>
      <c r="H65" s="184">
        <v>0</v>
      </c>
      <c r="I65" s="184">
        <v>0</v>
      </c>
      <c r="J65" s="184">
        <v>0</v>
      </c>
      <c r="K65" s="184">
        <v>0</v>
      </c>
      <c r="L65" s="184">
        <v>0</v>
      </c>
      <c r="M65" s="184">
        <v>0</v>
      </c>
      <c r="N65" s="184">
        <v>0</v>
      </c>
      <c r="O65" s="184">
        <v>406896</v>
      </c>
      <c r="P65" s="184">
        <v>0</v>
      </c>
      <c r="Q65" s="184">
        <v>0</v>
      </c>
      <c r="R65" t="s">
        <v>588</v>
      </c>
      <c r="S65">
        <v>12</v>
      </c>
      <c r="T65" t="s">
        <v>797</v>
      </c>
    </row>
    <row r="66" spans="1:20" x14ac:dyDescent="0.3">
      <c r="A66" t="s">
        <v>799</v>
      </c>
      <c r="B66">
        <v>160</v>
      </c>
      <c r="C66" t="s">
        <v>202</v>
      </c>
      <c r="D66" s="15" t="s">
        <v>205</v>
      </c>
      <c r="E66" s="15" t="s">
        <v>796</v>
      </c>
      <c r="F66" s="350" t="s">
        <v>7</v>
      </c>
      <c r="G66" s="184">
        <v>0</v>
      </c>
      <c r="H66" s="184">
        <v>0</v>
      </c>
      <c r="I66" s="184">
        <v>0</v>
      </c>
      <c r="J66" s="184">
        <v>15539</v>
      </c>
      <c r="K66" s="184">
        <v>0</v>
      </c>
      <c r="L66" s="184">
        <v>0</v>
      </c>
      <c r="M66" s="184">
        <v>0</v>
      </c>
      <c r="N66" s="184">
        <v>0</v>
      </c>
      <c r="O66" s="184">
        <v>0</v>
      </c>
      <c r="P66" s="184">
        <v>0</v>
      </c>
      <c r="Q66" s="184">
        <v>0</v>
      </c>
      <c r="R66" t="s">
        <v>588</v>
      </c>
      <c r="S66">
        <v>12</v>
      </c>
      <c r="T66" t="s">
        <v>797</v>
      </c>
    </row>
    <row r="67" spans="1:20" x14ac:dyDescent="0.3">
      <c r="A67" t="s">
        <v>1000</v>
      </c>
      <c r="B67">
        <v>586</v>
      </c>
      <c r="C67" t="s">
        <v>355</v>
      </c>
      <c r="D67" t="s">
        <v>356</v>
      </c>
      <c r="E67" t="s">
        <v>1001</v>
      </c>
      <c r="F67" s="25" t="s">
        <v>7</v>
      </c>
      <c r="G67" s="184">
        <v>414.24300000000005</v>
      </c>
      <c r="H67" s="184">
        <v>0</v>
      </c>
      <c r="I67" s="184">
        <v>0</v>
      </c>
      <c r="J67" s="184">
        <v>0</v>
      </c>
      <c r="K67" s="184">
        <v>0</v>
      </c>
      <c r="L67" s="184">
        <v>0</v>
      </c>
      <c r="M67" s="184">
        <v>0</v>
      </c>
      <c r="N67" s="184">
        <v>0</v>
      </c>
      <c r="O67" s="184">
        <v>35368</v>
      </c>
      <c r="P67" s="184">
        <v>0</v>
      </c>
      <c r="Q67" s="184">
        <v>0</v>
      </c>
      <c r="R67" t="s">
        <v>551</v>
      </c>
      <c r="S67">
        <v>12</v>
      </c>
      <c r="T67" t="s">
        <v>356</v>
      </c>
    </row>
    <row r="68" spans="1:20" x14ac:dyDescent="0.3">
      <c r="A68" t="s">
        <v>1435</v>
      </c>
      <c r="B68">
        <v>160</v>
      </c>
      <c r="C68" t="s">
        <v>202</v>
      </c>
      <c r="D68" s="15" t="s">
        <v>797</v>
      </c>
      <c r="E68" s="15" t="s">
        <v>796</v>
      </c>
      <c r="F68" s="25" t="s">
        <v>7</v>
      </c>
      <c r="G68" s="184">
        <v>0</v>
      </c>
      <c r="H68" s="184">
        <v>0</v>
      </c>
      <c r="I68" s="184">
        <v>0</v>
      </c>
      <c r="J68" s="184">
        <v>0</v>
      </c>
      <c r="K68" s="184">
        <v>0</v>
      </c>
      <c r="L68" s="184">
        <v>0</v>
      </c>
      <c r="M68" s="184">
        <v>0</v>
      </c>
      <c r="N68" s="184">
        <v>0</v>
      </c>
      <c r="O68" s="184">
        <v>0</v>
      </c>
      <c r="P68" s="184">
        <v>0</v>
      </c>
      <c r="Q68" s="184">
        <v>0</v>
      </c>
      <c r="R68">
        <v>0</v>
      </c>
      <c r="S68">
        <v>0</v>
      </c>
      <c r="T68" t="s">
        <v>797</v>
      </c>
    </row>
    <row r="69" spans="1:20" x14ac:dyDescent="0.3">
      <c r="A69" t="s">
        <v>622</v>
      </c>
      <c r="B69">
        <v>2</v>
      </c>
      <c r="C69" t="s">
        <v>80</v>
      </c>
      <c r="D69" t="s">
        <v>96</v>
      </c>
      <c r="E69" t="s">
        <v>623</v>
      </c>
      <c r="F69" s="25" t="s">
        <v>7</v>
      </c>
      <c r="G69" s="184">
        <v>1266.4259999999999</v>
      </c>
      <c r="H69" s="184">
        <v>0</v>
      </c>
      <c r="I69" s="184">
        <v>0</v>
      </c>
      <c r="J69" s="184">
        <v>0</v>
      </c>
      <c r="K69" s="184">
        <v>0</v>
      </c>
      <c r="L69" s="184">
        <v>0</v>
      </c>
      <c r="M69" s="184">
        <v>0</v>
      </c>
      <c r="N69" s="184">
        <v>0</v>
      </c>
      <c r="O69" s="184">
        <v>87912</v>
      </c>
      <c r="P69" s="184">
        <v>0</v>
      </c>
      <c r="Q69" s="184">
        <v>0</v>
      </c>
      <c r="R69" t="s">
        <v>551</v>
      </c>
      <c r="S69">
        <v>12</v>
      </c>
      <c r="T69" t="s">
        <v>96</v>
      </c>
    </row>
    <row r="70" spans="1:20" x14ac:dyDescent="0.3">
      <c r="A70" t="s">
        <v>1331</v>
      </c>
      <c r="B70">
        <v>2</v>
      </c>
      <c r="C70" t="s">
        <v>80</v>
      </c>
      <c r="D70" t="s">
        <v>85</v>
      </c>
      <c r="E70" t="s">
        <v>623</v>
      </c>
      <c r="F70" s="25" t="s">
        <v>7</v>
      </c>
      <c r="G70" s="184">
        <v>42.300000000000004</v>
      </c>
      <c r="H70" s="184">
        <v>0</v>
      </c>
      <c r="I70" s="184">
        <v>0</v>
      </c>
      <c r="J70" s="184">
        <v>0</v>
      </c>
      <c r="K70" s="184">
        <v>0</v>
      </c>
      <c r="L70" s="184">
        <v>0</v>
      </c>
      <c r="M70" s="184">
        <v>0</v>
      </c>
      <c r="N70" s="184">
        <v>0</v>
      </c>
      <c r="O70" s="184">
        <v>3247</v>
      </c>
      <c r="P70" s="184">
        <v>0</v>
      </c>
      <c r="Q70" s="184">
        <v>0</v>
      </c>
      <c r="R70" t="s">
        <v>551</v>
      </c>
      <c r="S70">
        <v>2</v>
      </c>
      <c r="T70" t="s">
        <v>96</v>
      </c>
    </row>
    <row r="71" spans="1:20" x14ac:dyDescent="0.3">
      <c r="A71" t="s">
        <v>1436</v>
      </c>
      <c r="B71">
        <v>2</v>
      </c>
      <c r="C71" t="s">
        <v>80</v>
      </c>
      <c r="D71" s="15" t="s">
        <v>394</v>
      </c>
      <c r="E71" s="15" t="s">
        <v>623</v>
      </c>
      <c r="F71" s="350" t="s">
        <v>7</v>
      </c>
      <c r="G71" s="184">
        <v>0</v>
      </c>
      <c r="H71" s="184">
        <v>0</v>
      </c>
      <c r="I71" s="184">
        <v>0</v>
      </c>
      <c r="J71" s="184">
        <v>0</v>
      </c>
      <c r="K71" s="184">
        <v>0</v>
      </c>
      <c r="L71" s="184">
        <v>0</v>
      </c>
      <c r="M71" s="184">
        <v>0</v>
      </c>
      <c r="N71" s="184">
        <v>0</v>
      </c>
      <c r="O71" s="184">
        <v>0</v>
      </c>
      <c r="P71" s="184">
        <v>0</v>
      </c>
      <c r="Q71" s="184">
        <v>0</v>
      </c>
      <c r="R71">
        <v>0</v>
      </c>
      <c r="S71">
        <v>0</v>
      </c>
      <c r="T71" t="s">
        <v>96</v>
      </c>
    </row>
    <row r="72" spans="1:20" x14ac:dyDescent="0.3">
      <c r="A72" t="s">
        <v>739</v>
      </c>
      <c r="B72">
        <v>683</v>
      </c>
      <c r="C72" t="s">
        <v>154</v>
      </c>
      <c r="D72" s="15" t="s">
        <v>155</v>
      </c>
      <c r="E72" s="15" t="s">
        <v>740</v>
      </c>
      <c r="F72" s="25" t="s">
        <v>8</v>
      </c>
      <c r="G72" s="184">
        <v>213.85899999999998</v>
      </c>
      <c r="H72" s="184">
        <v>0</v>
      </c>
      <c r="I72" s="184">
        <v>0</v>
      </c>
      <c r="J72" s="184">
        <v>0</v>
      </c>
      <c r="K72" s="184">
        <v>0</v>
      </c>
      <c r="L72" s="184">
        <v>0</v>
      </c>
      <c r="M72" s="184">
        <v>0</v>
      </c>
      <c r="N72" s="184">
        <v>0</v>
      </c>
      <c r="O72" s="184">
        <v>19491</v>
      </c>
      <c r="P72" s="184">
        <v>0</v>
      </c>
      <c r="Q72" s="184">
        <v>0</v>
      </c>
      <c r="R72" t="s">
        <v>551</v>
      </c>
      <c r="S72">
        <v>12</v>
      </c>
      <c r="T72" t="s">
        <v>155</v>
      </c>
    </row>
    <row r="73" spans="1:20" x14ac:dyDescent="0.3">
      <c r="A73" t="s">
        <v>874</v>
      </c>
      <c r="B73">
        <v>16</v>
      </c>
      <c r="C73" t="s">
        <v>257</v>
      </c>
      <c r="D73" t="s">
        <v>875</v>
      </c>
      <c r="E73" t="s">
        <v>876</v>
      </c>
      <c r="F73" s="25" t="s">
        <v>8</v>
      </c>
      <c r="G73" s="184">
        <v>0</v>
      </c>
      <c r="H73" s="184">
        <v>0</v>
      </c>
      <c r="I73" s="184">
        <v>0</v>
      </c>
      <c r="J73" s="184">
        <v>0</v>
      </c>
      <c r="K73" s="184">
        <v>0</v>
      </c>
      <c r="L73" s="184">
        <v>0</v>
      </c>
      <c r="M73" s="184">
        <v>0</v>
      </c>
      <c r="N73" s="184">
        <v>0</v>
      </c>
      <c r="O73" s="184">
        <v>0</v>
      </c>
      <c r="P73" s="184">
        <v>0</v>
      </c>
      <c r="Q73" s="184">
        <v>0</v>
      </c>
      <c r="R73" t="s">
        <v>588</v>
      </c>
      <c r="S73">
        <v>12</v>
      </c>
      <c r="T73" t="s">
        <v>877</v>
      </c>
    </row>
    <row r="74" spans="1:20" x14ac:dyDescent="0.3">
      <c r="A74" t="s">
        <v>878</v>
      </c>
      <c r="B74">
        <v>16</v>
      </c>
      <c r="C74" t="s">
        <v>257</v>
      </c>
      <c r="D74" s="15" t="s">
        <v>879</v>
      </c>
      <c r="E74" s="15" t="s">
        <v>876</v>
      </c>
      <c r="F74" s="350" t="s">
        <v>8</v>
      </c>
      <c r="G74" s="184">
        <v>0</v>
      </c>
      <c r="H74" s="184">
        <v>0</v>
      </c>
      <c r="I74" s="184">
        <v>0</v>
      </c>
      <c r="J74" s="184">
        <v>0</v>
      </c>
      <c r="K74" s="184">
        <v>0</v>
      </c>
      <c r="L74" s="184">
        <v>0</v>
      </c>
      <c r="M74" s="184">
        <v>0</v>
      </c>
      <c r="N74" s="184">
        <v>0</v>
      </c>
      <c r="O74" s="184">
        <v>0</v>
      </c>
      <c r="P74" s="184">
        <v>0</v>
      </c>
      <c r="Q74" s="184">
        <v>0</v>
      </c>
      <c r="R74" t="s">
        <v>588</v>
      </c>
      <c r="S74">
        <v>12</v>
      </c>
      <c r="T74" t="s">
        <v>877</v>
      </c>
    </row>
    <row r="75" spans="1:20" x14ac:dyDescent="0.3">
      <c r="A75" t="s">
        <v>880</v>
      </c>
      <c r="B75">
        <v>16</v>
      </c>
      <c r="C75" t="s">
        <v>257</v>
      </c>
      <c r="D75" t="s">
        <v>881</v>
      </c>
      <c r="E75" t="s">
        <v>876</v>
      </c>
      <c r="F75" s="25" t="s">
        <v>8</v>
      </c>
      <c r="G75" s="184">
        <v>0</v>
      </c>
      <c r="H75" s="184">
        <v>0</v>
      </c>
      <c r="I75" s="184">
        <v>0</v>
      </c>
      <c r="J75" s="184">
        <v>0</v>
      </c>
      <c r="K75" s="184">
        <v>0</v>
      </c>
      <c r="L75" s="184">
        <v>0</v>
      </c>
      <c r="M75" s="184">
        <v>0</v>
      </c>
      <c r="N75" s="184">
        <v>0</v>
      </c>
      <c r="O75" s="184">
        <v>25494</v>
      </c>
      <c r="P75" s="184">
        <v>0</v>
      </c>
      <c r="Q75" s="184">
        <v>0</v>
      </c>
      <c r="R75" t="s">
        <v>588</v>
      </c>
      <c r="S75">
        <v>12</v>
      </c>
      <c r="T75" t="s">
        <v>877</v>
      </c>
    </row>
    <row r="76" spans="1:20" x14ac:dyDescent="0.3">
      <c r="A76" t="s">
        <v>882</v>
      </c>
      <c r="B76">
        <v>16</v>
      </c>
      <c r="C76" t="s">
        <v>257</v>
      </c>
      <c r="D76" s="15" t="s">
        <v>883</v>
      </c>
      <c r="E76" s="15" t="s">
        <v>876</v>
      </c>
      <c r="F76" s="350" t="s">
        <v>8</v>
      </c>
      <c r="G76" s="184">
        <v>0</v>
      </c>
      <c r="H76" s="184">
        <v>0</v>
      </c>
      <c r="I76" s="184">
        <v>0</v>
      </c>
      <c r="J76" s="184">
        <v>0</v>
      </c>
      <c r="K76" s="184">
        <v>0</v>
      </c>
      <c r="L76" s="184">
        <v>0</v>
      </c>
      <c r="M76" s="184">
        <v>0</v>
      </c>
      <c r="N76" s="184">
        <v>0</v>
      </c>
      <c r="O76" s="184">
        <v>2394</v>
      </c>
      <c r="P76" s="184">
        <v>0</v>
      </c>
      <c r="Q76" s="184">
        <v>0</v>
      </c>
      <c r="R76" t="s">
        <v>588</v>
      </c>
      <c r="S76">
        <v>12</v>
      </c>
      <c r="T76" t="s">
        <v>877</v>
      </c>
    </row>
    <row r="77" spans="1:20" x14ac:dyDescent="0.3">
      <c r="A77" t="s">
        <v>884</v>
      </c>
      <c r="B77">
        <v>16</v>
      </c>
      <c r="C77" t="s">
        <v>257</v>
      </c>
      <c r="D77" s="15" t="s">
        <v>885</v>
      </c>
      <c r="E77" s="15" t="s">
        <v>876</v>
      </c>
      <c r="F77" s="350" t="s">
        <v>8</v>
      </c>
      <c r="G77" s="184">
        <v>0</v>
      </c>
      <c r="H77" s="184">
        <v>0</v>
      </c>
      <c r="I77" s="184">
        <v>0</v>
      </c>
      <c r="J77" s="184">
        <v>0</v>
      </c>
      <c r="K77" s="184">
        <v>29308.999999999996</v>
      </c>
      <c r="L77" s="184">
        <v>0</v>
      </c>
      <c r="M77" s="184">
        <v>0</v>
      </c>
      <c r="N77" s="184">
        <v>0</v>
      </c>
      <c r="O77" s="184">
        <v>0</v>
      </c>
      <c r="P77" s="184">
        <v>0</v>
      </c>
      <c r="Q77" s="184">
        <v>0</v>
      </c>
      <c r="R77" t="s">
        <v>588</v>
      </c>
      <c r="S77">
        <v>12</v>
      </c>
      <c r="T77" t="s">
        <v>877</v>
      </c>
    </row>
    <row r="78" spans="1:20" x14ac:dyDescent="0.3">
      <c r="A78" t="s">
        <v>886</v>
      </c>
      <c r="B78">
        <v>16</v>
      </c>
      <c r="C78" t="s">
        <v>257</v>
      </c>
      <c r="D78" t="s">
        <v>887</v>
      </c>
      <c r="E78" t="s">
        <v>876</v>
      </c>
      <c r="F78" s="25" t="s">
        <v>8</v>
      </c>
      <c r="G78" s="184">
        <v>0</v>
      </c>
      <c r="H78" s="184">
        <v>0</v>
      </c>
      <c r="I78" s="184">
        <v>0</v>
      </c>
      <c r="J78" s="184">
        <v>0</v>
      </c>
      <c r="K78" s="184">
        <v>0</v>
      </c>
      <c r="L78" s="184">
        <v>0</v>
      </c>
      <c r="M78" s="184">
        <v>0</v>
      </c>
      <c r="N78" s="184">
        <v>0</v>
      </c>
      <c r="O78" s="184">
        <v>6090</v>
      </c>
      <c r="P78" s="184">
        <v>0</v>
      </c>
      <c r="Q78" s="184">
        <v>0</v>
      </c>
      <c r="R78" t="s">
        <v>588</v>
      </c>
      <c r="S78">
        <v>12</v>
      </c>
      <c r="T78" t="s">
        <v>877</v>
      </c>
    </row>
    <row r="79" spans="1:20" x14ac:dyDescent="0.3">
      <c r="A79" t="s">
        <v>888</v>
      </c>
      <c r="B79">
        <v>16</v>
      </c>
      <c r="C79" t="s">
        <v>257</v>
      </c>
      <c r="D79" t="s">
        <v>889</v>
      </c>
      <c r="E79" t="s">
        <v>876</v>
      </c>
      <c r="F79" s="25" t="s">
        <v>8</v>
      </c>
      <c r="G79" s="184">
        <v>0</v>
      </c>
      <c r="H79" s="184">
        <v>0</v>
      </c>
      <c r="I79" s="184">
        <v>0</v>
      </c>
      <c r="J79" s="184">
        <v>124483.99999999999</v>
      </c>
      <c r="K79" s="184">
        <v>0</v>
      </c>
      <c r="L79" s="184">
        <v>0</v>
      </c>
      <c r="M79" s="184">
        <v>0</v>
      </c>
      <c r="N79" s="184">
        <v>0</v>
      </c>
      <c r="O79" s="184">
        <v>0</v>
      </c>
      <c r="P79" s="184">
        <v>0</v>
      </c>
      <c r="Q79" s="184">
        <v>0</v>
      </c>
      <c r="R79" t="s">
        <v>588</v>
      </c>
      <c r="S79">
        <v>12</v>
      </c>
      <c r="T79" t="s">
        <v>877</v>
      </c>
    </row>
    <row r="80" spans="1:20" x14ac:dyDescent="0.3">
      <c r="A80" t="s">
        <v>577</v>
      </c>
      <c r="B80">
        <v>449</v>
      </c>
      <c r="C80" t="s">
        <v>61</v>
      </c>
      <c r="D80" s="15" t="s">
        <v>62</v>
      </c>
      <c r="E80" s="15" t="s">
        <v>578</v>
      </c>
      <c r="F80" s="350" t="s">
        <v>8</v>
      </c>
      <c r="G80" s="184">
        <v>312.06600000000003</v>
      </c>
      <c r="H80" s="184">
        <v>0</v>
      </c>
      <c r="I80" s="184">
        <v>0</v>
      </c>
      <c r="J80" s="184">
        <v>0</v>
      </c>
      <c r="K80" s="184">
        <v>0</v>
      </c>
      <c r="L80" s="184">
        <v>0</v>
      </c>
      <c r="M80" s="184">
        <v>0</v>
      </c>
      <c r="N80" s="184">
        <v>0</v>
      </c>
      <c r="O80" s="184">
        <v>35344</v>
      </c>
      <c r="P80" s="184">
        <v>0</v>
      </c>
      <c r="Q80" s="184">
        <v>0</v>
      </c>
      <c r="R80" t="s">
        <v>551</v>
      </c>
      <c r="S80">
        <v>12</v>
      </c>
      <c r="T80" t="s">
        <v>62</v>
      </c>
    </row>
    <row r="81" spans="1:20" x14ac:dyDescent="0.3">
      <c r="A81" t="s">
        <v>961</v>
      </c>
      <c r="B81">
        <v>357</v>
      </c>
      <c r="C81" t="s">
        <v>315</v>
      </c>
      <c r="D81" s="15" t="s">
        <v>316</v>
      </c>
      <c r="E81" s="15" t="s">
        <v>962</v>
      </c>
      <c r="F81" s="350" t="s">
        <v>8</v>
      </c>
      <c r="G81" s="184">
        <v>294.55099999999999</v>
      </c>
      <c r="H81" s="184">
        <v>0</v>
      </c>
      <c r="I81" s="184">
        <v>0</v>
      </c>
      <c r="J81" s="184">
        <v>446.96499999999992</v>
      </c>
      <c r="K81" s="184">
        <v>0</v>
      </c>
      <c r="L81" s="184">
        <v>0</v>
      </c>
      <c r="M81" s="184">
        <v>0</v>
      </c>
      <c r="N81" s="184">
        <v>0</v>
      </c>
      <c r="O81" s="184">
        <v>29945</v>
      </c>
      <c r="P81" s="184">
        <v>0</v>
      </c>
      <c r="Q81" s="184">
        <v>0</v>
      </c>
      <c r="R81" t="s">
        <v>551</v>
      </c>
      <c r="S81">
        <v>23</v>
      </c>
      <c r="T81" t="s">
        <v>316</v>
      </c>
    </row>
    <row r="82" spans="1:20" x14ac:dyDescent="0.3">
      <c r="A82" t="s">
        <v>727</v>
      </c>
      <c r="B82">
        <v>169</v>
      </c>
      <c r="C82" t="s">
        <v>103</v>
      </c>
      <c r="D82" s="15" t="s">
        <v>135</v>
      </c>
      <c r="E82" s="15" t="s">
        <v>728</v>
      </c>
      <c r="F82" s="350" t="s">
        <v>8</v>
      </c>
      <c r="G82" s="184">
        <v>869.52799999999991</v>
      </c>
      <c r="H82" s="184">
        <v>0</v>
      </c>
      <c r="I82" s="184">
        <v>0</v>
      </c>
      <c r="J82" s="184">
        <v>0</v>
      </c>
      <c r="K82" s="184">
        <v>0</v>
      </c>
      <c r="L82" s="184">
        <v>0</v>
      </c>
      <c r="M82" s="184">
        <v>0</v>
      </c>
      <c r="N82" s="184">
        <v>0</v>
      </c>
      <c r="O82" s="184">
        <v>62160</v>
      </c>
      <c r="P82" s="184">
        <v>0</v>
      </c>
      <c r="Q82" s="184">
        <v>0</v>
      </c>
      <c r="R82" t="s">
        <v>551</v>
      </c>
      <c r="S82">
        <v>12</v>
      </c>
      <c r="T82" t="s">
        <v>135</v>
      </c>
    </row>
    <row r="83" spans="1:20" x14ac:dyDescent="0.3">
      <c r="A83" t="s">
        <v>1313</v>
      </c>
      <c r="B83">
        <v>16</v>
      </c>
      <c r="C83" t="s">
        <v>257</v>
      </c>
      <c r="D83" s="15" t="s">
        <v>1351</v>
      </c>
      <c r="E83" s="15" t="s">
        <v>876</v>
      </c>
      <c r="F83" s="350" t="s">
        <v>8</v>
      </c>
      <c r="G83" s="184">
        <v>0</v>
      </c>
      <c r="H83" s="184">
        <v>0</v>
      </c>
      <c r="I83" s="184">
        <v>0</v>
      </c>
      <c r="J83" s="184">
        <v>0</v>
      </c>
      <c r="K83" s="184">
        <v>0</v>
      </c>
      <c r="L83" s="184">
        <v>0</v>
      </c>
      <c r="M83" s="184">
        <v>0</v>
      </c>
      <c r="N83" s="184">
        <v>0</v>
      </c>
      <c r="O83" s="184">
        <v>126</v>
      </c>
      <c r="P83" s="184">
        <v>0</v>
      </c>
      <c r="Q83" s="184">
        <v>0</v>
      </c>
      <c r="R83" t="s">
        <v>588</v>
      </c>
      <c r="S83">
        <v>12</v>
      </c>
      <c r="T83" t="s">
        <v>877</v>
      </c>
    </row>
    <row r="84" spans="1:20" x14ac:dyDescent="0.3">
      <c r="A84" t="s">
        <v>900</v>
      </c>
      <c r="B84">
        <v>353</v>
      </c>
      <c r="C84" t="s">
        <v>268</v>
      </c>
      <c r="D84" t="s">
        <v>269</v>
      </c>
      <c r="E84" t="s">
        <v>901</v>
      </c>
      <c r="F84" s="25" t="s">
        <v>8</v>
      </c>
      <c r="G84" s="184">
        <v>56.445999999999998</v>
      </c>
      <c r="H84" s="184">
        <v>0</v>
      </c>
      <c r="I84" s="184">
        <v>0</v>
      </c>
      <c r="J84" s="184">
        <v>799.77099999999996</v>
      </c>
      <c r="K84" s="184">
        <v>0</v>
      </c>
      <c r="L84" s="184">
        <v>0</v>
      </c>
      <c r="M84" s="184">
        <v>0</v>
      </c>
      <c r="N84" s="184">
        <v>0</v>
      </c>
      <c r="O84" s="184">
        <v>4785</v>
      </c>
      <c r="P84" s="184">
        <v>0</v>
      </c>
      <c r="Q84" s="184">
        <v>0</v>
      </c>
      <c r="R84" t="s">
        <v>551</v>
      </c>
      <c r="S84">
        <v>14</v>
      </c>
      <c r="T84" t="s">
        <v>269</v>
      </c>
    </row>
    <row r="85" spans="1:20" x14ac:dyDescent="0.3">
      <c r="A85" t="s">
        <v>745</v>
      </c>
      <c r="B85">
        <v>5</v>
      </c>
      <c r="C85" t="s">
        <v>159</v>
      </c>
      <c r="D85" s="15" t="s">
        <v>160</v>
      </c>
      <c r="E85" s="15" t="s">
        <v>746</v>
      </c>
      <c r="F85" s="350" t="s">
        <v>9</v>
      </c>
      <c r="G85" s="184">
        <v>2613.9959999999996</v>
      </c>
      <c r="H85" s="184">
        <v>0</v>
      </c>
      <c r="I85" s="184">
        <v>0</v>
      </c>
      <c r="J85" s="184">
        <v>0</v>
      </c>
      <c r="K85" s="184">
        <v>0</v>
      </c>
      <c r="L85" s="184">
        <v>0</v>
      </c>
      <c r="M85" s="184">
        <v>0</v>
      </c>
      <c r="N85" s="184">
        <v>0</v>
      </c>
      <c r="O85" s="184">
        <v>201984</v>
      </c>
      <c r="P85" s="184">
        <v>0</v>
      </c>
      <c r="Q85" s="184">
        <v>0</v>
      </c>
      <c r="R85" t="s">
        <v>551</v>
      </c>
      <c r="S85">
        <v>12</v>
      </c>
      <c r="T85" t="s">
        <v>160</v>
      </c>
    </row>
    <row r="86" spans="1:20" x14ac:dyDescent="0.3">
      <c r="A86" t="s">
        <v>751</v>
      </c>
      <c r="B86">
        <v>337</v>
      </c>
      <c r="C86" t="s">
        <v>165</v>
      </c>
      <c r="D86" s="15" t="s">
        <v>166</v>
      </c>
      <c r="E86" s="15" t="s">
        <v>752</v>
      </c>
      <c r="F86" s="350" t="s">
        <v>9</v>
      </c>
      <c r="G86" s="184">
        <v>724.50188888888886</v>
      </c>
      <c r="H86" s="184">
        <v>0</v>
      </c>
      <c r="I86" s="184">
        <v>0</v>
      </c>
      <c r="J86" s="184">
        <v>0</v>
      </c>
      <c r="K86" s="184">
        <v>0</v>
      </c>
      <c r="L86" s="184">
        <v>0</v>
      </c>
      <c r="M86" s="184">
        <v>0</v>
      </c>
      <c r="N86" s="184">
        <v>0</v>
      </c>
      <c r="O86" s="184">
        <v>57355</v>
      </c>
      <c r="P86" s="184">
        <v>0</v>
      </c>
      <c r="Q86" s="184">
        <v>0</v>
      </c>
      <c r="R86" t="s">
        <v>551</v>
      </c>
      <c r="S86">
        <v>12</v>
      </c>
      <c r="T86" t="s">
        <v>166</v>
      </c>
    </row>
    <row r="87" spans="1:20" x14ac:dyDescent="0.3">
      <c r="A87" t="s">
        <v>872</v>
      </c>
      <c r="B87">
        <v>446</v>
      </c>
      <c r="C87" t="s">
        <v>402</v>
      </c>
      <c r="D87" s="15" t="s">
        <v>403</v>
      </c>
      <c r="E87" s="15" t="s">
        <v>873</v>
      </c>
      <c r="F87" s="350" t="s">
        <v>9</v>
      </c>
      <c r="G87" s="184">
        <v>1821.5609999999999</v>
      </c>
      <c r="H87" s="184">
        <v>0</v>
      </c>
      <c r="I87" s="184">
        <v>0</v>
      </c>
      <c r="J87" s="184">
        <v>0</v>
      </c>
      <c r="K87" s="184">
        <v>0</v>
      </c>
      <c r="L87" s="184">
        <v>0</v>
      </c>
      <c r="M87" s="184">
        <v>0</v>
      </c>
      <c r="N87" s="184">
        <v>0</v>
      </c>
      <c r="O87" s="184">
        <v>137284</v>
      </c>
      <c r="P87" s="184">
        <v>0</v>
      </c>
      <c r="Q87" s="184">
        <v>0</v>
      </c>
      <c r="R87" t="s">
        <v>551</v>
      </c>
      <c r="S87">
        <v>12</v>
      </c>
      <c r="T87" t="s">
        <v>403</v>
      </c>
    </row>
    <row r="88" spans="1:20" x14ac:dyDescent="0.3">
      <c r="A88" t="s">
        <v>896</v>
      </c>
      <c r="B88">
        <v>281</v>
      </c>
      <c r="C88" t="s">
        <v>264</v>
      </c>
      <c r="D88" s="15" t="s">
        <v>265</v>
      </c>
      <c r="E88" s="15" t="s">
        <v>897</v>
      </c>
      <c r="F88" s="25" t="s">
        <v>9</v>
      </c>
      <c r="G88" s="184">
        <v>1752.6390000000001</v>
      </c>
      <c r="H88" s="184">
        <v>0</v>
      </c>
      <c r="I88" s="184">
        <v>0</v>
      </c>
      <c r="J88" s="184">
        <v>0</v>
      </c>
      <c r="K88" s="184">
        <v>0</v>
      </c>
      <c r="L88" s="184">
        <v>0</v>
      </c>
      <c r="M88" s="184">
        <v>0</v>
      </c>
      <c r="N88" s="184">
        <v>0</v>
      </c>
      <c r="O88" s="184">
        <v>125765</v>
      </c>
      <c r="P88" s="184">
        <v>0</v>
      </c>
      <c r="Q88" s="184">
        <v>0</v>
      </c>
      <c r="R88" t="s">
        <v>551</v>
      </c>
      <c r="S88">
        <v>12</v>
      </c>
      <c r="T88" t="s">
        <v>265</v>
      </c>
    </row>
    <row r="89" spans="1:20" x14ac:dyDescent="0.3">
      <c r="A89" t="s">
        <v>898</v>
      </c>
      <c r="B89">
        <v>376</v>
      </c>
      <c r="C89" t="s">
        <v>266</v>
      </c>
      <c r="D89" s="15" t="s">
        <v>267</v>
      </c>
      <c r="E89" s="15" t="s">
        <v>899</v>
      </c>
      <c r="F89" s="25" t="s">
        <v>9</v>
      </c>
      <c r="G89" s="184">
        <v>869.7700000000001</v>
      </c>
      <c r="H89" s="184">
        <v>0</v>
      </c>
      <c r="I89" s="184">
        <v>0</v>
      </c>
      <c r="J89" s="184">
        <v>0</v>
      </c>
      <c r="K89" s="184">
        <v>381.50300000000004</v>
      </c>
      <c r="L89" s="184">
        <v>0</v>
      </c>
      <c r="M89" s="184">
        <v>0</v>
      </c>
      <c r="N89" s="184">
        <v>0</v>
      </c>
      <c r="O89" s="184">
        <v>68776</v>
      </c>
      <c r="P89" s="184">
        <v>0</v>
      </c>
      <c r="Q89" s="184">
        <v>0</v>
      </c>
      <c r="R89" t="s">
        <v>551</v>
      </c>
      <c r="S89">
        <v>23</v>
      </c>
      <c r="T89" t="s">
        <v>267</v>
      </c>
    </row>
    <row r="90" spans="1:20" x14ac:dyDescent="0.3">
      <c r="A90" t="s">
        <v>904</v>
      </c>
      <c r="B90">
        <v>570</v>
      </c>
      <c r="C90" t="s">
        <v>404</v>
      </c>
      <c r="D90" t="s">
        <v>405</v>
      </c>
      <c r="E90" t="s">
        <v>905</v>
      </c>
      <c r="F90" s="25" t="s">
        <v>9</v>
      </c>
      <c r="G90" s="184">
        <v>71.149000000000001</v>
      </c>
      <c r="H90" s="184">
        <v>0</v>
      </c>
      <c r="I90" s="184">
        <v>0</v>
      </c>
      <c r="J90" s="184">
        <v>0</v>
      </c>
      <c r="K90" s="184">
        <v>0</v>
      </c>
      <c r="L90" s="184">
        <v>0</v>
      </c>
      <c r="M90" s="184">
        <v>0</v>
      </c>
      <c r="N90" s="184">
        <v>0</v>
      </c>
      <c r="O90" s="184">
        <v>9309</v>
      </c>
      <c r="P90" s="184">
        <v>0</v>
      </c>
      <c r="Q90" s="184">
        <v>0</v>
      </c>
      <c r="R90" t="s">
        <v>551</v>
      </c>
      <c r="S90">
        <v>12</v>
      </c>
      <c r="T90" t="s">
        <v>405</v>
      </c>
    </row>
    <row r="91" spans="1:20" x14ac:dyDescent="0.3">
      <c r="A91" t="s">
        <v>917</v>
      </c>
      <c r="B91">
        <v>343</v>
      </c>
      <c r="C91" t="s">
        <v>281</v>
      </c>
      <c r="D91" t="s">
        <v>282</v>
      </c>
      <c r="E91" t="s">
        <v>918</v>
      </c>
      <c r="F91" s="25" t="s">
        <v>9</v>
      </c>
      <c r="G91" s="184">
        <v>245.655</v>
      </c>
      <c r="H91" s="184">
        <v>0</v>
      </c>
      <c r="I91" s="184">
        <v>0</v>
      </c>
      <c r="J91" s="184">
        <v>0</v>
      </c>
      <c r="K91" s="184">
        <v>0</v>
      </c>
      <c r="L91" s="184">
        <v>0</v>
      </c>
      <c r="M91" s="184">
        <v>0</v>
      </c>
      <c r="N91" s="184">
        <v>0</v>
      </c>
      <c r="O91" s="184">
        <v>21769</v>
      </c>
      <c r="P91" s="184">
        <v>0</v>
      </c>
      <c r="Q91" s="184">
        <v>0</v>
      </c>
      <c r="R91" t="s">
        <v>551</v>
      </c>
      <c r="S91">
        <v>12</v>
      </c>
      <c r="T91" t="s">
        <v>282</v>
      </c>
    </row>
    <row r="92" spans="1:20" x14ac:dyDescent="0.3">
      <c r="A92" t="s">
        <v>919</v>
      </c>
      <c r="B92">
        <v>343</v>
      </c>
      <c r="C92" t="s">
        <v>281</v>
      </c>
      <c r="D92" t="s">
        <v>283</v>
      </c>
      <c r="E92" t="s">
        <v>920</v>
      </c>
      <c r="F92" s="25" t="s">
        <v>9</v>
      </c>
      <c r="G92" s="184">
        <v>257.79700000000003</v>
      </c>
      <c r="H92" s="184">
        <v>0</v>
      </c>
      <c r="I92" s="184">
        <v>0</v>
      </c>
      <c r="J92" s="184">
        <v>0</v>
      </c>
      <c r="K92" s="184">
        <v>0</v>
      </c>
      <c r="L92" s="184">
        <v>0</v>
      </c>
      <c r="M92" s="184">
        <v>0</v>
      </c>
      <c r="N92" s="184">
        <v>0</v>
      </c>
      <c r="O92" s="184">
        <v>20243</v>
      </c>
      <c r="P92" s="184">
        <v>0</v>
      </c>
      <c r="Q92" s="184">
        <v>0</v>
      </c>
      <c r="R92" t="s">
        <v>551</v>
      </c>
      <c r="S92">
        <v>12</v>
      </c>
      <c r="T92" t="s">
        <v>283</v>
      </c>
    </row>
    <row r="93" spans="1:20" x14ac:dyDescent="0.3">
      <c r="A93" t="s">
        <v>921</v>
      </c>
      <c r="B93">
        <v>343</v>
      </c>
      <c r="C93" t="s">
        <v>281</v>
      </c>
      <c r="D93" s="15" t="s">
        <v>284</v>
      </c>
      <c r="E93" s="15" t="s">
        <v>922</v>
      </c>
      <c r="F93" s="350" t="s">
        <v>9</v>
      </c>
      <c r="G93" s="184">
        <v>63.518999999999998</v>
      </c>
      <c r="H93" s="184">
        <v>0</v>
      </c>
      <c r="I93" s="184">
        <v>0</v>
      </c>
      <c r="J93" s="184">
        <v>0</v>
      </c>
      <c r="K93" s="184">
        <v>0</v>
      </c>
      <c r="L93" s="184">
        <v>0</v>
      </c>
      <c r="M93" s="184">
        <v>0</v>
      </c>
      <c r="N93" s="184">
        <v>0</v>
      </c>
      <c r="O93" s="184">
        <v>10112</v>
      </c>
      <c r="P93" s="184">
        <v>0</v>
      </c>
      <c r="Q93" s="184">
        <v>0</v>
      </c>
      <c r="R93" t="s">
        <v>551</v>
      </c>
      <c r="S93">
        <v>12</v>
      </c>
      <c r="T93" t="s">
        <v>284</v>
      </c>
    </row>
    <row r="94" spans="1:20" x14ac:dyDescent="0.3">
      <c r="A94" t="s">
        <v>923</v>
      </c>
      <c r="B94">
        <v>343</v>
      </c>
      <c r="C94" t="s">
        <v>281</v>
      </c>
      <c r="D94" t="s">
        <v>285</v>
      </c>
      <c r="E94" t="s">
        <v>924</v>
      </c>
      <c r="F94" s="25" t="s">
        <v>9</v>
      </c>
      <c r="G94" s="184">
        <v>245.351</v>
      </c>
      <c r="H94" s="184">
        <v>0</v>
      </c>
      <c r="I94" s="184">
        <v>0</v>
      </c>
      <c r="J94" s="184">
        <v>0</v>
      </c>
      <c r="K94" s="184">
        <v>0</v>
      </c>
      <c r="L94" s="184">
        <v>0</v>
      </c>
      <c r="M94" s="184">
        <v>0</v>
      </c>
      <c r="N94" s="184">
        <v>0</v>
      </c>
      <c r="O94" s="184">
        <v>24671</v>
      </c>
      <c r="P94" s="184">
        <v>0</v>
      </c>
      <c r="Q94" s="184">
        <v>0</v>
      </c>
      <c r="R94" t="s">
        <v>551</v>
      </c>
      <c r="S94">
        <v>12</v>
      </c>
      <c r="T94" t="s">
        <v>285</v>
      </c>
    </row>
    <row r="95" spans="1:20" x14ac:dyDescent="0.3">
      <c r="A95" t="s">
        <v>925</v>
      </c>
      <c r="B95">
        <v>343</v>
      </c>
      <c r="C95" t="s">
        <v>281</v>
      </c>
      <c r="D95" t="s">
        <v>286</v>
      </c>
      <c r="E95" t="s">
        <v>926</v>
      </c>
      <c r="F95" s="25" t="s">
        <v>9</v>
      </c>
      <c r="G95" s="184">
        <v>121.01834400000001</v>
      </c>
      <c r="H95" s="184">
        <v>0</v>
      </c>
      <c r="I95" s="184">
        <v>0</v>
      </c>
      <c r="J95" s="184">
        <v>0</v>
      </c>
      <c r="K95" s="184">
        <v>0</v>
      </c>
      <c r="L95" s="184">
        <v>0</v>
      </c>
      <c r="M95" s="184">
        <v>0</v>
      </c>
      <c r="N95" s="184">
        <v>0</v>
      </c>
      <c r="O95" s="184">
        <v>13594</v>
      </c>
      <c r="P95" s="184">
        <v>0</v>
      </c>
      <c r="Q95" s="184">
        <v>0</v>
      </c>
      <c r="R95" t="s">
        <v>551</v>
      </c>
      <c r="S95">
        <v>12</v>
      </c>
      <c r="T95" t="s">
        <v>286</v>
      </c>
    </row>
    <row r="96" spans="1:20" x14ac:dyDescent="0.3">
      <c r="A96" t="s">
        <v>930</v>
      </c>
      <c r="B96">
        <v>625</v>
      </c>
      <c r="C96" t="s">
        <v>407</v>
      </c>
      <c r="D96" s="15" t="s">
        <v>408</v>
      </c>
      <c r="E96" s="15" t="s">
        <v>931</v>
      </c>
      <c r="F96" s="350" t="s">
        <v>9</v>
      </c>
      <c r="G96" s="184">
        <v>973.38599999999997</v>
      </c>
      <c r="H96" s="184">
        <v>0</v>
      </c>
      <c r="I96" s="184">
        <v>0</v>
      </c>
      <c r="J96" s="184">
        <v>0</v>
      </c>
      <c r="K96" s="184">
        <v>0</v>
      </c>
      <c r="L96" s="184">
        <v>0</v>
      </c>
      <c r="M96" s="184">
        <v>0</v>
      </c>
      <c r="N96" s="184">
        <v>0</v>
      </c>
      <c r="O96" s="184">
        <v>74697</v>
      </c>
      <c r="P96" s="184">
        <v>0</v>
      </c>
      <c r="Q96" s="184">
        <v>0</v>
      </c>
      <c r="R96" t="s">
        <v>551</v>
      </c>
      <c r="S96">
        <v>9</v>
      </c>
      <c r="T96" t="s">
        <v>408</v>
      </c>
    </row>
    <row r="97" spans="1:20" x14ac:dyDescent="0.3">
      <c r="A97" t="s">
        <v>932</v>
      </c>
      <c r="B97">
        <v>365</v>
      </c>
      <c r="C97" t="s">
        <v>291</v>
      </c>
      <c r="D97" s="15" t="s">
        <v>292</v>
      </c>
      <c r="E97" s="15" t="s">
        <v>933</v>
      </c>
      <c r="F97" s="350" t="s">
        <v>9</v>
      </c>
      <c r="G97" s="184">
        <v>1516.7270000000003</v>
      </c>
      <c r="H97" s="184">
        <v>0</v>
      </c>
      <c r="I97" s="184">
        <v>0</v>
      </c>
      <c r="J97" s="184">
        <v>0</v>
      </c>
      <c r="K97" s="184">
        <v>0</v>
      </c>
      <c r="L97" s="184">
        <v>0</v>
      </c>
      <c r="M97" s="184">
        <v>0</v>
      </c>
      <c r="N97" s="184">
        <v>0</v>
      </c>
      <c r="O97" s="184">
        <v>113510</v>
      </c>
      <c r="P97" s="184">
        <v>0</v>
      </c>
      <c r="Q97" s="184">
        <v>0</v>
      </c>
      <c r="R97" t="s">
        <v>551</v>
      </c>
      <c r="S97">
        <v>12</v>
      </c>
      <c r="T97" t="s">
        <v>292</v>
      </c>
    </row>
    <row r="98" spans="1:20" x14ac:dyDescent="0.3">
      <c r="A98" t="s">
        <v>956</v>
      </c>
      <c r="B98">
        <v>408</v>
      </c>
      <c r="C98" t="s">
        <v>311</v>
      </c>
      <c r="D98" t="s">
        <v>312</v>
      </c>
      <c r="E98" t="s">
        <v>957</v>
      </c>
      <c r="F98" s="25" t="s">
        <v>9</v>
      </c>
      <c r="G98" s="184">
        <v>766.0440000000001</v>
      </c>
      <c r="H98" s="184">
        <v>0</v>
      </c>
      <c r="I98" s="184">
        <v>0</v>
      </c>
      <c r="J98" s="184">
        <v>0</v>
      </c>
      <c r="K98" s="184">
        <v>0</v>
      </c>
      <c r="L98" s="184">
        <v>0</v>
      </c>
      <c r="M98" s="184">
        <v>0</v>
      </c>
      <c r="N98" s="184">
        <v>0</v>
      </c>
      <c r="O98" s="184">
        <v>60468</v>
      </c>
      <c r="P98" s="184">
        <v>0</v>
      </c>
      <c r="Q98" s="184">
        <v>0</v>
      </c>
      <c r="R98" t="s">
        <v>551</v>
      </c>
      <c r="S98">
        <v>12</v>
      </c>
      <c r="T98" t="s">
        <v>312</v>
      </c>
    </row>
    <row r="99" spans="1:20" x14ac:dyDescent="0.3">
      <c r="A99" t="s">
        <v>974</v>
      </c>
      <c r="B99">
        <v>395</v>
      </c>
      <c r="C99" t="s">
        <v>330</v>
      </c>
      <c r="D99" s="15" t="s">
        <v>331</v>
      </c>
      <c r="E99" s="15" t="s">
        <v>975</v>
      </c>
      <c r="F99" s="350" t="s">
        <v>9</v>
      </c>
      <c r="G99" s="184">
        <v>66.510000000000005</v>
      </c>
      <c r="H99" s="184">
        <v>0</v>
      </c>
      <c r="I99" s="184">
        <v>0</v>
      </c>
      <c r="J99" s="184">
        <v>0</v>
      </c>
      <c r="K99" s="184">
        <v>184.88899999999998</v>
      </c>
      <c r="L99" s="184">
        <v>0</v>
      </c>
      <c r="M99" s="184">
        <v>0</v>
      </c>
      <c r="N99" s="184">
        <v>0</v>
      </c>
      <c r="O99" s="184">
        <v>5524</v>
      </c>
      <c r="P99" s="184">
        <v>0</v>
      </c>
      <c r="Q99" s="184">
        <v>0</v>
      </c>
      <c r="R99" t="s">
        <v>551</v>
      </c>
      <c r="S99">
        <v>13</v>
      </c>
      <c r="T99" t="s">
        <v>331</v>
      </c>
    </row>
    <row r="100" spans="1:20" x14ac:dyDescent="0.3">
      <c r="A100" t="s">
        <v>1022</v>
      </c>
      <c r="B100">
        <v>344</v>
      </c>
      <c r="C100" t="s">
        <v>367</v>
      </c>
      <c r="D100" t="s">
        <v>368</v>
      </c>
      <c r="E100" t="s">
        <v>1023</v>
      </c>
      <c r="F100" s="25" t="s">
        <v>9</v>
      </c>
      <c r="G100" s="184">
        <v>0</v>
      </c>
      <c r="H100" s="184">
        <v>0</v>
      </c>
      <c r="I100" s="184">
        <v>0</v>
      </c>
      <c r="J100" s="184">
        <v>0</v>
      </c>
      <c r="K100" s="184">
        <v>102.568</v>
      </c>
      <c r="L100" s="184">
        <v>0</v>
      </c>
      <c r="M100" s="184">
        <v>0</v>
      </c>
      <c r="N100" s="184">
        <v>0</v>
      </c>
      <c r="O100" s="184">
        <v>0</v>
      </c>
      <c r="P100" s="184">
        <v>0</v>
      </c>
      <c r="Q100" s="184">
        <v>0</v>
      </c>
      <c r="R100" t="s">
        <v>551</v>
      </c>
      <c r="S100">
        <v>12</v>
      </c>
      <c r="T100" t="s">
        <v>368</v>
      </c>
    </row>
    <row r="101" spans="1:20" x14ac:dyDescent="0.3">
      <c r="A101" t="s">
        <v>1036</v>
      </c>
      <c r="B101">
        <v>375</v>
      </c>
      <c r="C101" t="s">
        <v>410</v>
      </c>
      <c r="D101" s="15" t="s">
        <v>411</v>
      </c>
      <c r="E101" s="15" t="s">
        <v>1037</v>
      </c>
      <c r="F101" s="350" t="s">
        <v>9</v>
      </c>
      <c r="G101" s="184">
        <v>441.08800000000002</v>
      </c>
      <c r="H101" s="184">
        <v>0</v>
      </c>
      <c r="I101" s="184">
        <v>0</v>
      </c>
      <c r="J101" s="184">
        <v>0</v>
      </c>
      <c r="K101" s="184">
        <v>0</v>
      </c>
      <c r="L101" s="184">
        <v>0</v>
      </c>
      <c r="M101" s="184">
        <v>0</v>
      </c>
      <c r="N101" s="184">
        <v>0</v>
      </c>
      <c r="O101" s="184">
        <v>39691</v>
      </c>
      <c r="P101" s="184">
        <v>0</v>
      </c>
      <c r="Q101" s="184">
        <v>0</v>
      </c>
      <c r="R101" t="s">
        <v>551</v>
      </c>
      <c r="S101">
        <v>12</v>
      </c>
      <c r="T101" t="s">
        <v>411</v>
      </c>
    </row>
    <row r="102" spans="1:20" x14ac:dyDescent="0.3">
      <c r="A102" t="s">
        <v>579</v>
      </c>
      <c r="B102">
        <v>412</v>
      </c>
      <c r="C102" t="s">
        <v>63</v>
      </c>
      <c r="D102" s="15" t="s">
        <v>64</v>
      </c>
      <c r="E102" s="15" t="s">
        <v>580</v>
      </c>
      <c r="F102" s="350" t="s">
        <v>9</v>
      </c>
      <c r="G102" s="184">
        <v>1971.0320000000002</v>
      </c>
      <c r="H102" s="184">
        <v>0</v>
      </c>
      <c r="I102" s="184">
        <v>0</v>
      </c>
      <c r="J102" s="184">
        <v>0</v>
      </c>
      <c r="K102" s="184">
        <v>0</v>
      </c>
      <c r="L102" s="184">
        <v>0</v>
      </c>
      <c r="M102" s="184">
        <v>0</v>
      </c>
      <c r="N102" s="184">
        <v>0</v>
      </c>
      <c r="O102" s="184">
        <v>133396</v>
      </c>
      <c r="P102" s="184">
        <v>0</v>
      </c>
      <c r="Q102" s="184">
        <v>0</v>
      </c>
      <c r="R102" t="s">
        <v>551</v>
      </c>
      <c r="S102">
        <v>12</v>
      </c>
      <c r="T102" t="s">
        <v>64</v>
      </c>
    </row>
    <row r="103" spans="1:20" x14ac:dyDescent="0.3">
      <c r="A103" t="s">
        <v>581</v>
      </c>
      <c r="B103">
        <v>635</v>
      </c>
      <c r="C103" t="s">
        <v>65</v>
      </c>
      <c r="D103" s="15" t="s">
        <v>66</v>
      </c>
      <c r="E103" s="15" t="s">
        <v>582</v>
      </c>
      <c r="F103" s="350" t="s">
        <v>9</v>
      </c>
      <c r="G103" s="184">
        <v>1133.5609999999999</v>
      </c>
      <c r="H103" s="184">
        <v>0</v>
      </c>
      <c r="I103" s="184">
        <v>0</v>
      </c>
      <c r="J103" s="184">
        <v>0</v>
      </c>
      <c r="K103" s="184">
        <v>0</v>
      </c>
      <c r="L103" s="184">
        <v>0</v>
      </c>
      <c r="M103" s="184">
        <v>0</v>
      </c>
      <c r="N103" s="184">
        <v>0</v>
      </c>
      <c r="O103" s="184">
        <v>87643</v>
      </c>
      <c r="P103" s="184">
        <v>0</v>
      </c>
      <c r="Q103" s="184">
        <v>0</v>
      </c>
      <c r="R103" t="s">
        <v>551</v>
      </c>
      <c r="S103">
        <v>12</v>
      </c>
      <c r="T103" t="s">
        <v>66</v>
      </c>
    </row>
    <row r="104" spans="1:20" x14ac:dyDescent="0.3">
      <c r="A104" t="s">
        <v>641</v>
      </c>
      <c r="B104">
        <v>169</v>
      </c>
      <c r="C104" t="s">
        <v>103</v>
      </c>
      <c r="D104" s="15" t="s">
        <v>104</v>
      </c>
      <c r="E104" s="15" t="s">
        <v>1338</v>
      </c>
      <c r="F104" s="350" t="s">
        <v>9</v>
      </c>
      <c r="G104" s="184">
        <v>1282.8890000000001</v>
      </c>
      <c r="H104" s="184">
        <v>0</v>
      </c>
      <c r="I104" s="184">
        <v>0</v>
      </c>
      <c r="J104" s="184">
        <v>0</v>
      </c>
      <c r="K104" s="184">
        <v>0</v>
      </c>
      <c r="L104" s="184">
        <v>0</v>
      </c>
      <c r="M104" s="184">
        <v>0</v>
      </c>
      <c r="N104" s="184">
        <v>0</v>
      </c>
      <c r="O104" s="184">
        <v>95918</v>
      </c>
      <c r="P104" s="184">
        <v>0</v>
      </c>
      <c r="Q104" s="184">
        <v>0</v>
      </c>
      <c r="R104" t="s">
        <v>551</v>
      </c>
      <c r="S104">
        <v>8</v>
      </c>
      <c r="T104" t="s">
        <v>104</v>
      </c>
    </row>
    <row r="105" spans="1:20" x14ac:dyDescent="0.3">
      <c r="A105" t="s">
        <v>645</v>
      </c>
      <c r="B105">
        <v>169</v>
      </c>
      <c r="C105" t="s">
        <v>103</v>
      </c>
      <c r="D105" t="s">
        <v>173</v>
      </c>
      <c r="E105" t="s">
        <v>646</v>
      </c>
      <c r="F105" s="25" t="s">
        <v>9</v>
      </c>
      <c r="G105" s="184">
        <v>41975</v>
      </c>
      <c r="H105" s="184">
        <v>0</v>
      </c>
      <c r="I105" s="184">
        <v>0</v>
      </c>
      <c r="J105" s="184">
        <v>0</v>
      </c>
      <c r="K105" s="184">
        <v>0</v>
      </c>
      <c r="L105" s="184">
        <v>0</v>
      </c>
      <c r="M105" s="184">
        <v>0</v>
      </c>
      <c r="N105" s="184">
        <v>0</v>
      </c>
      <c r="O105" s="184">
        <v>3015193</v>
      </c>
      <c r="P105" s="184">
        <v>0</v>
      </c>
      <c r="Q105" s="184">
        <v>0</v>
      </c>
      <c r="R105" t="s">
        <v>551</v>
      </c>
      <c r="S105">
        <v>12</v>
      </c>
      <c r="T105" t="s">
        <v>647</v>
      </c>
    </row>
    <row r="106" spans="1:20" x14ac:dyDescent="0.3">
      <c r="A106" t="s">
        <v>650</v>
      </c>
      <c r="B106">
        <v>169</v>
      </c>
      <c r="C106" t="s">
        <v>103</v>
      </c>
      <c r="D106" t="s">
        <v>108</v>
      </c>
      <c r="E106" t="s">
        <v>651</v>
      </c>
      <c r="F106" s="25" t="s">
        <v>9</v>
      </c>
      <c r="G106" s="184">
        <v>1811.252</v>
      </c>
      <c r="H106" s="184">
        <v>0</v>
      </c>
      <c r="I106" s="184">
        <v>0</v>
      </c>
      <c r="J106" s="184">
        <v>0</v>
      </c>
      <c r="K106" s="184">
        <v>734.70799999999997</v>
      </c>
      <c r="L106" s="184">
        <v>0</v>
      </c>
      <c r="M106" s="184">
        <v>0</v>
      </c>
      <c r="N106" s="184">
        <v>0</v>
      </c>
      <c r="O106" s="184">
        <v>138465</v>
      </c>
      <c r="P106" s="184">
        <v>0</v>
      </c>
      <c r="Q106" s="184">
        <v>0</v>
      </c>
      <c r="R106" t="s">
        <v>551</v>
      </c>
      <c r="S106">
        <v>24</v>
      </c>
      <c r="T106" t="s">
        <v>108</v>
      </c>
    </row>
    <row r="107" spans="1:20" x14ac:dyDescent="0.3">
      <c r="A107" t="s">
        <v>654</v>
      </c>
      <c r="B107">
        <v>169</v>
      </c>
      <c r="C107" t="s">
        <v>103</v>
      </c>
      <c r="D107" s="15" t="s">
        <v>112</v>
      </c>
      <c r="E107" s="15" t="s">
        <v>642</v>
      </c>
      <c r="F107" s="350" t="s">
        <v>9</v>
      </c>
      <c r="G107" s="184">
        <v>4007.9249999999997</v>
      </c>
      <c r="H107" s="184">
        <v>0</v>
      </c>
      <c r="I107" s="184">
        <v>0</v>
      </c>
      <c r="J107" s="184">
        <v>0</v>
      </c>
      <c r="K107" s="184">
        <v>741.97699999999986</v>
      </c>
      <c r="L107" s="184">
        <v>0</v>
      </c>
      <c r="M107" s="184">
        <v>0</v>
      </c>
      <c r="N107" s="184">
        <v>0</v>
      </c>
      <c r="O107" s="184">
        <v>275892</v>
      </c>
      <c r="P107" s="184">
        <v>0</v>
      </c>
      <c r="Q107" s="184">
        <v>0</v>
      </c>
      <c r="R107" t="s">
        <v>551</v>
      </c>
      <c r="S107">
        <v>24</v>
      </c>
      <c r="T107" t="s">
        <v>112</v>
      </c>
    </row>
    <row r="108" spans="1:20" x14ac:dyDescent="0.3">
      <c r="A108" t="s">
        <v>657</v>
      </c>
      <c r="B108">
        <v>169</v>
      </c>
      <c r="C108" t="s">
        <v>103</v>
      </c>
      <c r="D108" t="s">
        <v>117</v>
      </c>
      <c r="E108" t="s">
        <v>658</v>
      </c>
      <c r="F108" s="25" t="s">
        <v>9</v>
      </c>
      <c r="G108" s="184">
        <v>2882.8850000000002</v>
      </c>
      <c r="H108" s="184">
        <v>0</v>
      </c>
      <c r="I108" s="184">
        <v>0</v>
      </c>
      <c r="J108" s="184">
        <v>0</v>
      </c>
      <c r="K108" s="184">
        <v>544.41</v>
      </c>
      <c r="L108" s="184">
        <v>0</v>
      </c>
      <c r="M108" s="184">
        <v>0</v>
      </c>
      <c r="N108" s="184">
        <v>0</v>
      </c>
      <c r="O108" s="184">
        <v>207563</v>
      </c>
      <c r="P108" s="184">
        <v>0</v>
      </c>
      <c r="Q108" s="184">
        <v>0</v>
      </c>
      <c r="R108" t="s">
        <v>551</v>
      </c>
      <c r="S108">
        <v>24</v>
      </c>
      <c r="T108" t="s">
        <v>117</v>
      </c>
    </row>
    <row r="109" spans="1:20" x14ac:dyDescent="0.3">
      <c r="A109" t="s">
        <v>659</v>
      </c>
      <c r="B109">
        <v>169</v>
      </c>
      <c r="C109" t="s">
        <v>103</v>
      </c>
      <c r="D109" s="15" t="s">
        <v>120</v>
      </c>
      <c r="E109" s="15" t="s">
        <v>660</v>
      </c>
      <c r="F109" s="350" t="s">
        <v>9</v>
      </c>
      <c r="G109" s="184">
        <v>2494.0899999999997</v>
      </c>
      <c r="H109" s="184">
        <v>0</v>
      </c>
      <c r="I109" s="184">
        <v>0</v>
      </c>
      <c r="J109" s="184">
        <v>0</v>
      </c>
      <c r="K109" s="184">
        <v>579.79399999999998</v>
      </c>
      <c r="L109" s="184">
        <v>0</v>
      </c>
      <c r="M109" s="184">
        <v>0</v>
      </c>
      <c r="N109" s="184">
        <v>0</v>
      </c>
      <c r="O109" s="184">
        <v>176743</v>
      </c>
      <c r="P109" s="184">
        <v>0</v>
      </c>
      <c r="Q109" s="184">
        <v>0</v>
      </c>
      <c r="R109" t="s">
        <v>551</v>
      </c>
      <c r="S109">
        <v>24</v>
      </c>
      <c r="T109" t="s">
        <v>120</v>
      </c>
    </row>
    <row r="110" spans="1:20" x14ac:dyDescent="0.3">
      <c r="A110" t="s">
        <v>665</v>
      </c>
      <c r="B110">
        <v>169</v>
      </c>
      <c r="C110" t="s">
        <v>103</v>
      </c>
      <c r="D110" s="15" t="s">
        <v>123</v>
      </c>
      <c r="E110" s="15" t="s">
        <v>666</v>
      </c>
      <c r="F110" s="25" t="s">
        <v>9</v>
      </c>
      <c r="G110" s="184">
        <v>1972.116</v>
      </c>
      <c r="H110" s="184">
        <v>0</v>
      </c>
      <c r="I110" s="184">
        <v>0</v>
      </c>
      <c r="J110" s="184">
        <v>0</v>
      </c>
      <c r="K110" s="184">
        <v>0</v>
      </c>
      <c r="L110" s="184">
        <v>0</v>
      </c>
      <c r="M110" s="184">
        <v>0</v>
      </c>
      <c r="N110" s="184">
        <v>0</v>
      </c>
      <c r="O110" s="184">
        <v>139708</v>
      </c>
      <c r="P110" s="184">
        <v>0</v>
      </c>
      <c r="Q110" s="184">
        <v>0</v>
      </c>
      <c r="R110" t="s">
        <v>551</v>
      </c>
      <c r="S110">
        <v>12</v>
      </c>
      <c r="T110" t="s">
        <v>123</v>
      </c>
    </row>
    <row r="111" spans="1:20" x14ac:dyDescent="0.3">
      <c r="A111" t="s">
        <v>669</v>
      </c>
      <c r="B111">
        <v>169</v>
      </c>
      <c r="C111" t="s">
        <v>103</v>
      </c>
      <c r="D111" t="s">
        <v>125</v>
      </c>
      <c r="E111" t="s">
        <v>670</v>
      </c>
      <c r="F111" s="25" t="s">
        <v>9</v>
      </c>
      <c r="G111" s="184">
        <v>1508.9290000000001</v>
      </c>
      <c r="H111" s="184">
        <v>0</v>
      </c>
      <c r="I111" s="184">
        <v>0</v>
      </c>
      <c r="J111" s="184">
        <v>0</v>
      </c>
      <c r="K111" s="184">
        <v>0</v>
      </c>
      <c r="L111" s="184">
        <v>0</v>
      </c>
      <c r="M111" s="184">
        <v>0</v>
      </c>
      <c r="N111" s="184">
        <v>0</v>
      </c>
      <c r="O111" s="184">
        <v>106346</v>
      </c>
      <c r="P111" s="184">
        <v>0</v>
      </c>
      <c r="Q111" s="184">
        <v>0</v>
      </c>
      <c r="R111" t="s">
        <v>551</v>
      </c>
      <c r="S111">
        <v>12</v>
      </c>
      <c r="T111" t="s">
        <v>125</v>
      </c>
    </row>
    <row r="112" spans="1:20" x14ac:dyDescent="0.3">
      <c r="A112" t="s">
        <v>679</v>
      </c>
      <c r="B112">
        <v>169</v>
      </c>
      <c r="C112" t="s">
        <v>103</v>
      </c>
      <c r="D112" s="15" t="s">
        <v>136</v>
      </c>
      <c r="E112" s="15" t="s">
        <v>680</v>
      </c>
      <c r="F112" s="350" t="s">
        <v>9</v>
      </c>
      <c r="G112" s="184">
        <v>1974.124</v>
      </c>
      <c r="H112" s="184">
        <v>0</v>
      </c>
      <c r="I112" s="184">
        <v>0</v>
      </c>
      <c r="J112" s="184">
        <v>0</v>
      </c>
      <c r="K112" s="184">
        <v>0</v>
      </c>
      <c r="L112" s="184">
        <v>0</v>
      </c>
      <c r="M112" s="184">
        <v>0</v>
      </c>
      <c r="N112" s="184">
        <v>0</v>
      </c>
      <c r="O112" s="184">
        <v>154488</v>
      </c>
      <c r="P112" s="184">
        <v>0</v>
      </c>
      <c r="Q112" s="184">
        <v>0</v>
      </c>
      <c r="R112" t="s">
        <v>551</v>
      </c>
      <c r="S112">
        <v>12</v>
      </c>
      <c r="T112" t="s">
        <v>136</v>
      </c>
    </row>
    <row r="113" spans="1:20" x14ac:dyDescent="0.3">
      <c r="A113" t="s">
        <v>681</v>
      </c>
      <c r="B113">
        <v>169</v>
      </c>
      <c r="C113" t="s">
        <v>103</v>
      </c>
      <c r="D113" s="15" t="s">
        <v>137</v>
      </c>
      <c r="E113" s="15" t="s">
        <v>682</v>
      </c>
      <c r="F113" s="350" t="s">
        <v>9</v>
      </c>
      <c r="G113" s="184">
        <v>1525.94</v>
      </c>
      <c r="H113" s="184">
        <v>0</v>
      </c>
      <c r="I113" s="184">
        <v>0</v>
      </c>
      <c r="J113" s="184">
        <v>0</v>
      </c>
      <c r="K113" s="184">
        <v>694.31299999999999</v>
      </c>
      <c r="L113" s="184">
        <v>0</v>
      </c>
      <c r="M113" s="184">
        <v>0</v>
      </c>
      <c r="N113" s="184">
        <v>0</v>
      </c>
      <c r="O113" s="184">
        <v>133541</v>
      </c>
      <c r="P113" s="184">
        <v>0</v>
      </c>
      <c r="Q113" s="184">
        <v>0</v>
      </c>
      <c r="R113" t="s">
        <v>551</v>
      </c>
      <c r="S113">
        <v>24</v>
      </c>
      <c r="T113" t="s">
        <v>137</v>
      </c>
    </row>
    <row r="114" spans="1:20" x14ac:dyDescent="0.3">
      <c r="A114" t="s">
        <v>683</v>
      </c>
      <c r="B114">
        <v>169</v>
      </c>
      <c r="C114" t="s">
        <v>103</v>
      </c>
      <c r="D114" s="15" t="s">
        <v>139</v>
      </c>
      <c r="E114" s="15" t="s">
        <v>684</v>
      </c>
      <c r="F114" s="350" t="s">
        <v>9</v>
      </c>
      <c r="G114" s="184">
        <v>3021.6059999999998</v>
      </c>
      <c r="H114" s="184">
        <v>0</v>
      </c>
      <c r="I114" s="184">
        <v>0</v>
      </c>
      <c r="J114" s="184">
        <v>0</v>
      </c>
      <c r="K114" s="184">
        <v>0</v>
      </c>
      <c r="L114" s="184">
        <v>0</v>
      </c>
      <c r="M114" s="184">
        <v>0</v>
      </c>
      <c r="N114" s="184">
        <v>0</v>
      </c>
      <c r="O114" s="184">
        <v>248919</v>
      </c>
      <c r="P114" s="184">
        <v>0</v>
      </c>
      <c r="Q114" s="184">
        <v>0</v>
      </c>
      <c r="R114" t="s">
        <v>551</v>
      </c>
      <c r="S114">
        <v>12</v>
      </c>
      <c r="T114" t="s">
        <v>685</v>
      </c>
    </row>
    <row r="115" spans="1:20" x14ac:dyDescent="0.3">
      <c r="A115" t="s">
        <v>688</v>
      </c>
      <c r="B115">
        <v>169</v>
      </c>
      <c r="C115" t="s">
        <v>103</v>
      </c>
      <c r="D115" t="s">
        <v>142</v>
      </c>
      <c r="E115" t="s">
        <v>689</v>
      </c>
      <c r="F115" s="25" t="s">
        <v>9</v>
      </c>
      <c r="G115" s="184">
        <v>1671.6490000000003</v>
      </c>
      <c r="H115" s="184">
        <v>0</v>
      </c>
      <c r="I115" s="184">
        <v>0</v>
      </c>
      <c r="J115" s="184">
        <v>0</v>
      </c>
      <c r="K115" s="184">
        <v>0</v>
      </c>
      <c r="L115" s="184">
        <v>0</v>
      </c>
      <c r="M115" s="184">
        <v>0</v>
      </c>
      <c r="N115" s="184">
        <v>0</v>
      </c>
      <c r="O115" s="184">
        <v>119379</v>
      </c>
      <c r="P115" s="184">
        <v>0</v>
      </c>
      <c r="Q115" s="184">
        <v>0</v>
      </c>
      <c r="R115" t="s">
        <v>551</v>
      </c>
      <c r="S115">
        <v>12</v>
      </c>
      <c r="T115" t="s">
        <v>142</v>
      </c>
    </row>
    <row r="116" spans="1:20" x14ac:dyDescent="0.3">
      <c r="A116" t="s">
        <v>701</v>
      </c>
      <c r="B116">
        <v>169</v>
      </c>
      <c r="C116" t="s">
        <v>103</v>
      </c>
      <c r="D116" s="15" t="s">
        <v>151</v>
      </c>
      <c r="E116" s="15" t="s">
        <v>702</v>
      </c>
      <c r="F116" s="350" t="s">
        <v>9</v>
      </c>
      <c r="G116" s="184">
        <v>2874.6619999999998</v>
      </c>
      <c r="H116" s="184">
        <v>0</v>
      </c>
      <c r="I116" s="184">
        <v>0</v>
      </c>
      <c r="J116" s="184">
        <v>0</v>
      </c>
      <c r="K116" s="184">
        <v>681.69499999999994</v>
      </c>
      <c r="L116" s="184">
        <v>0</v>
      </c>
      <c r="M116" s="184">
        <v>0</v>
      </c>
      <c r="N116" s="184">
        <v>0</v>
      </c>
      <c r="O116" s="184">
        <v>216030</v>
      </c>
      <c r="P116" s="184">
        <v>0</v>
      </c>
      <c r="Q116" s="184">
        <v>0</v>
      </c>
      <c r="R116" t="s">
        <v>551</v>
      </c>
      <c r="S116">
        <v>24</v>
      </c>
      <c r="T116" t="s">
        <v>151</v>
      </c>
    </row>
    <row r="117" spans="1:20" x14ac:dyDescent="0.3">
      <c r="A117" t="s">
        <v>703</v>
      </c>
      <c r="B117">
        <v>169</v>
      </c>
      <c r="C117" t="s">
        <v>103</v>
      </c>
      <c r="D117" t="s">
        <v>396</v>
      </c>
      <c r="E117" t="s">
        <v>704</v>
      </c>
      <c r="F117" s="25" t="s">
        <v>9</v>
      </c>
      <c r="G117" s="184">
        <v>1481.98</v>
      </c>
      <c r="H117" s="184">
        <v>0</v>
      </c>
      <c r="I117" s="184">
        <v>0</v>
      </c>
      <c r="J117" s="184">
        <v>0</v>
      </c>
      <c r="K117" s="184">
        <v>0</v>
      </c>
      <c r="L117" s="184">
        <v>0</v>
      </c>
      <c r="M117" s="184">
        <v>0</v>
      </c>
      <c r="N117" s="184">
        <v>0</v>
      </c>
      <c r="O117" s="184">
        <v>103130</v>
      </c>
      <c r="P117" s="184">
        <v>0</v>
      </c>
      <c r="Q117" s="184">
        <v>0</v>
      </c>
      <c r="R117" t="s">
        <v>551</v>
      </c>
      <c r="S117">
        <v>12</v>
      </c>
      <c r="T117" t="s">
        <v>396</v>
      </c>
    </row>
    <row r="118" spans="1:20" x14ac:dyDescent="0.3">
      <c r="A118" t="s">
        <v>709</v>
      </c>
      <c r="B118">
        <v>169</v>
      </c>
      <c r="C118" t="s">
        <v>103</v>
      </c>
      <c r="D118" t="s">
        <v>109</v>
      </c>
      <c r="E118" t="s">
        <v>710</v>
      </c>
      <c r="F118" s="25" t="s">
        <v>9</v>
      </c>
      <c r="G118" s="184">
        <v>953.69299999999998</v>
      </c>
      <c r="H118" s="184">
        <v>0</v>
      </c>
      <c r="I118" s="184">
        <v>0</v>
      </c>
      <c r="J118" s="184">
        <v>0</v>
      </c>
      <c r="K118" s="184">
        <v>0</v>
      </c>
      <c r="L118" s="184">
        <v>0</v>
      </c>
      <c r="M118" s="184">
        <v>0</v>
      </c>
      <c r="N118" s="184">
        <v>0</v>
      </c>
      <c r="O118" s="184">
        <v>66555</v>
      </c>
      <c r="P118" s="184">
        <v>0</v>
      </c>
      <c r="Q118" s="184">
        <v>0</v>
      </c>
      <c r="R118" t="s">
        <v>551</v>
      </c>
      <c r="S118">
        <v>12</v>
      </c>
      <c r="T118" t="s">
        <v>109</v>
      </c>
    </row>
    <row r="119" spans="1:20" x14ac:dyDescent="0.3">
      <c r="A119" t="s">
        <v>711</v>
      </c>
      <c r="B119">
        <v>169</v>
      </c>
      <c r="C119" t="s">
        <v>103</v>
      </c>
      <c r="D119" t="s">
        <v>114</v>
      </c>
      <c r="E119" t="s">
        <v>712</v>
      </c>
      <c r="F119" s="25" t="s">
        <v>9</v>
      </c>
      <c r="G119" s="184">
        <v>682.06500000000005</v>
      </c>
      <c r="H119" s="184">
        <v>0</v>
      </c>
      <c r="I119" s="184">
        <v>0</v>
      </c>
      <c r="J119" s="184">
        <v>0</v>
      </c>
      <c r="K119" s="184">
        <v>0</v>
      </c>
      <c r="L119" s="184">
        <v>0</v>
      </c>
      <c r="M119" s="184">
        <v>0</v>
      </c>
      <c r="N119" s="184">
        <v>0</v>
      </c>
      <c r="O119" s="184">
        <v>48843</v>
      </c>
      <c r="P119" s="184">
        <v>0</v>
      </c>
      <c r="Q119" s="184">
        <v>0</v>
      </c>
      <c r="R119" t="s">
        <v>551</v>
      </c>
      <c r="S119">
        <v>12</v>
      </c>
      <c r="T119" t="s">
        <v>114</v>
      </c>
    </row>
    <row r="120" spans="1:20" x14ac:dyDescent="0.3">
      <c r="A120" t="s">
        <v>721</v>
      </c>
      <c r="B120">
        <v>169</v>
      </c>
      <c r="C120" t="s">
        <v>103</v>
      </c>
      <c r="D120" s="15" t="s">
        <v>126</v>
      </c>
      <c r="E120" s="15" t="s">
        <v>722</v>
      </c>
      <c r="F120" s="350" t="s">
        <v>9</v>
      </c>
      <c r="G120" s="184">
        <v>827.34899999999982</v>
      </c>
      <c r="H120" s="184">
        <v>0</v>
      </c>
      <c r="I120" s="184">
        <v>0</v>
      </c>
      <c r="J120" s="184">
        <v>0</v>
      </c>
      <c r="K120" s="184">
        <v>117.86799999999998</v>
      </c>
      <c r="L120" s="184">
        <v>0</v>
      </c>
      <c r="M120" s="184">
        <v>0</v>
      </c>
      <c r="N120" s="184">
        <v>0</v>
      </c>
      <c r="O120" s="184">
        <v>61402</v>
      </c>
      <c r="P120" s="184">
        <v>0</v>
      </c>
      <c r="Q120" s="184">
        <v>0</v>
      </c>
      <c r="R120" t="s">
        <v>551</v>
      </c>
      <c r="S120">
        <v>22</v>
      </c>
      <c r="T120" t="s">
        <v>126</v>
      </c>
    </row>
    <row r="121" spans="1:20" x14ac:dyDescent="0.3">
      <c r="A121" t="s">
        <v>729</v>
      </c>
      <c r="B121">
        <v>169</v>
      </c>
      <c r="C121" t="s">
        <v>103</v>
      </c>
      <c r="D121" t="s">
        <v>138</v>
      </c>
      <c r="E121" t="s">
        <v>730</v>
      </c>
      <c r="F121" s="25" t="s">
        <v>9</v>
      </c>
      <c r="G121" s="184">
        <v>1023.124</v>
      </c>
      <c r="H121" s="184">
        <v>0</v>
      </c>
      <c r="I121" s="184">
        <v>0</v>
      </c>
      <c r="J121" s="184">
        <v>0</v>
      </c>
      <c r="K121" s="184">
        <v>0</v>
      </c>
      <c r="L121" s="184">
        <v>0</v>
      </c>
      <c r="M121" s="184">
        <v>0</v>
      </c>
      <c r="N121" s="184">
        <v>0</v>
      </c>
      <c r="O121" s="184">
        <v>72855</v>
      </c>
      <c r="P121" s="184">
        <v>0</v>
      </c>
      <c r="Q121" s="184">
        <v>0</v>
      </c>
      <c r="R121" t="s">
        <v>551</v>
      </c>
      <c r="S121">
        <v>12</v>
      </c>
      <c r="T121" t="s">
        <v>138</v>
      </c>
    </row>
    <row r="122" spans="1:20" x14ac:dyDescent="0.3">
      <c r="A122" t="s">
        <v>1314</v>
      </c>
      <c r="B122">
        <v>319</v>
      </c>
      <c r="C122" t="s">
        <v>289</v>
      </c>
      <c r="D122" s="15" t="s">
        <v>290</v>
      </c>
      <c r="E122" s="15" t="s">
        <v>646</v>
      </c>
      <c r="F122" s="350" t="s">
        <v>9</v>
      </c>
      <c r="G122" s="184">
        <v>0</v>
      </c>
      <c r="H122" s="184">
        <v>0</v>
      </c>
      <c r="I122" s="184">
        <v>0</v>
      </c>
      <c r="J122" s="184">
        <v>0</v>
      </c>
      <c r="K122" s="184">
        <v>0</v>
      </c>
      <c r="L122" s="184">
        <v>0</v>
      </c>
      <c r="M122" s="184">
        <v>0</v>
      </c>
      <c r="N122" s="184">
        <v>0</v>
      </c>
      <c r="O122" s="184">
        <v>0</v>
      </c>
      <c r="P122" s="184">
        <v>0</v>
      </c>
      <c r="Q122" s="184">
        <v>0</v>
      </c>
      <c r="R122">
        <v>0</v>
      </c>
      <c r="S122">
        <v>0</v>
      </c>
      <c r="T122" t="s">
        <v>647</v>
      </c>
    </row>
    <row r="123" spans="1:20" x14ac:dyDescent="0.3">
      <c r="A123" t="s">
        <v>1315</v>
      </c>
      <c r="B123">
        <v>0</v>
      </c>
      <c r="C123" t="s">
        <v>326</v>
      </c>
      <c r="D123" t="s">
        <v>327</v>
      </c>
      <c r="E123" t="s">
        <v>1316</v>
      </c>
      <c r="F123" s="25" t="s">
        <v>9</v>
      </c>
      <c r="G123" s="184">
        <v>0</v>
      </c>
      <c r="H123" s="184">
        <v>0</v>
      </c>
      <c r="I123" s="184">
        <v>0</v>
      </c>
      <c r="J123" s="184">
        <v>0</v>
      </c>
      <c r="K123" s="184">
        <v>0</v>
      </c>
      <c r="L123" s="184">
        <v>0</v>
      </c>
      <c r="M123" s="184">
        <v>0</v>
      </c>
      <c r="N123" s="184">
        <v>0</v>
      </c>
      <c r="O123" s="184">
        <v>0</v>
      </c>
      <c r="P123" s="184">
        <v>0</v>
      </c>
      <c r="Q123" s="184">
        <v>0</v>
      </c>
      <c r="R123">
        <v>0</v>
      </c>
      <c r="S123">
        <v>0</v>
      </c>
      <c r="T123" t="s">
        <v>327</v>
      </c>
    </row>
    <row r="124" spans="1:20" x14ac:dyDescent="0.3">
      <c r="A124" t="s">
        <v>671</v>
      </c>
      <c r="B124">
        <v>169</v>
      </c>
      <c r="C124" t="s">
        <v>103</v>
      </c>
      <c r="D124" t="s">
        <v>128</v>
      </c>
      <c r="E124" t="s">
        <v>672</v>
      </c>
      <c r="F124" s="25" t="s">
        <v>9</v>
      </c>
      <c r="G124" s="184">
        <v>2798.9580000000001</v>
      </c>
      <c r="H124" s="184">
        <v>0</v>
      </c>
      <c r="I124" s="184">
        <v>0</v>
      </c>
      <c r="J124" s="184">
        <v>0</v>
      </c>
      <c r="K124" s="184">
        <v>0</v>
      </c>
      <c r="L124" s="184">
        <v>0</v>
      </c>
      <c r="M124" s="184">
        <v>0</v>
      </c>
      <c r="N124" s="184">
        <v>0</v>
      </c>
      <c r="O124" s="184">
        <v>199832</v>
      </c>
      <c r="P124" s="184">
        <v>0</v>
      </c>
      <c r="Q124" s="184">
        <v>0</v>
      </c>
      <c r="R124" t="s">
        <v>551</v>
      </c>
      <c r="S124">
        <v>12</v>
      </c>
      <c r="T124" t="s">
        <v>128</v>
      </c>
    </row>
    <row r="125" spans="1:20" x14ac:dyDescent="0.3">
      <c r="A125" t="s">
        <v>1339</v>
      </c>
      <c r="B125">
        <v>169</v>
      </c>
      <c r="C125" t="s">
        <v>103</v>
      </c>
      <c r="D125" t="s">
        <v>134</v>
      </c>
      <c r="E125" t="s">
        <v>1401</v>
      </c>
      <c r="F125" s="25" t="s">
        <v>9</v>
      </c>
      <c r="G125" s="184">
        <v>0</v>
      </c>
      <c r="H125" s="184">
        <v>0</v>
      </c>
      <c r="I125" s="184">
        <v>0</v>
      </c>
      <c r="J125" s="184">
        <v>0</v>
      </c>
      <c r="K125" s="184">
        <v>0</v>
      </c>
      <c r="L125" s="184">
        <v>0</v>
      </c>
      <c r="M125" s="184">
        <v>0</v>
      </c>
      <c r="N125" s="184">
        <v>0</v>
      </c>
      <c r="O125" s="184">
        <v>0</v>
      </c>
      <c r="P125" s="184">
        <v>0</v>
      </c>
      <c r="Q125" s="184">
        <v>0</v>
      </c>
      <c r="R125">
        <v>0</v>
      </c>
      <c r="S125">
        <v>0</v>
      </c>
      <c r="T125" t="s">
        <v>134</v>
      </c>
    </row>
    <row r="126" spans="1:20" x14ac:dyDescent="0.3">
      <c r="A126" t="s">
        <v>1343</v>
      </c>
      <c r="B126">
        <v>169</v>
      </c>
      <c r="C126" t="s">
        <v>103</v>
      </c>
      <c r="D126" t="s">
        <v>130</v>
      </c>
      <c r="E126" t="s">
        <v>702</v>
      </c>
      <c r="F126" s="25" t="s">
        <v>9</v>
      </c>
      <c r="G126" s="184">
        <v>0</v>
      </c>
      <c r="H126" s="184">
        <v>0</v>
      </c>
      <c r="I126" s="184">
        <v>0</v>
      </c>
      <c r="J126" s="184">
        <v>0</v>
      </c>
      <c r="K126" s="184">
        <v>0</v>
      </c>
      <c r="L126" s="184">
        <v>0</v>
      </c>
      <c r="M126" s="184">
        <v>0</v>
      </c>
      <c r="N126" s="184">
        <v>0</v>
      </c>
      <c r="O126" s="184">
        <v>0</v>
      </c>
      <c r="P126" s="184">
        <v>0</v>
      </c>
      <c r="Q126" s="184">
        <v>0</v>
      </c>
      <c r="R126">
        <v>0</v>
      </c>
      <c r="S126">
        <v>0</v>
      </c>
      <c r="T126" t="s">
        <v>151</v>
      </c>
    </row>
    <row r="127" spans="1:20" x14ac:dyDescent="0.3">
      <c r="A127" t="s">
        <v>1440</v>
      </c>
      <c r="B127">
        <v>169</v>
      </c>
      <c r="C127" t="s">
        <v>103</v>
      </c>
      <c r="D127" t="s">
        <v>398</v>
      </c>
      <c r="E127" t="s">
        <v>684</v>
      </c>
      <c r="F127" s="25" t="s">
        <v>9</v>
      </c>
      <c r="G127" s="184">
        <v>0</v>
      </c>
      <c r="H127" s="184">
        <v>0</v>
      </c>
      <c r="I127" s="184">
        <v>0</v>
      </c>
      <c r="J127" s="184">
        <v>0</v>
      </c>
      <c r="K127" s="184">
        <v>0</v>
      </c>
      <c r="L127" s="184">
        <v>0</v>
      </c>
      <c r="M127" s="184">
        <v>0</v>
      </c>
      <c r="N127" s="184">
        <v>0</v>
      </c>
      <c r="O127" s="184">
        <v>0</v>
      </c>
      <c r="P127" s="184">
        <v>0</v>
      </c>
      <c r="Q127" s="184">
        <v>0</v>
      </c>
      <c r="R127">
        <v>0</v>
      </c>
      <c r="S127">
        <v>0</v>
      </c>
      <c r="T127" t="s">
        <v>685</v>
      </c>
    </row>
    <row r="128" spans="1:20" x14ac:dyDescent="0.3">
      <c r="A128" t="s">
        <v>1344</v>
      </c>
      <c r="B128">
        <v>169</v>
      </c>
      <c r="C128" t="s">
        <v>103</v>
      </c>
      <c r="D128" t="s">
        <v>152</v>
      </c>
      <c r="E128" t="s">
        <v>702</v>
      </c>
      <c r="F128" s="25" t="s">
        <v>9</v>
      </c>
      <c r="G128" s="184">
        <v>0</v>
      </c>
      <c r="H128" s="184">
        <v>0</v>
      </c>
      <c r="I128" s="184">
        <v>0</v>
      </c>
      <c r="J128" s="184">
        <v>0</v>
      </c>
      <c r="K128" s="184">
        <v>0</v>
      </c>
      <c r="L128" s="184">
        <v>0</v>
      </c>
      <c r="M128" s="184">
        <v>0</v>
      </c>
      <c r="N128" s="184">
        <v>0</v>
      </c>
      <c r="O128" s="184">
        <v>0</v>
      </c>
      <c r="P128" s="184">
        <v>0</v>
      </c>
      <c r="Q128" s="184">
        <v>0</v>
      </c>
      <c r="R128">
        <v>0</v>
      </c>
      <c r="S128">
        <v>0</v>
      </c>
      <c r="T128" t="s">
        <v>151</v>
      </c>
    </row>
    <row r="129" spans="1:20" x14ac:dyDescent="0.3">
      <c r="A129" t="s">
        <v>1441</v>
      </c>
      <c r="B129">
        <v>169</v>
      </c>
      <c r="C129" t="s">
        <v>103</v>
      </c>
      <c r="D129" s="15" t="s">
        <v>397</v>
      </c>
      <c r="E129" s="15" t="s">
        <v>704</v>
      </c>
      <c r="F129" s="350" t="s">
        <v>9</v>
      </c>
      <c r="G129" s="184">
        <v>0</v>
      </c>
      <c r="H129" s="184">
        <v>0</v>
      </c>
      <c r="I129" s="184">
        <v>0</v>
      </c>
      <c r="J129" s="184">
        <v>0</v>
      </c>
      <c r="K129" s="184">
        <v>0</v>
      </c>
      <c r="L129" s="184">
        <v>0</v>
      </c>
      <c r="M129" s="184">
        <v>0</v>
      </c>
      <c r="N129" s="184">
        <v>0</v>
      </c>
      <c r="O129" s="184">
        <v>0</v>
      </c>
      <c r="P129" s="184">
        <v>0</v>
      </c>
      <c r="Q129" s="184">
        <v>0</v>
      </c>
      <c r="R129">
        <v>0</v>
      </c>
      <c r="S129">
        <v>0</v>
      </c>
      <c r="T129" t="s">
        <v>396</v>
      </c>
    </row>
    <row r="130" spans="1:20" x14ac:dyDescent="0.3">
      <c r="A130" t="s">
        <v>755</v>
      </c>
      <c r="B130">
        <v>214</v>
      </c>
      <c r="C130" t="s">
        <v>169</v>
      </c>
      <c r="D130" t="s">
        <v>170</v>
      </c>
      <c r="E130" t="s">
        <v>757</v>
      </c>
      <c r="F130" s="25" t="s">
        <v>10</v>
      </c>
      <c r="G130" s="184">
        <v>0.79700000000000004</v>
      </c>
      <c r="H130" s="184">
        <v>50161.203000000001</v>
      </c>
      <c r="I130" s="184">
        <v>0</v>
      </c>
      <c r="J130" s="184">
        <v>0</v>
      </c>
      <c r="K130" s="184">
        <v>0</v>
      </c>
      <c r="L130" s="184">
        <v>0</v>
      </c>
      <c r="M130" s="184">
        <v>0</v>
      </c>
      <c r="N130" s="184">
        <v>0</v>
      </c>
      <c r="O130" s="184">
        <v>84</v>
      </c>
      <c r="P130" s="184">
        <v>755608</v>
      </c>
      <c r="Q130" s="184">
        <v>755608</v>
      </c>
      <c r="R130" t="s">
        <v>588</v>
      </c>
      <c r="S130">
        <v>36</v>
      </c>
      <c r="T130" t="s">
        <v>756</v>
      </c>
    </row>
    <row r="131" spans="1:20" x14ac:dyDescent="0.3">
      <c r="A131" t="s">
        <v>942</v>
      </c>
      <c r="B131">
        <v>254</v>
      </c>
      <c r="C131" t="s">
        <v>303</v>
      </c>
      <c r="D131" t="s">
        <v>304</v>
      </c>
      <c r="E131" t="s">
        <v>943</v>
      </c>
      <c r="F131" s="25" t="s">
        <v>10</v>
      </c>
      <c r="G131" s="184">
        <v>4256</v>
      </c>
      <c r="H131" s="184">
        <v>0</v>
      </c>
      <c r="I131" s="184">
        <v>0</v>
      </c>
      <c r="J131" s="184">
        <v>0</v>
      </c>
      <c r="K131" s="184">
        <v>0</v>
      </c>
      <c r="L131" s="184">
        <v>0</v>
      </c>
      <c r="M131" s="184">
        <v>0</v>
      </c>
      <c r="N131" s="184">
        <v>0</v>
      </c>
      <c r="O131" s="184">
        <v>320519</v>
      </c>
      <c r="P131" s="184">
        <v>0</v>
      </c>
      <c r="Q131" s="184">
        <v>0</v>
      </c>
      <c r="R131" t="s">
        <v>551</v>
      </c>
      <c r="S131">
        <v>12</v>
      </c>
      <c r="T131" t="s">
        <v>304</v>
      </c>
    </row>
    <row r="132" spans="1:20" x14ac:dyDescent="0.3">
      <c r="A132" t="s">
        <v>944</v>
      </c>
      <c r="B132">
        <v>254</v>
      </c>
      <c r="C132" t="s">
        <v>303</v>
      </c>
      <c r="D132" t="s">
        <v>305</v>
      </c>
      <c r="E132" t="s">
        <v>945</v>
      </c>
      <c r="F132" s="25" t="s">
        <v>10</v>
      </c>
      <c r="G132" s="184">
        <v>3300.2749999999996</v>
      </c>
      <c r="H132" s="184">
        <v>0</v>
      </c>
      <c r="I132" s="184">
        <v>0</v>
      </c>
      <c r="J132" s="184">
        <v>0</v>
      </c>
      <c r="K132" s="184">
        <v>0</v>
      </c>
      <c r="L132" s="184">
        <v>0</v>
      </c>
      <c r="M132" s="184">
        <v>0</v>
      </c>
      <c r="N132" s="184">
        <v>0</v>
      </c>
      <c r="O132" s="184">
        <v>257159</v>
      </c>
      <c r="P132" s="184">
        <v>0</v>
      </c>
      <c r="Q132" s="184">
        <v>0</v>
      </c>
      <c r="R132" t="s">
        <v>551</v>
      </c>
      <c r="S132">
        <v>12</v>
      </c>
      <c r="T132" t="s">
        <v>305</v>
      </c>
    </row>
    <row r="133" spans="1:20" x14ac:dyDescent="0.3">
      <c r="A133" t="s">
        <v>946</v>
      </c>
      <c r="B133">
        <v>254</v>
      </c>
      <c r="C133" t="s">
        <v>303</v>
      </c>
      <c r="D133" t="s">
        <v>306</v>
      </c>
      <c r="E133" t="s">
        <v>947</v>
      </c>
      <c r="F133" s="25" t="s">
        <v>10</v>
      </c>
      <c r="G133" s="184">
        <v>4792.3999999999996</v>
      </c>
      <c r="H133" s="184">
        <v>0</v>
      </c>
      <c r="I133" s="184">
        <v>0</v>
      </c>
      <c r="J133" s="184">
        <v>0</v>
      </c>
      <c r="K133" s="184">
        <v>0</v>
      </c>
      <c r="L133" s="184">
        <v>0</v>
      </c>
      <c r="M133" s="184">
        <v>0</v>
      </c>
      <c r="N133" s="184">
        <v>0</v>
      </c>
      <c r="O133" s="184">
        <v>376795</v>
      </c>
      <c r="P133" s="184">
        <v>0</v>
      </c>
      <c r="Q133" s="184">
        <v>0</v>
      </c>
      <c r="R133" t="s">
        <v>551</v>
      </c>
      <c r="S133">
        <v>12</v>
      </c>
      <c r="T133" t="s">
        <v>306</v>
      </c>
    </row>
    <row r="134" spans="1:20" x14ac:dyDescent="0.3">
      <c r="A134" t="s">
        <v>948</v>
      </c>
      <c r="B134">
        <v>254</v>
      </c>
      <c r="C134" t="s">
        <v>303</v>
      </c>
      <c r="D134" s="15" t="s">
        <v>307</v>
      </c>
      <c r="E134" s="15" t="s">
        <v>949</v>
      </c>
      <c r="F134" s="350" t="s">
        <v>10</v>
      </c>
      <c r="G134" s="184">
        <v>414.26400000000007</v>
      </c>
      <c r="H134" s="184">
        <v>5934.7360000000008</v>
      </c>
      <c r="I134" s="184">
        <v>0</v>
      </c>
      <c r="J134" s="184">
        <v>0</v>
      </c>
      <c r="K134" s="184">
        <v>0</v>
      </c>
      <c r="L134" s="184">
        <v>0</v>
      </c>
      <c r="M134" s="184">
        <v>0</v>
      </c>
      <c r="N134" s="184">
        <v>0</v>
      </c>
      <c r="O134" s="184">
        <v>38976</v>
      </c>
      <c r="P134" s="184">
        <v>77640</v>
      </c>
      <c r="Q134" s="184">
        <v>77640</v>
      </c>
      <c r="R134" t="s">
        <v>588</v>
      </c>
      <c r="S134">
        <v>24</v>
      </c>
      <c r="T134" t="s">
        <v>307</v>
      </c>
    </row>
    <row r="135" spans="1:20" x14ac:dyDescent="0.3">
      <c r="A135" t="s">
        <v>950</v>
      </c>
      <c r="B135">
        <v>254</v>
      </c>
      <c r="C135" t="s">
        <v>303</v>
      </c>
      <c r="D135" s="15" t="s">
        <v>308</v>
      </c>
      <c r="E135" s="15" t="s">
        <v>951</v>
      </c>
      <c r="F135" s="350" t="s">
        <v>10</v>
      </c>
      <c r="G135" s="184">
        <v>6818.347999999999</v>
      </c>
      <c r="H135" s="184">
        <v>0</v>
      </c>
      <c r="I135" s="184">
        <v>0</v>
      </c>
      <c r="J135" s="184">
        <v>0</v>
      </c>
      <c r="K135" s="184">
        <v>0</v>
      </c>
      <c r="L135" s="184">
        <v>0</v>
      </c>
      <c r="M135" s="184">
        <v>0</v>
      </c>
      <c r="N135" s="184">
        <v>0</v>
      </c>
      <c r="O135" s="184">
        <v>467881</v>
      </c>
      <c r="P135" s="184">
        <v>0</v>
      </c>
      <c r="Q135" s="184">
        <v>0</v>
      </c>
      <c r="R135" t="s">
        <v>551</v>
      </c>
      <c r="S135">
        <v>12</v>
      </c>
      <c r="T135" t="s">
        <v>308</v>
      </c>
    </row>
    <row r="136" spans="1:20" x14ac:dyDescent="0.3">
      <c r="A136" t="s">
        <v>952</v>
      </c>
      <c r="B136">
        <v>254</v>
      </c>
      <c r="C136" t="s">
        <v>303</v>
      </c>
      <c r="D136" t="s">
        <v>309</v>
      </c>
      <c r="E136" t="s">
        <v>953</v>
      </c>
      <c r="F136" s="25" t="s">
        <v>10</v>
      </c>
      <c r="G136" s="184">
        <v>3704.7639999999992</v>
      </c>
      <c r="H136" s="184">
        <v>0</v>
      </c>
      <c r="I136" s="184">
        <v>0</v>
      </c>
      <c r="J136" s="184">
        <v>0</v>
      </c>
      <c r="K136" s="184">
        <v>0</v>
      </c>
      <c r="L136" s="184">
        <v>0</v>
      </c>
      <c r="M136" s="184">
        <v>0</v>
      </c>
      <c r="N136" s="184">
        <v>0</v>
      </c>
      <c r="O136" s="184">
        <v>268231</v>
      </c>
      <c r="P136" s="184">
        <v>0</v>
      </c>
      <c r="Q136" s="184">
        <v>0</v>
      </c>
      <c r="R136" t="s">
        <v>551</v>
      </c>
      <c r="S136">
        <v>12</v>
      </c>
      <c r="T136" t="s">
        <v>309</v>
      </c>
    </row>
    <row r="137" spans="1:20" x14ac:dyDescent="0.3">
      <c r="A137" t="s">
        <v>954</v>
      </c>
      <c r="B137">
        <v>254</v>
      </c>
      <c r="C137" t="s">
        <v>303</v>
      </c>
      <c r="D137" s="15" t="s">
        <v>310</v>
      </c>
      <c r="E137" s="15" t="s">
        <v>955</v>
      </c>
      <c r="F137" s="350" t="s">
        <v>10</v>
      </c>
      <c r="G137" s="184">
        <v>7322.11</v>
      </c>
      <c r="H137" s="184">
        <v>0</v>
      </c>
      <c r="I137" s="184">
        <v>0</v>
      </c>
      <c r="J137" s="184">
        <v>0</v>
      </c>
      <c r="K137" s="184">
        <v>0</v>
      </c>
      <c r="L137" s="184">
        <v>0</v>
      </c>
      <c r="M137" s="184">
        <v>0</v>
      </c>
      <c r="N137" s="184">
        <v>0</v>
      </c>
      <c r="O137" s="184">
        <v>546003</v>
      </c>
      <c r="P137" s="184">
        <v>0</v>
      </c>
      <c r="Q137" s="184">
        <v>0</v>
      </c>
      <c r="R137" t="s">
        <v>551</v>
      </c>
      <c r="S137">
        <v>12</v>
      </c>
      <c r="T137" t="s">
        <v>310</v>
      </c>
    </row>
    <row r="138" spans="1:20" x14ac:dyDescent="0.3">
      <c r="A138" t="s">
        <v>1008</v>
      </c>
      <c r="B138">
        <v>227</v>
      </c>
      <c r="C138" t="s">
        <v>1009</v>
      </c>
      <c r="D138" s="15" t="s">
        <v>1010</v>
      </c>
      <c r="E138" s="15" t="s">
        <v>1012</v>
      </c>
      <c r="F138" s="350" t="s">
        <v>10</v>
      </c>
      <c r="G138" s="184">
        <v>0</v>
      </c>
      <c r="H138" s="184">
        <v>72702</v>
      </c>
      <c r="I138" s="184">
        <v>0</v>
      </c>
      <c r="J138" s="184">
        <v>0</v>
      </c>
      <c r="K138" s="184">
        <v>0</v>
      </c>
      <c r="L138" s="184">
        <v>0</v>
      </c>
      <c r="M138" s="184">
        <v>0</v>
      </c>
      <c r="N138" s="184">
        <v>0</v>
      </c>
      <c r="O138" s="184">
        <v>0</v>
      </c>
      <c r="P138" s="184">
        <v>1018875</v>
      </c>
      <c r="Q138" s="184">
        <v>1018875</v>
      </c>
      <c r="R138" t="s">
        <v>588</v>
      </c>
      <c r="S138">
        <v>24</v>
      </c>
      <c r="T138" t="s">
        <v>1011</v>
      </c>
    </row>
    <row r="139" spans="1:20" x14ac:dyDescent="0.3">
      <c r="A139" t="s">
        <v>1013</v>
      </c>
      <c r="B139">
        <v>227</v>
      </c>
      <c r="C139" t="s">
        <v>1009</v>
      </c>
      <c r="D139" t="s">
        <v>1014</v>
      </c>
      <c r="E139" t="s">
        <v>1012</v>
      </c>
      <c r="F139" s="25" t="s">
        <v>10</v>
      </c>
      <c r="G139" s="184">
        <v>0</v>
      </c>
      <c r="H139" s="184">
        <v>0</v>
      </c>
      <c r="I139" s="184">
        <v>0</v>
      </c>
      <c r="J139" s="184">
        <v>0</v>
      </c>
      <c r="K139" s="184">
        <v>0</v>
      </c>
      <c r="L139" s="184">
        <v>0</v>
      </c>
      <c r="M139" s="184">
        <v>0</v>
      </c>
      <c r="N139" s="184">
        <v>0</v>
      </c>
      <c r="O139" s="184">
        <v>0</v>
      </c>
      <c r="P139" s="184">
        <v>1781</v>
      </c>
      <c r="Q139" s="184">
        <v>1781</v>
      </c>
      <c r="R139" t="s">
        <v>588</v>
      </c>
      <c r="S139">
        <v>12</v>
      </c>
      <c r="T139" t="s">
        <v>1011</v>
      </c>
    </row>
    <row r="140" spans="1:20" x14ac:dyDescent="0.3">
      <c r="A140" t="s">
        <v>763</v>
      </c>
      <c r="B140">
        <v>432</v>
      </c>
      <c r="C140" t="s">
        <v>175</v>
      </c>
      <c r="D140" s="15" t="s">
        <v>176</v>
      </c>
      <c r="E140" s="15" t="s">
        <v>764</v>
      </c>
      <c r="F140" s="350" t="s">
        <v>11</v>
      </c>
      <c r="G140" s="184">
        <v>1556.7710000000002</v>
      </c>
      <c r="H140" s="184">
        <v>0</v>
      </c>
      <c r="I140" s="184">
        <v>0</v>
      </c>
      <c r="J140" s="184">
        <v>0</v>
      </c>
      <c r="K140" s="184">
        <v>159.84899999999999</v>
      </c>
      <c r="L140" s="184">
        <v>0</v>
      </c>
      <c r="M140" s="184">
        <v>0</v>
      </c>
      <c r="N140" s="184">
        <v>0</v>
      </c>
      <c r="O140" s="184">
        <v>111673</v>
      </c>
      <c r="P140" s="184">
        <v>0</v>
      </c>
      <c r="Q140" s="184">
        <v>0</v>
      </c>
      <c r="R140" t="s">
        <v>551</v>
      </c>
      <c r="S140">
        <v>24</v>
      </c>
      <c r="T140" t="s">
        <v>176</v>
      </c>
    </row>
    <row r="141" spans="1:20" x14ac:dyDescent="0.3">
      <c r="A141" t="s">
        <v>861</v>
      </c>
      <c r="B141">
        <v>369</v>
      </c>
      <c r="C141" t="s">
        <v>245</v>
      </c>
      <c r="D141" s="15" t="s">
        <v>246</v>
      </c>
      <c r="E141" s="15" t="s">
        <v>862</v>
      </c>
      <c r="F141" s="350" t="s">
        <v>11</v>
      </c>
      <c r="G141" s="184">
        <v>656.23500000000001</v>
      </c>
      <c r="H141" s="184">
        <v>0</v>
      </c>
      <c r="I141" s="184">
        <v>0</v>
      </c>
      <c r="J141" s="184">
        <v>0</v>
      </c>
      <c r="K141" s="184">
        <v>0</v>
      </c>
      <c r="L141" s="184">
        <v>0</v>
      </c>
      <c r="M141" s="184">
        <v>0</v>
      </c>
      <c r="N141" s="184">
        <v>0</v>
      </c>
      <c r="O141" s="184">
        <v>51385</v>
      </c>
      <c r="P141" s="184">
        <v>0</v>
      </c>
      <c r="Q141" s="184">
        <v>0</v>
      </c>
      <c r="R141" t="s">
        <v>551</v>
      </c>
      <c r="S141">
        <v>12</v>
      </c>
      <c r="T141" t="s">
        <v>246</v>
      </c>
    </row>
    <row r="142" spans="1:20" x14ac:dyDescent="0.3">
      <c r="A142" t="s">
        <v>892</v>
      </c>
      <c r="B142">
        <v>17</v>
      </c>
      <c r="C142" t="s">
        <v>260</v>
      </c>
      <c r="D142" s="15" t="s">
        <v>261</v>
      </c>
      <c r="E142" s="15" t="s">
        <v>893</v>
      </c>
      <c r="F142" s="350" t="s">
        <v>11</v>
      </c>
      <c r="G142" s="184">
        <v>16962.818999999996</v>
      </c>
      <c r="H142" s="184">
        <v>0</v>
      </c>
      <c r="I142" s="184">
        <v>0</v>
      </c>
      <c r="J142" s="184">
        <v>0</v>
      </c>
      <c r="K142" s="184">
        <v>4073.0879999999993</v>
      </c>
      <c r="L142" s="184">
        <v>0</v>
      </c>
      <c r="M142" s="184">
        <v>0</v>
      </c>
      <c r="N142" s="184">
        <v>0</v>
      </c>
      <c r="O142" s="184">
        <v>1164614</v>
      </c>
      <c r="P142" s="184">
        <v>0</v>
      </c>
      <c r="Q142" s="184">
        <v>0</v>
      </c>
      <c r="R142" t="s">
        <v>551</v>
      </c>
      <c r="S142">
        <v>24</v>
      </c>
      <c r="T142" t="s">
        <v>261</v>
      </c>
    </row>
    <row r="143" spans="1:20" x14ac:dyDescent="0.3">
      <c r="A143" t="s">
        <v>643</v>
      </c>
      <c r="B143">
        <v>169</v>
      </c>
      <c r="C143" t="s">
        <v>103</v>
      </c>
      <c r="D143" s="15" t="s">
        <v>105</v>
      </c>
      <c r="E143" s="15" t="s">
        <v>644</v>
      </c>
      <c r="F143" s="350" t="s">
        <v>11</v>
      </c>
      <c r="G143" s="184">
        <v>1338.498</v>
      </c>
      <c r="H143" s="184">
        <v>0</v>
      </c>
      <c r="I143" s="184">
        <v>0</v>
      </c>
      <c r="J143" s="184">
        <v>0</v>
      </c>
      <c r="K143" s="184">
        <v>0</v>
      </c>
      <c r="L143" s="184">
        <v>0</v>
      </c>
      <c r="M143" s="184">
        <v>0</v>
      </c>
      <c r="N143" s="184">
        <v>0</v>
      </c>
      <c r="O143" s="184">
        <v>99425</v>
      </c>
      <c r="P143" s="184">
        <v>0</v>
      </c>
      <c r="Q143" s="184">
        <v>0</v>
      </c>
      <c r="R143" t="s">
        <v>551</v>
      </c>
      <c r="S143">
        <v>12</v>
      </c>
      <c r="T143" t="s">
        <v>105</v>
      </c>
    </row>
    <row r="144" spans="1:20" x14ac:dyDescent="0.3">
      <c r="A144" t="s">
        <v>661</v>
      </c>
      <c r="B144">
        <v>169</v>
      </c>
      <c r="C144" t="s">
        <v>103</v>
      </c>
      <c r="D144" s="15" t="s">
        <v>121</v>
      </c>
      <c r="E144" s="15" t="s">
        <v>662</v>
      </c>
      <c r="F144" s="350" t="s">
        <v>11</v>
      </c>
      <c r="G144" s="184">
        <v>1578.7719999999999</v>
      </c>
      <c r="H144" s="184">
        <v>0</v>
      </c>
      <c r="I144" s="184">
        <v>0</v>
      </c>
      <c r="J144" s="184">
        <v>0</v>
      </c>
      <c r="K144" s="184">
        <v>0</v>
      </c>
      <c r="L144" s="184">
        <v>0</v>
      </c>
      <c r="M144" s="184">
        <v>0</v>
      </c>
      <c r="N144" s="184">
        <v>0</v>
      </c>
      <c r="O144" s="184">
        <v>109414</v>
      </c>
      <c r="P144" s="184">
        <v>0</v>
      </c>
      <c r="Q144" s="184">
        <v>0</v>
      </c>
      <c r="R144" t="s">
        <v>551</v>
      </c>
      <c r="S144">
        <v>12</v>
      </c>
      <c r="T144" t="s">
        <v>121</v>
      </c>
    </row>
    <row r="145" spans="1:20" x14ac:dyDescent="0.3">
      <c r="A145" t="s">
        <v>663</v>
      </c>
      <c r="B145">
        <v>169</v>
      </c>
      <c r="C145" t="s">
        <v>103</v>
      </c>
      <c r="D145" s="15" t="s">
        <v>122</v>
      </c>
      <c r="E145" s="15" t="s">
        <v>664</v>
      </c>
      <c r="F145" s="350" t="s">
        <v>11</v>
      </c>
      <c r="G145" s="184">
        <v>1322.2660000000001</v>
      </c>
      <c r="H145" s="184">
        <v>0</v>
      </c>
      <c r="I145" s="184">
        <v>0</v>
      </c>
      <c r="J145" s="184">
        <v>0</v>
      </c>
      <c r="K145" s="184">
        <v>0</v>
      </c>
      <c r="L145" s="184">
        <v>0</v>
      </c>
      <c r="M145" s="184">
        <v>0</v>
      </c>
      <c r="N145" s="184">
        <v>0</v>
      </c>
      <c r="O145" s="184">
        <v>89163</v>
      </c>
      <c r="P145" s="184">
        <v>0</v>
      </c>
      <c r="Q145" s="184">
        <v>0</v>
      </c>
      <c r="R145" t="s">
        <v>551</v>
      </c>
      <c r="S145">
        <v>12</v>
      </c>
      <c r="T145" t="s">
        <v>122</v>
      </c>
    </row>
    <row r="146" spans="1:20" x14ac:dyDescent="0.3">
      <c r="A146" t="s">
        <v>675</v>
      </c>
      <c r="B146">
        <v>169</v>
      </c>
      <c r="C146" t="s">
        <v>103</v>
      </c>
      <c r="D146" s="15" t="s">
        <v>131</v>
      </c>
      <c r="E146" s="15" t="s">
        <v>676</v>
      </c>
      <c r="F146" s="350" t="s">
        <v>11</v>
      </c>
      <c r="G146" s="184">
        <v>1852.8830000000003</v>
      </c>
      <c r="H146" s="184">
        <v>0</v>
      </c>
      <c r="I146" s="184">
        <v>0</v>
      </c>
      <c r="J146" s="184">
        <v>0</v>
      </c>
      <c r="K146" s="184">
        <v>0</v>
      </c>
      <c r="L146" s="184">
        <v>0</v>
      </c>
      <c r="M146" s="184">
        <v>0</v>
      </c>
      <c r="N146" s="184">
        <v>0</v>
      </c>
      <c r="O146" s="184">
        <v>128426</v>
      </c>
      <c r="P146" s="184">
        <v>0</v>
      </c>
      <c r="Q146" s="184">
        <v>0</v>
      </c>
      <c r="R146" t="s">
        <v>551</v>
      </c>
      <c r="S146">
        <v>12</v>
      </c>
      <c r="T146" t="s">
        <v>131</v>
      </c>
    </row>
    <row r="147" spans="1:20" x14ac:dyDescent="0.3">
      <c r="A147" t="s">
        <v>677</v>
      </c>
      <c r="B147">
        <v>169</v>
      </c>
      <c r="C147" t="s">
        <v>103</v>
      </c>
      <c r="D147" s="15" t="s">
        <v>132</v>
      </c>
      <c r="E147" s="15" t="s">
        <v>678</v>
      </c>
      <c r="F147" s="350" t="s">
        <v>11</v>
      </c>
      <c r="G147" s="184">
        <v>1893.38</v>
      </c>
      <c r="H147" s="184">
        <v>0</v>
      </c>
      <c r="I147" s="184">
        <v>0</v>
      </c>
      <c r="J147" s="184">
        <v>0</v>
      </c>
      <c r="K147" s="184">
        <v>0</v>
      </c>
      <c r="L147" s="184">
        <v>0</v>
      </c>
      <c r="M147" s="184">
        <v>0</v>
      </c>
      <c r="N147" s="184">
        <v>0</v>
      </c>
      <c r="O147" s="184">
        <v>130849</v>
      </c>
      <c r="P147" s="184">
        <v>0</v>
      </c>
      <c r="Q147" s="184">
        <v>0</v>
      </c>
      <c r="R147" t="s">
        <v>551</v>
      </c>
      <c r="S147">
        <v>12</v>
      </c>
      <c r="T147" t="s">
        <v>132</v>
      </c>
    </row>
    <row r="148" spans="1:20" x14ac:dyDescent="0.3">
      <c r="A148" t="s">
        <v>690</v>
      </c>
      <c r="B148">
        <v>169</v>
      </c>
      <c r="C148" t="s">
        <v>103</v>
      </c>
      <c r="D148" t="s">
        <v>143</v>
      </c>
      <c r="E148" t="s">
        <v>691</v>
      </c>
      <c r="F148" s="25" t="s">
        <v>11</v>
      </c>
      <c r="G148" s="184">
        <v>2803.6850000000004</v>
      </c>
      <c r="H148" s="184">
        <v>0</v>
      </c>
      <c r="I148" s="184">
        <v>0</v>
      </c>
      <c r="J148" s="184">
        <v>0</v>
      </c>
      <c r="K148" s="184">
        <v>63.934999999999995</v>
      </c>
      <c r="L148" s="184">
        <v>0</v>
      </c>
      <c r="M148" s="184">
        <v>0</v>
      </c>
      <c r="N148" s="184">
        <v>0</v>
      </c>
      <c r="O148" s="184">
        <v>198137</v>
      </c>
      <c r="P148" s="184">
        <v>0</v>
      </c>
      <c r="Q148" s="184">
        <v>0</v>
      </c>
      <c r="R148" t="s">
        <v>551</v>
      </c>
      <c r="S148">
        <v>24</v>
      </c>
      <c r="T148" t="s">
        <v>143</v>
      </c>
    </row>
    <row r="149" spans="1:20" x14ac:dyDescent="0.3">
      <c r="A149" t="s">
        <v>694</v>
      </c>
      <c r="B149">
        <v>169</v>
      </c>
      <c r="C149" t="s">
        <v>103</v>
      </c>
      <c r="D149" s="15" t="s">
        <v>147</v>
      </c>
      <c r="E149" s="15" t="s">
        <v>695</v>
      </c>
      <c r="F149" s="350" t="s">
        <v>11</v>
      </c>
      <c r="G149" s="184">
        <v>1592.9969999999996</v>
      </c>
      <c r="H149" s="184">
        <v>0</v>
      </c>
      <c r="I149" s="184">
        <v>0</v>
      </c>
      <c r="J149" s="184">
        <v>0</v>
      </c>
      <c r="K149" s="184">
        <v>0</v>
      </c>
      <c r="L149" s="184">
        <v>0</v>
      </c>
      <c r="M149" s="184">
        <v>0</v>
      </c>
      <c r="N149" s="184">
        <v>0</v>
      </c>
      <c r="O149" s="184">
        <v>115231</v>
      </c>
      <c r="P149" s="184">
        <v>0</v>
      </c>
      <c r="Q149" s="184">
        <v>0</v>
      </c>
      <c r="R149" t="s">
        <v>551</v>
      </c>
      <c r="S149">
        <v>12</v>
      </c>
      <c r="T149" t="s">
        <v>696</v>
      </c>
    </row>
    <row r="150" spans="1:20" x14ac:dyDescent="0.3">
      <c r="A150" t="s">
        <v>1312</v>
      </c>
      <c r="B150">
        <v>407</v>
      </c>
      <c r="C150" t="s">
        <v>255</v>
      </c>
      <c r="D150" s="15" t="s">
        <v>256</v>
      </c>
      <c r="E150" s="15" t="s">
        <v>695</v>
      </c>
      <c r="F150" s="350" t="s">
        <v>11</v>
      </c>
      <c r="G150" s="184">
        <v>0</v>
      </c>
      <c r="H150" s="184">
        <v>0</v>
      </c>
      <c r="I150" s="184">
        <v>0</v>
      </c>
      <c r="J150" s="184">
        <v>0</v>
      </c>
      <c r="K150" s="184">
        <v>0</v>
      </c>
      <c r="L150" s="184">
        <v>0</v>
      </c>
      <c r="M150" s="184">
        <v>0</v>
      </c>
      <c r="N150" s="184">
        <v>0</v>
      </c>
      <c r="O150" s="184">
        <v>0</v>
      </c>
      <c r="P150" s="184">
        <v>0</v>
      </c>
      <c r="Q150" s="184">
        <v>0</v>
      </c>
      <c r="R150">
        <v>0</v>
      </c>
      <c r="S150">
        <v>0</v>
      </c>
      <c r="T150" t="s">
        <v>696</v>
      </c>
    </row>
    <row r="151" spans="1:20" x14ac:dyDescent="0.3">
      <c r="A151" t="s">
        <v>741</v>
      </c>
      <c r="B151">
        <v>121</v>
      </c>
      <c r="C151" t="s">
        <v>2030</v>
      </c>
      <c r="D151" s="15" t="s">
        <v>156</v>
      </c>
      <c r="E151" s="15" t="s">
        <v>600</v>
      </c>
      <c r="F151" s="350" t="s">
        <v>12</v>
      </c>
      <c r="G151" s="184">
        <v>40.614000000000004</v>
      </c>
      <c r="H151" s="184">
        <v>45041.385999999999</v>
      </c>
      <c r="I151" s="184">
        <v>0</v>
      </c>
      <c r="J151" s="184">
        <v>0</v>
      </c>
      <c r="K151" s="184">
        <v>0</v>
      </c>
      <c r="L151" s="184">
        <v>0</v>
      </c>
      <c r="M151" s="184">
        <v>0</v>
      </c>
      <c r="N151" s="184">
        <v>0</v>
      </c>
      <c r="O151" s="184">
        <v>4326</v>
      </c>
      <c r="P151" s="184">
        <v>539441</v>
      </c>
      <c r="Q151" s="184">
        <v>539441</v>
      </c>
      <c r="R151" t="s">
        <v>588</v>
      </c>
      <c r="S151">
        <v>36</v>
      </c>
      <c r="T151">
        <v>0</v>
      </c>
    </row>
    <row r="152" spans="1:20" x14ac:dyDescent="0.3">
      <c r="A152" t="s">
        <v>742</v>
      </c>
      <c r="B152">
        <v>121</v>
      </c>
      <c r="C152" t="s">
        <v>2030</v>
      </c>
      <c r="D152" s="15" t="s">
        <v>743</v>
      </c>
      <c r="E152" s="15" t="s">
        <v>600</v>
      </c>
      <c r="F152" s="350" t="s">
        <v>12</v>
      </c>
      <c r="G152" s="184">
        <v>0</v>
      </c>
      <c r="H152" s="184">
        <v>0</v>
      </c>
      <c r="I152" s="184">
        <v>0</v>
      </c>
      <c r="J152" s="184">
        <v>76916</v>
      </c>
      <c r="K152" s="184">
        <v>0</v>
      </c>
      <c r="L152" s="184">
        <v>0</v>
      </c>
      <c r="M152" s="184">
        <v>0</v>
      </c>
      <c r="N152" s="184">
        <v>0</v>
      </c>
      <c r="O152" s="184">
        <v>0</v>
      </c>
      <c r="P152" s="184">
        <v>0</v>
      </c>
      <c r="Q152" s="184">
        <v>0</v>
      </c>
      <c r="R152" t="s">
        <v>588</v>
      </c>
      <c r="S152">
        <v>12</v>
      </c>
      <c r="T152">
        <v>0</v>
      </c>
    </row>
    <row r="153" spans="1:20" x14ac:dyDescent="0.3">
      <c r="A153" t="s">
        <v>744</v>
      </c>
      <c r="B153">
        <v>121</v>
      </c>
      <c r="C153" t="s">
        <v>2030</v>
      </c>
      <c r="D153" t="s">
        <v>158</v>
      </c>
      <c r="E153" t="s">
        <v>600</v>
      </c>
      <c r="F153" s="25" t="s">
        <v>12</v>
      </c>
      <c r="G153" s="184">
        <v>99.110000000000014</v>
      </c>
      <c r="H153" s="184">
        <v>589638.89</v>
      </c>
      <c r="I153" s="184">
        <v>0</v>
      </c>
      <c r="J153" s="184">
        <v>0</v>
      </c>
      <c r="K153" s="184">
        <v>0</v>
      </c>
      <c r="L153" s="184">
        <v>0</v>
      </c>
      <c r="M153" s="184">
        <v>0</v>
      </c>
      <c r="N153" s="184">
        <v>0</v>
      </c>
      <c r="O153" s="184">
        <v>7602</v>
      </c>
      <c r="P153" s="184">
        <v>6444038</v>
      </c>
      <c r="Q153" s="184">
        <v>6444038</v>
      </c>
      <c r="R153" t="s">
        <v>588</v>
      </c>
      <c r="S153">
        <v>60</v>
      </c>
      <c r="T153">
        <v>0</v>
      </c>
    </row>
    <row r="154" spans="1:20" x14ac:dyDescent="0.3">
      <c r="A154" t="s">
        <v>753</v>
      </c>
      <c r="B154">
        <v>520</v>
      </c>
      <c r="C154" t="s">
        <v>754</v>
      </c>
      <c r="D154" s="15" t="s">
        <v>167</v>
      </c>
      <c r="E154" s="15" t="s">
        <v>600</v>
      </c>
      <c r="F154" s="350" t="s">
        <v>12</v>
      </c>
      <c r="G154" s="184">
        <v>0</v>
      </c>
      <c r="H154" s="184">
        <v>0</v>
      </c>
      <c r="I154" s="184">
        <v>191982</v>
      </c>
      <c r="J154" s="184">
        <v>0</v>
      </c>
      <c r="K154" s="184">
        <v>0</v>
      </c>
      <c r="L154" s="184">
        <v>0</v>
      </c>
      <c r="M154" s="184">
        <v>0</v>
      </c>
      <c r="N154" s="184">
        <v>0</v>
      </c>
      <c r="O154" s="184">
        <v>0</v>
      </c>
      <c r="P154" s="184">
        <v>0</v>
      </c>
      <c r="Q154" s="184">
        <v>157949</v>
      </c>
      <c r="R154" t="s">
        <v>588</v>
      </c>
      <c r="S154">
        <v>36</v>
      </c>
      <c r="T154">
        <v>0</v>
      </c>
    </row>
    <row r="155" spans="1:20" x14ac:dyDescent="0.3">
      <c r="A155" t="s">
        <v>777</v>
      </c>
      <c r="B155">
        <v>8</v>
      </c>
      <c r="C155" t="s">
        <v>189</v>
      </c>
      <c r="D155" t="s">
        <v>190</v>
      </c>
      <c r="E155" t="s">
        <v>600</v>
      </c>
      <c r="F155" s="25" t="s">
        <v>12</v>
      </c>
      <c r="G155" s="184">
        <v>0</v>
      </c>
      <c r="H155" s="184">
        <v>84421</v>
      </c>
      <c r="I155" s="184">
        <v>0</v>
      </c>
      <c r="J155" s="184">
        <v>0</v>
      </c>
      <c r="K155" s="184">
        <v>0</v>
      </c>
      <c r="L155" s="184">
        <v>0</v>
      </c>
      <c r="M155" s="184">
        <v>0</v>
      </c>
      <c r="N155" s="184">
        <v>0</v>
      </c>
      <c r="O155" s="184">
        <v>0</v>
      </c>
      <c r="P155" s="184">
        <v>1538083</v>
      </c>
      <c r="Q155" s="184">
        <v>1538083</v>
      </c>
      <c r="R155" t="s">
        <v>588</v>
      </c>
      <c r="S155">
        <v>12</v>
      </c>
      <c r="T155">
        <v>0</v>
      </c>
    </row>
    <row r="156" spans="1:20" x14ac:dyDescent="0.3">
      <c r="A156" t="s">
        <v>778</v>
      </c>
      <c r="B156">
        <v>8</v>
      </c>
      <c r="C156" t="s">
        <v>189</v>
      </c>
      <c r="D156" s="15" t="s">
        <v>191</v>
      </c>
      <c r="E156" s="15" t="s">
        <v>600</v>
      </c>
      <c r="F156" s="350" t="s">
        <v>12</v>
      </c>
      <c r="G156" s="184">
        <v>0</v>
      </c>
      <c r="H156" s="184">
        <v>0</v>
      </c>
      <c r="I156" s="184">
        <v>0</v>
      </c>
      <c r="J156" s="184">
        <v>86666</v>
      </c>
      <c r="K156" s="184">
        <v>0</v>
      </c>
      <c r="L156" s="184">
        <v>0</v>
      </c>
      <c r="M156" s="184">
        <v>0</v>
      </c>
      <c r="N156" s="184">
        <v>0</v>
      </c>
      <c r="O156" s="184">
        <v>0</v>
      </c>
      <c r="P156" s="184">
        <v>0</v>
      </c>
      <c r="Q156" s="184">
        <v>0</v>
      </c>
      <c r="R156" t="s">
        <v>588</v>
      </c>
      <c r="S156">
        <v>12</v>
      </c>
      <c r="T156">
        <v>0</v>
      </c>
    </row>
    <row r="157" spans="1:20" x14ac:dyDescent="0.3">
      <c r="A157" t="s">
        <v>780</v>
      </c>
      <c r="B157">
        <v>8</v>
      </c>
      <c r="C157" t="s">
        <v>189</v>
      </c>
      <c r="D157" s="15" t="s">
        <v>541</v>
      </c>
      <c r="E157" s="15" t="s">
        <v>600</v>
      </c>
      <c r="F157" s="350" t="s">
        <v>12</v>
      </c>
      <c r="G157" s="184">
        <v>0</v>
      </c>
      <c r="H157" s="184">
        <v>871990</v>
      </c>
      <c r="I157" s="184">
        <v>0</v>
      </c>
      <c r="J157" s="184">
        <v>0</v>
      </c>
      <c r="K157" s="184">
        <v>0</v>
      </c>
      <c r="L157" s="184">
        <v>0</v>
      </c>
      <c r="M157" s="184">
        <v>0</v>
      </c>
      <c r="N157" s="184">
        <v>0</v>
      </c>
      <c r="O157" s="184">
        <v>0</v>
      </c>
      <c r="P157" s="184">
        <v>6734285</v>
      </c>
      <c r="Q157" s="184">
        <v>6734285</v>
      </c>
      <c r="R157" t="s">
        <v>588</v>
      </c>
      <c r="S157">
        <v>24</v>
      </c>
      <c r="T157">
        <v>0</v>
      </c>
    </row>
    <row r="158" spans="1:20" x14ac:dyDescent="0.3">
      <c r="A158" t="s">
        <v>802</v>
      </c>
      <c r="B158">
        <v>720</v>
      </c>
      <c r="C158" t="s">
        <v>803</v>
      </c>
      <c r="D158" t="s">
        <v>804</v>
      </c>
      <c r="E158" t="s">
        <v>600</v>
      </c>
      <c r="F158" s="25" t="s">
        <v>12</v>
      </c>
      <c r="G158" s="184">
        <v>107.8</v>
      </c>
      <c r="H158" s="184">
        <v>0</v>
      </c>
      <c r="I158" s="184">
        <v>0</v>
      </c>
      <c r="J158" s="184">
        <v>0</v>
      </c>
      <c r="K158" s="184">
        <v>0</v>
      </c>
      <c r="L158" s="184">
        <v>0</v>
      </c>
      <c r="M158" s="184">
        <v>0</v>
      </c>
      <c r="N158" s="184">
        <v>0</v>
      </c>
      <c r="O158" s="184">
        <v>7896</v>
      </c>
      <c r="P158" s="184">
        <v>0</v>
      </c>
      <c r="Q158" s="184">
        <v>0</v>
      </c>
      <c r="R158" t="s">
        <v>588</v>
      </c>
      <c r="S158">
        <v>12</v>
      </c>
      <c r="T158">
        <v>0</v>
      </c>
    </row>
    <row r="159" spans="1:20" x14ac:dyDescent="0.3">
      <c r="A159" t="s">
        <v>805</v>
      </c>
      <c r="B159">
        <v>726</v>
      </c>
      <c r="C159" t="s">
        <v>806</v>
      </c>
      <c r="D159" t="s">
        <v>807</v>
      </c>
      <c r="E159" t="s">
        <v>600</v>
      </c>
      <c r="F159" s="25" t="s">
        <v>12</v>
      </c>
      <c r="G159" s="184">
        <v>0</v>
      </c>
      <c r="H159" s="184">
        <v>0</v>
      </c>
      <c r="I159" s="184">
        <v>105551.40299999999</v>
      </c>
      <c r="J159" s="184">
        <v>0</v>
      </c>
      <c r="K159" s="184">
        <v>0</v>
      </c>
      <c r="L159" s="184">
        <v>0</v>
      </c>
      <c r="M159" s="184">
        <v>0</v>
      </c>
      <c r="N159" s="184">
        <v>0</v>
      </c>
      <c r="O159" s="184">
        <v>0</v>
      </c>
      <c r="P159" s="184">
        <v>0</v>
      </c>
      <c r="Q159" s="184">
        <v>53629</v>
      </c>
      <c r="R159" t="s">
        <v>588</v>
      </c>
      <c r="S159">
        <v>12</v>
      </c>
      <c r="T159">
        <v>0</v>
      </c>
    </row>
    <row r="160" spans="1:20" x14ac:dyDescent="0.3">
      <c r="A160" t="s">
        <v>808</v>
      </c>
      <c r="B160">
        <v>724</v>
      </c>
      <c r="C160" t="s">
        <v>809</v>
      </c>
      <c r="D160" t="s">
        <v>810</v>
      </c>
      <c r="E160" t="s">
        <v>600</v>
      </c>
      <c r="F160" s="25" t="s">
        <v>12</v>
      </c>
      <c r="G160" s="184">
        <v>0</v>
      </c>
      <c r="H160" s="184">
        <v>42516</v>
      </c>
      <c r="I160" s="184">
        <v>0</v>
      </c>
      <c r="J160" s="184">
        <v>0</v>
      </c>
      <c r="K160" s="184">
        <v>0</v>
      </c>
      <c r="L160" s="184">
        <v>0</v>
      </c>
      <c r="M160" s="184">
        <v>0</v>
      </c>
      <c r="N160" s="184">
        <v>0</v>
      </c>
      <c r="O160" s="184">
        <v>0</v>
      </c>
      <c r="P160" s="184">
        <v>757651</v>
      </c>
      <c r="Q160" s="184">
        <v>757651</v>
      </c>
      <c r="R160" t="s">
        <v>588</v>
      </c>
      <c r="S160">
        <v>24</v>
      </c>
      <c r="T160">
        <v>0</v>
      </c>
    </row>
    <row r="161" spans="1:20" x14ac:dyDescent="0.3">
      <c r="A161" t="s">
        <v>598</v>
      </c>
      <c r="B161">
        <v>742</v>
      </c>
      <c r="C161" t="s">
        <v>599</v>
      </c>
      <c r="D161" t="s">
        <v>78</v>
      </c>
      <c r="E161" t="s">
        <v>600</v>
      </c>
      <c r="F161" s="25" t="s">
        <v>12</v>
      </c>
      <c r="G161" s="184">
        <v>0</v>
      </c>
      <c r="H161" s="184">
        <v>0</v>
      </c>
      <c r="I161" s="184">
        <v>0</v>
      </c>
      <c r="J161" s="184">
        <v>0</v>
      </c>
      <c r="K161" s="184">
        <v>4446</v>
      </c>
      <c r="L161" s="184">
        <v>0</v>
      </c>
      <c r="M161" s="184">
        <v>0</v>
      </c>
      <c r="N161" s="184">
        <v>0</v>
      </c>
      <c r="O161" s="184">
        <v>0</v>
      </c>
      <c r="P161" s="184">
        <v>0</v>
      </c>
      <c r="Q161" s="184">
        <v>0</v>
      </c>
      <c r="R161" t="s">
        <v>588</v>
      </c>
      <c r="S161">
        <v>12</v>
      </c>
      <c r="T161">
        <v>0</v>
      </c>
    </row>
    <row r="162" spans="1:20" x14ac:dyDescent="0.3">
      <c r="A162" t="s">
        <v>817</v>
      </c>
      <c r="B162">
        <v>0</v>
      </c>
      <c r="C162" t="s">
        <v>213</v>
      </c>
      <c r="D162" s="15" t="s">
        <v>818</v>
      </c>
      <c r="E162" s="15" t="s">
        <v>600</v>
      </c>
      <c r="F162" s="350" t="s">
        <v>12</v>
      </c>
      <c r="G162" s="184">
        <v>0</v>
      </c>
      <c r="H162" s="184">
        <v>0</v>
      </c>
      <c r="I162" s="184">
        <v>0</v>
      </c>
      <c r="J162" s="184">
        <v>0</v>
      </c>
      <c r="K162" s="184">
        <v>56022</v>
      </c>
      <c r="L162" s="184">
        <v>0</v>
      </c>
      <c r="M162" s="184">
        <v>0</v>
      </c>
      <c r="N162" s="184">
        <v>0</v>
      </c>
      <c r="O162" s="184">
        <v>0</v>
      </c>
      <c r="P162" s="184">
        <v>0</v>
      </c>
      <c r="Q162" s="184">
        <v>0</v>
      </c>
      <c r="R162" t="s">
        <v>588</v>
      </c>
      <c r="S162">
        <v>12</v>
      </c>
      <c r="T162">
        <v>0</v>
      </c>
    </row>
    <row r="163" spans="1:20" x14ac:dyDescent="0.3">
      <c r="A163" t="s">
        <v>826</v>
      </c>
      <c r="B163">
        <v>13</v>
      </c>
      <c r="C163" t="s">
        <v>220</v>
      </c>
      <c r="D163" s="15" t="s">
        <v>546</v>
      </c>
      <c r="E163" s="15" t="s">
        <v>600</v>
      </c>
      <c r="F163" s="350" t="s">
        <v>12</v>
      </c>
      <c r="G163" s="184">
        <v>0</v>
      </c>
      <c r="H163" s="184">
        <v>0</v>
      </c>
      <c r="I163" s="184">
        <v>0</v>
      </c>
      <c r="J163" s="184">
        <v>0</v>
      </c>
      <c r="K163" s="184">
        <v>0</v>
      </c>
      <c r="L163" s="184">
        <v>0</v>
      </c>
      <c r="M163" s="184">
        <v>-2392</v>
      </c>
      <c r="N163" s="184">
        <v>0</v>
      </c>
      <c r="O163" s="184">
        <v>0</v>
      </c>
      <c r="P163" s="184">
        <v>0</v>
      </c>
      <c r="Q163" s="184">
        <v>0</v>
      </c>
      <c r="R163" t="s">
        <v>588</v>
      </c>
      <c r="S163">
        <v>12</v>
      </c>
      <c r="T163">
        <v>0</v>
      </c>
    </row>
    <row r="164" spans="1:20" x14ac:dyDescent="0.3">
      <c r="A164" t="s">
        <v>827</v>
      </c>
      <c r="B164">
        <v>13</v>
      </c>
      <c r="C164" t="s">
        <v>220</v>
      </c>
      <c r="D164" t="s">
        <v>221</v>
      </c>
      <c r="E164" t="s">
        <v>600</v>
      </c>
      <c r="F164" s="25" t="s">
        <v>12</v>
      </c>
      <c r="G164" s="184">
        <v>38</v>
      </c>
      <c r="H164" s="184">
        <v>0</v>
      </c>
      <c r="I164" s="184">
        <v>0</v>
      </c>
      <c r="J164" s="184">
        <v>0</v>
      </c>
      <c r="K164" s="184">
        <v>0</v>
      </c>
      <c r="L164" s="184">
        <v>0</v>
      </c>
      <c r="M164" s="184">
        <v>0</v>
      </c>
      <c r="N164" s="184">
        <v>0</v>
      </c>
      <c r="O164" s="184">
        <v>27762</v>
      </c>
      <c r="P164" s="184">
        <v>0</v>
      </c>
      <c r="Q164" s="184">
        <v>0</v>
      </c>
      <c r="R164" t="s">
        <v>588</v>
      </c>
      <c r="S164">
        <v>12</v>
      </c>
      <c r="T164">
        <v>0</v>
      </c>
    </row>
    <row r="165" spans="1:20" x14ac:dyDescent="0.3">
      <c r="A165" t="s">
        <v>828</v>
      </c>
      <c r="B165">
        <v>13</v>
      </c>
      <c r="C165" t="s">
        <v>220</v>
      </c>
      <c r="D165" t="s">
        <v>829</v>
      </c>
      <c r="E165" t="s">
        <v>600</v>
      </c>
      <c r="F165" s="25" t="s">
        <v>12</v>
      </c>
      <c r="G165" s="184">
        <v>0</v>
      </c>
      <c r="H165" s="184">
        <v>0</v>
      </c>
      <c r="I165" s="184">
        <v>0</v>
      </c>
      <c r="J165" s="184">
        <v>0</v>
      </c>
      <c r="K165" s="184">
        <v>73845</v>
      </c>
      <c r="L165" s="184">
        <v>0</v>
      </c>
      <c r="M165" s="184">
        <v>0</v>
      </c>
      <c r="N165" s="184">
        <v>0</v>
      </c>
      <c r="O165" s="184">
        <v>0</v>
      </c>
      <c r="P165" s="184">
        <v>0</v>
      </c>
      <c r="Q165" s="184">
        <v>0</v>
      </c>
      <c r="R165" t="s">
        <v>588</v>
      </c>
      <c r="S165">
        <v>12</v>
      </c>
      <c r="T165">
        <v>0</v>
      </c>
    </row>
    <row r="166" spans="1:20" x14ac:dyDescent="0.3">
      <c r="A166" t="s">
        <v>830</v>
      </c>
      <c r="B166">
        <v>13</v>
      </c>
      <c r="C166" t="s">
        <v>220</v>
      </c>
      <c r="D166" t="s">
        <v>79</v>
      </c>
      <c r="E166" t="s">
        <v>600</v>
      </c>
      <c r="F166" s="25" t="s">
        <v>12</v>
      </c>
      <c r="G166" s="184">
        <v>7133.0000000000009</v>
      </c>
      <c r="H166" s="184">
        <v>0</v>
      </c>
      <c r="I166" s="184">
        <v>0</v>
      </c>
      <c r="J166" s="184">
        <v>0</v>
      </c>
      <c r="K166" s="184">
        <v>0</v>
      </c>
      <c r="L166" s="184">
        <v>0</v>
      </c>
      <c r="M166" s="184">
        <v>0</v>
      </c>
      <c r="N166" s="184">
        <v>0</v>
      </c>
      <c r="O166" s="184">
        <v>1206324</v>
      </c>
      <c r="P166" s="184">
        <v>0</v>
      </c>
      <c r="Q166" s="184">
        <v>0</v>
      </c>
      <c r="R166" t="s">
        <v>588</v>
      </c>
      <c r="S166">
        <v>36</v>
      </c>
      <c r="T166">
        <v>0</v>
      </c>
    </row>
    <row r="167" spans="1:20" x14ac:dyDescent="0.3">
      <c r="A167" t="s">
        <v>831</v>
      </c>
      <c r="B167">
        <v>13</v>
      </c>
      <c r="C167" t="s">
        <v>220</v>
      </c>
      <c r="D167" t="s">
        <v>222</v>
      </c>
      <c r="E167" t="s">
        <v>600</v>
      </c>
      <c r="F167" s="25" t="s">
        <v>12</v>
      </c>
      <c r="G167" s="184">
        <v>2878.877</v>
      </c>
      <c r="H167" s="184">
        <v>0</v>
      </c>
      <c r="I167" s="184">
        <v>189596.12299999999</v>
      </c>
      <c r="J167" s="184">
        <v>0</v>
      </c>
      <c r="K167" s="184">
        <v>0</v>
      </c>
      <c r="L167" s="184">
        <v>0</v>
      </c>
      <c r="M167" s="184">
        <v>0</v>
      </c>
      <c r="N167" s="184">
        <v>0</v>
      </c>
      <c r="O167" s="184">
        <v>326340</v>
      </c>
      <c r="P167" s="184">
        <v>0</v>
      </c>
      <c r="Q167" s="184">
        <v>70441</v>
      </c>
      <c r="R167" t="s">
        <v>588</v>
      </c>
      <c r="S167">
        <v>48</v>
      </c>
      <c r="T167">
        <v>0</v>
      </c>
    </row>
    <row r="168" spans="1:20" x14ac:dyDescent="0.3">
      <c r="A168" t="s">
        <v>832</v>
      </c>
      <c r="B168">
        <v>13</v>
      </c>
      <c r="C168" t="s">
        <v>220</v>
      </c>
      <c r="D168" s="15" t="s">
        <v>223</v>
      </c>
      <c r="E168" s="15" t="s">
        <v>600</v>
      </c>
      <c r="F168" s="350" t="s">
        <v>12</v>
      </c>
      <c r="G168" s="184">
        <v>417651.99999999988</v>
      </c>
      <c r="H168" s="184">
        <v>0</v>
      </c>
      <c r="I168" s="184">
        <v>0</v>
      </c>
      <c r="J168" s="184">
        <v>0</v>
      </c>
      <c r="K168" s="184">
        <v>0</v>
      </c>
      <c r="L168" s="184">
        <v>0</v>
      </c>
      <c r="M168" s="184">
        <v>0</v>
      </c>
      <c r="N168" s="184">
        <v>0</v>
      </c>
      <c r="O168" s="184">
        <v>10541244</v>
      </c>
      <c r="P168" s="184">
        <v>0</v>
      </c>
      <c r="Q168" s="184">
        <v>0</v>
      </c>
      <c r="R168" t="s">
        <v>588</v>
      </c>
      <c r="S168">
        <v>96</v>
      </c>
      <c r="T168">
        <v>0</v>
      </c>
    </row>
    <row r="169" spans="1:20" x14ac:dyDescent="0.3">
      <c r="A169" t="s">
        <v>840</v>
      </c>
      <c r="B169">
        <v>32</v>
      </c>
      <c r="C169" t="s">
        <v>229</v>
      </c>
      <c r="D169" t="s">
        <v>230</v>
      </c>
      <c r="E169" t="s">
        <v>600</v>
      </c>
      <c r="F169" s="25" t="s">
        <v>12</v>
      </c>
      <c r="G169" s="184">
        <v>0</v>
      </c>
      <c r="H169" s="184">
        <v>12</v>
      </c>
      <c r="I169" s="184">
        <v>0</v>
      </c>
      <c r="J169" s="184">
        <v>0</v>
      </c>
      <c r="K169" s="184">
        <v>0</v>
      </c>
      <c r="L169" s="184">
        <v>0</v>
      </c>
      <c r="M169" s="184">
        <v>0</v>
      </c>
      <c r="N169" s="184">
        <v>0</v>
      </c>
      <c r="O169" s="184">
        <v>0</v>
      </c>
      <c r="P169" s="184">
        <v>7306</v>
      </c>
      <c r="Q169" s="184">
        <v>7306</v>
      </c>
      <c r="R169" t="s">
        <v>588</v>
      </c>
      <c r="S169">
        <v>12</v>
      </c>
      <c r="T169">
        <v>0</v>
      </c>
    </row>
    <row r="170" spans="1:20" x14ac:dyDescent="0.3">
      <c r="A170" t="s">
        <v>842</v>
      </c>
      <c r="B170">
        <v>32</v>
      </c>
      <c r="C170" t="s">
        <v>229</v>
      </c>
      <c r="D170" t="s">
        <v>231</v>
      </c>
      <c r="E170" t="s">
        <v>600</v>
      </c>
      <c r="F170" s="25" t="s">
        <v>12</v>
      </c>
      <c r="G170" s="184">
        <v>0</v>
      </c>
      <c r="H170" s="184">
        <v>0</v>
      </c>
      <c r="I170" s="184">
        <v>0</v>
      </c>
      <c r="J170" s="184">
        <v>430509</v>
      </c>
      <c r="K170" s="184">
        <v>0</v>
      </c>
      <c r="L170" s="184">
        <v>0</v>
      </c>
      <c r="M170" s="184">
        <v>0</v>
      </c>
      <c r="N170" s="184">
        <v>0</v>
      </c>
      <c r="O170" s="184">
        <v>0</v>
      </c>
      <c r="P170" s="184">
        <v>0</v>
      </c>
      <c r="Q170" s="184">
        <v>0</v>
      </c>
      <c r="R170" t="s">
        <v>588</v>
      </c>
      <c r="S170">
        <v>12</v>
      </c>
      <c r="T170">
        <v>0</v>
      </c>
    </row>
    <row r="171" spans="1:20" x14ac:dyDescent="0.3">
      <c r="A171" t="s">
        <v>843</v>
      </c>
      <c r="B171">
        <v>32</v>
      </c>
      <c r="C171" t="s">
        <v>229</v>
      </c>
      <c r="D171" s="15" t="s">
        <v>232</v>
      </c>
      <c r="E171" s="15" t="s">
        <v>600</v>
      </c>
      <c r="F171" s="350" t="s">
        <v>12</v>
      </c>
      <c r="G171" s="184">
        <v>0</v>
      </c>
      <c r="H171" s="184">
        <v>398898</v>
      </c>
      <c r="I171" s="184">
        <v>0</v>
      </c>
      <c r="J171" s="184">
        <v>0</v>
      </c>
      <c r="K171" s="184">
        <v>0</v>
      </c>
      <c r="L171" s="184">
        <v>0</v>
      </c>
      <c r="M171" s="184">
        <v>0</v>
      </c>
      <c r="N171" s="184">
        <v>0</v>
      </c>
      <c r="O171" s="184">
        <v>0</v>
      </c>
      <c r="P171" s="184">
        <v>3476331</v>
      </c>
      <c r="Q171" s="184">
        <v>3476331</v>
      </c>
      <c r="R171" t="s">
        <v>588</v>
      </c>
      <c r="S171">
        <v>24</v>
      </c>
      <c r="T171">
        <v>0</v>
      </c>
    </row>
    <row r="172" spans="1:20" x14ac:dyDescent="0.3">
      <c r="A172" t="s">
        <v>844</v>
      </c>
      <c r="B172">
        <v>32</v>
      </c>
      <c r="C172" t="s">
        <v>229</v>
      </c>
      <c r="D172" s="15" t="s">
        <v>233</v>
      </c>
      <c r="E172" s="15" t="s">
        <v>600</v>
      </c>
      <c r="F172" s="350" t="s">
        <v>12</v>
      </c>
      <c r="G172" s="184">
        <v>87</v>
      </c>
      <c r="H172" s="184">
        <v>0</v>
      </c>
      <c r="I172" s="184">
        <v>0</v>
      </c>
      <c r="J172" s="184">
        <v>0</v>
      </c>
      <c r="K172" s="184">
        <v>0</v>
      </c>
      <c r="L172" s="184">
        <v>0</v>
      </c>
      <c r="M172" s="184">
        <v>0</v>
      </c>
      <c r="N172" s="184">
        <v>0</v>
      </c>
      <c r="O172" s="184">
        <v>6048</v>
      </c>
      <c r="P172" s="184">
        <v>0</v>
      </c>
      <c r="Q172" s="184">
        <v>0</v>
      </c>
      <c r="R172" t="s">
        <v>588</v>
      </c>
      <c r="S172">
        <v>12</v>
      </c>
      <c r="T172">
        <v>0</v>
      </c>
    </row>
    <row r="173" spans="1:20" x14ac:dyDescent="0.3">
      <c r="A173" t="s">
        <v>845</v>
      </c>
      <c r="B173">
        <v>32</v>
      </c>
      <c r="C173" t="s">
        <v>229</v>
      </c>
      <c r="D173" t="s">
        <v>846</v>
      </c>
      <c r="E173" t="s">
        <v>600</v>
      </c>
      <c r="F173" s="25" t="s">
        <v>12</v>
      </c>
      <c r="G173" s="184">
        <v>0</v>
      </c>
      <c r="H173" s="184">
        <v>39612</v>
      </c>
      <c r="I173" s="184">
        <v>0</v>
      </c>
      <c r="J173" s="184">
        <v>0</v>
      </c>
      <c r="K173" s="184">
        <v>0</v>
      </c>
      <c r="L173" s="184">
        <v>0</v>
      </c>
      <c r="M173" s="184">
        <v>0</v>
      </c>
      <c r="N173" s="184">
        <v>0</v>
      </c>
      <c r="O173" s="184">
        <v>0</v>
      </c>
      <c r="P173" s="184">
        <v>463614</v>
      </c>
      <c r="Q173" s="184">
        <v>463614</v>
      </c>
      <c r="R173" t="s">
        <v>588</v>
      </c>
      <c r="S173">
        <v>12</v>
      </c>
      <c r="T173">
        <v>0</v>
      </c>
    </row>
    <row r="174" spans="1:20" x14ac:dyDescent="0.3">
      <c r="A174" t="s">
        <v>908</v>
      </c>
      <c r="B174">
        <v>18</v>
      </c>
      <c r="C174" t="s">
        <v>909</v>
      </c>
      <c r="D174" t="s">
        <v>910</v>
      </c>
      <c r="E174" t="s">
        <v>600</v>
      </c>
      <c r="F174" s="25" t="s">
        <v>12</v>
      </c>
      <c r="G174" s="184">
        <v>0</v>
      </c>
      <c r="H174" s="184">
        <v>819046</v>
      </c>
      <c r="I174" s="184">
        <v>0</v>
      </c>
      <c r="J174" s="184">
        <v>0</v>
      </c>
      <c r="K174" s="184">
        <v>0</v>
      </c>
      <c r="L174" s="184">
        <v>0</v>
      </c>
      <c r="M174" s="184">
        <v>0</v>
      </c>
      <c r="N174" s="184">
        <v>0</v>
      </c>
      <c r="O174" s="184">
        <v>0</v>
      </c>
      <c r="P174" s="184">
        <v>7164645</v>
      </c>
      <c r="Q174" s="184">
        <v>7164645</v>
      </c>
      <c r="R174" t="s">
        <v>588</v>
      </c>
      <c r="S174">
        <v>24</v>
      </c>
      <c r="T174">
        <v>0</v>
      </c>
    </row>
    <row r="175" spans="1:20" x14ac:dyDescent="0.3">
      <c r="A175" t="s">
        <v>783</v>
      </c>
      <c r="B175">
        <v>108</v>
      </c>
      <c r="C175" t="s">
        <v>784</v>
      </c>
      <c r="D175" s="15" t="s">
        <v>341</v>
      </c>
      <c r="E175" s="15" t="s">
        <v>600</v>
      </c>
      <c r="F175" s="350" t="s">
        <v>12</v>
      </c>
      <c r="G175" s="184">
        <v>105</v>
      </c>
      <c r="H175" s="184">
        <v>0</v>
      </c>
      <c r="I175" s="184">
        <v>0</v>
      </c>
      <c r="J175" s="184">
        <v>0</v>
      </c>
      <c r="K175" s="184">
        <v>0</v>
      </c>
      <c r="L175" s="184">
        <v>0</v>
      </c>
      <c r="M175" s="184">
        <v>0</v>
      </c>
      <c r="N175" s="184">
        <v>0</v>
      </c>
      <c r="O175" s="184">
        <v>12684</v>
      </c>
      <c r="P175" s="184">
        <v>0</v>
      </c>
      <c r="Q175" s="184">
        <v>0</v>
      </c>
      <c r="R175" t="s">
        <v>588</v>
      </c>
      <c r="S175">
        <v>12</v>
      </c>
      <c r="T175">
        <v>0</v>
      </c>
    </row>
    <row r="176" spans="1:20" x14ac:dyDescent="0.3">
      <c r="A176" t="s">
        <v>1017</v>
      </c>
      <c r="B176">
        <v>0</v>
      </c>
      <c r="C176" t="s">
        <v>1018</v>
      </c>
      <c r="D176" t="s">
        <v>1019</v>
      </c>
      <c r="E176" t="s">
        <v>600</v>
      </c>
      <c r="F176" s="25" t="s">
        <v>12</v>
      </c>
      <c r="G176" s="184">
        <v>0</v>
      </c>
      <c r="H176" s="184">
        <v>62679.000000000007</v>
      </c>
      <c r="I176" s="184">
        <v>0</v>
      </c>
      <c r="J176" s="184">
        <v>0</v>
      </c>
      <c r="K176" s="184">
        <v>0</v>
      </c>
      <c r="L176" s="184">
        <v>0</v>
      </c>
      <c r="M176" s="184">
        <v>0</v>
      </c>
      <c r="N176" s="184">
        <v>0</v>
      </c>
      <c r="O176" s="184">
        <v>0</v>
      </c>
      <c r="P176" s="184">
        <v>267317</v>
      </c>
      <c r="Q176" s="184">
        <v>267317</v>
      </c>
      <c r="R176" t="s">
        <v>588</v>
      </c>
      <c r="S176">
        <v>36</v>
      </c>
      <c r="T176">
        <v>0</v>
      </c>
    </row>
    <row r="177" spans="1:20" x14ac:dyDescent="0.3">
      <c r="A177" t="s">
        <v>1041</v>
      </c>
      <c r="B177">
        <v>452</v>
      </c>
      <c r="C177" t="s">
        <v>1042</v>
      </c>
      <c r="D177" t="s">
        <v>1043</v>
      </c>
      <c r="E177" t="s">
        <v>600</v>
      </c>
      <c r="F177" s="25" t="s">
        <v>12</v>
      </c>
      <c r="G177" s="184">
        <v>2603.2209999999995</v>
      </c>
      <c r="H177" s="184">
        <v>1129.934</v>
      </c>
      <c r="I177" s="184">
        <v>37330.845000000001</v>
      </c>
      <c r="J177" s="184">
        <v>0</v>
      </c>
      <c r="K177" s="184">
        <v>0</v>
      </c>
      <c r="L177" s="184">
        <v>0</v>
      </c>
      <c r="M177" s="184">
        <v>0</v>
      </c>
      <c r="N177" s="184">
        <v>0</v>
      </c>
      <c r="O177" s="184">
        <v>119196</v>
      </c>
      <c r="P177" s="184">
        <v>6921</v>
      </c>
      <c r="Q177" s="184">
        <v>21767</v>
      </c>
      <c r="R177" t="s">
        <v>588</v>
      </c>
      <c r="S177">
        <v>60</v>
      </c>
      <c r="T177">
        <v>0</v>
      </c>
    </row>
    <row r="178" spans="1:20" x14ac:dyDescent="0.3">
      <c r="A178" t="s">
        <v>1026</v>
      </c>
      <c r="B178">
        <v>0</v>
      </c>
      <c r="C178" t="s">
        <v>1027</v>
      </c>
      <c r="D178" t="s">
        <v>1028</v>
      </c>
      <c r="E178" t="s">
        <v>600</v>
      </c>
      <c r="F178" s="25" t="s">
        <v>12</v>
      </c>
      <c r="G178" s="184">
        <v>216</v>
      </c>
      <c r="H178" s="184">
        <v>0</v>
      </c>
      <c r="I178" s="184">
        <v>69678.563999999998</v>
      </c>
      <c r="J178" s="184">
        <v>0</v>
      </c>
      <c r="K178" s="184">
        <v>0</v>
      </c>
      <c r="L178" s="184">
        <v>0</v>
      </c>
      <c r="M178" s="184">
        <v>0</v>
      </c>
      <c r="N178" s="184">
        <v>0</v>
      </c>
      <c r="O178" s="184">
        <v>7392</v>
      </c>
      <c r="P178" s="184">
        <v>0</v>
      </c>
      <c r="Q178" s="184">
        <v>21841</v>
      </c>
      <c r="R178" t="s">
        <v>588</v>
      </c>
      <c r="S178">
        <v>24</v>
      </c>
      <c r="T178">
        <v>0</v>
      </c>
    </row>
    <row r="179" spans="1:20" x14ac:dyDescent="0.3">
      <c r="A179" t="s">
        <v>1302</v>
      </c>
      <c r="B179">
        <v>0</v>
      </c>
      <c r="C179" t="s">
        <v>1303</v>
      </c>
      <c r="D179" s="15" t="s">
        <v>1304</v>
      </c>
      <c r="E179" s="15" t="s">
        <v>600</v>
      </c>
      <c r="F179" s="350" t="s">
        <v>12</v>
      </c>
      <c r="G179" s="184">
        <v>0</v>
      </c>
      <c r="H179" s="184">
        <v>0</v>
      </c>
      <c r="I179" s="184">
        <v>0</v>
      </c>
      <c r="J179" s="184">
        <v>0</v>
      </c>
      <c r="K179" s="184">
        <v>0</v>
      </c>
      <c r="L179" s="184">
        <v>0</v>
      </c>
      <c r="M179" s="184">
        <v>0</v>
      </c>
      <c r="N179" s="184">
        <v>0</v>
      </c>
      <c r="O179" s="184">
        <v>0</v>
      </c>
      <c r="P179" s="184">
        <v>0</v>
      </c>
      <c r="Q179" s="184">
        <v>0</v>
      </c>
      <c r="R179">
        <v>0</v>
      </c>
      <c r="S179">
        <v>0</v>
      </c>
      <c r="T179">
        <v>0</v>
      </c>
    </row>
    <row r="180" spans="1:20" x14ac:dyDescent="0.3">
      <c r="A180" t="s">
        <v>1412</v>
      </c>
      <c r="B180" t="e">
        <v>#N/A</v>
      </c>
      <c r="C180" t="s">
        <v>1824</v>
      </c>
      <c r="D180" t="s">
        <v>1825</v>
      </c>
      <c r="E180" t="s">
        <v>600</v>
      </c>
      <c r="F180" s="350" t="s">
        <v>12</v>
      </c>
      <c r="G180" s="184">
        <v>0</v>
      </c>
      <c r="H180" s="184">
        <v>0</v>
      </c>
      <c r="I180" s="184">
        <v>0</v>
      </c>
      <c r="J180" s="184">
        <v>0</v>
      </c>
      <c r="K180" s="184">
        <v>0</v>
      </c>
      <c r="L180" s="184">
        <v>0</v>
      </c>
      <c r="M180" s="184">
        <v>0</v>
      </c>
      <c r="N180" s="184">
        <v>0</v>
      </c>
      <c r="O180" s="184">
        <v>0</v>
      </c>
      <c r="P180" s="184">
        <v>0</v>
      </c>
      <c r="Q180" s="184">
        <v>0</v>
      </c>
      <c r="R180">
        <v>0</v>
      </c>
      <c r="S180">
        <v>0</v>
      </c>
      <c r="T180">
        <v>0</v>
      </c>
    </row>
    <row r="181" spans="1:20" x14ac:dyDescent="0.3">
      <c r="A181" t="s">
        <v>779</v>
      </c>
      <c r="B181">
        <v>8</v>
      </c>
      <c r="C181" t="s">
        <v>189</v>
      </c>
      <c r="D181" s="15" t="s">
        <v>192</v>
      </c>
      <c r="E181" s="15" t="s">
        <v>600</v>
      </c>
      <c r="F181" s="350" t="s">
        <v>12</v>
      </c>
      <c r="G181" s="184">
        <v>0</v>
      </c>
      <c r="H181" s="184">
        <v>-780</v>
      </c>
      <c r="I181" s="184">
        <v>0</v>
      </c>
      <c r="J181" s="184">
        <v>0</v>
      </c>
      <c r="K181" s="184">
        <v>0</v>
      </c>
      <c r="L181" s="184">
        <v>0</v>
      </c>
      <c r="M181" s="184">
        <v>0</v>
      </c>
      <c r="N181" s="184">
        <v>0</v>
      </c>
      <c r="O181" s="184">
        <v>0</v>
      </c>
      <c r="P181" s="184">
        <v>2321</v>
      </c>
      <c r="Q181" s="184">
        <v>2321</v>
      </c>
      <c r="R181" t="s">
        <v>588</v>
      </c>
      <c r="S181">
        <v>12</v>
      </c>
      <c r="T181">
        <v>0</v>
      </c>
    </row>
    <row r="182" spans="1:20" x14ac:dyDescent="0.3">
      <c r="A182" t="s">
        <v>1309</v>
      </c>
      <c r="B182">
        <v>13</v>
      </c>
      <c r="C182" t="s">
        <v>220</v>
      </c>
      <c r="D182" t="s">
        <v>1310</v>
      </c>
      <c r="E182" t="s">
        <v>600</v>
      </c>
      <c r="F182" s="25" t="s">
        <v>12</v>
      </c>
      <c r="G182" s="184">
        <v>0</v>
      </c>
      <c r="H182" s="184">
        <v>0</v>
      </c>
      <c r="I182" s="184">
        <v>0</v>
      </c>
      <c r="J182" s="184">
        <v>0</v>
      </c>
      <c r="K182" s="184">
        <v>0</v>
      </c>
      <c r="L182" s="184">
        <v>0</v>
      </c>
      <c r="M182" s="184">
        <v>0</v>
      </c>
      <c r="N182" s="184">
        <v>0</v>
      </c>
      <c r="O182" s="184">
        <v>0</v>
      </c>
      <c r="P182" s="184">
        <v>0</v>
      </c>
      <c r="Q182" s="184">
        <v>0</v>
      </c>
      <c r="R182">
        <v>0</v>
      </c>
      <c r="S182">
        <v>0</v>
      </c>
      <c r="T182">
        <v>0</v>
      </c>
    </row>
    <row r="183" spans="1:20" x14ac:dyDescent="0.3">
      <c r="A183" t="s">
        <v>1317</v>
      </c>
      <c r="B183">
        <v>0</v>
      </c>
      <c r="C183" t="s">
        <v>1318</v>
      </c>
      <c r="D183" s="15" t="s">
        <v>1319</v>
      </c>
      <c r="E183" s="15" t="s">
        <v>600</v>
      </c>
      <c r="F183" s="350" t="s">
        <v>12</v>
      </c>
      <c r="G183" s="184">
        <v>0</v>
      </c>
      <c r="H183" s="184">
        <v>0</v>
      </c>
      <c r="I183" s="184">
        <v>0</v>
      </c>
      <c r="J183" s="184">
        <v>0</v>
      </c>
      <c r="K183" s="184">
        <v>0</v>
      </c>
      <c r="L183" s="184">
        <v>0</v>
      </c>
      <c r="M183" s="184">
        <v>0</v>
      </c>
      <c r="N183" s="184">
        <v>0</v>
      </c>
      <c r="O183" s="184">
        <v>0</v>
      </c>
      <c r="P183" s="184">
        <v>0</v>
      </c>
      <c r="Q183" s="184">
        <v>0</v>
      </c>
      <c r="R183">
        <v>0</v>
      </c>
      <c r="S183">
        <v>0</v>
      </c>
      <c r="T183">
        <v>0</v>
      </c>
    </row>
    <row r="184" spans="1:20" x14ac:dyDescent="0.3">
      <c r="A184" t="s">
        <v>585</v>
      </c>
      <c r="B184">
        <v>1</v>
      </c>
      <c r="C184" t="s">
        <v>69</v>
      </c>
      <c r="D184" s="15" t="s">
        <v>586</v>
      </c>
      <c r="E184" s="15" t="s">
        <v>587</v>
      </c>
      <c r="F184" s="350" t="s">
        <v>13</v>
      </c>
      <c r="G184" s="184">
        <v>0</v>
      </c>
      <c r="H184" s="184">
        <v>0</v>
      </c>
      <c r="I184" s="184">
        <v>0</v>
      </c>
      <c r="J184" s="184">
        <v>87454</v>
      </c>
      <c r="K184" s="184">
        <v>0</v>
      </c>
      <c r="L184" s="184">
        <v>0</v>
      </c>
      <c r="M184" s="184">
        <v>0</v>
      </c>
      <c r="N184" s="184">
        <v>0</v>
      </c>
      <c r="O184" s="184">
        <v>0</v>
      </c>
      <c r="P184" s="184">
        <v>0</v>
      </c>
      <c r="Q184" s="184">
        <v>0</v>
      </c>
      <c r="R184" t="s">
        <v>588</v>
      </c>
      <c r="S184">
        <v>12</v>
      </c>
      <c r="T184" t="s">
        <v>589</v>
      </c>
    </row>
    <row r="185" spans="1:20" x14ac:dyDescent="0.3">
      <c r="A185" t="s">
        <v>590</v>
      </c>
      <c r="B185">
        <v>1</v>
      </c>
      <c r="C185" t="s">
        <v>69</v>
      </c>
      <c r="D185" t="s">
        <v>74</v>
      </c>
      <c r="E185" t="s">
        <v>587</v>
      </c>
      <c r="F185" s="25" t="s">
        <v>13</v>
      </c>
      <c r="G185" s="184">
        <v>212</v>
      </c>
      <c r="H185" s="184">
        <v>0</v>
      </c>
      <c r="I185" s="184">
        <v>0</v>
      </c>
      <c r="J185" s="184">
        <v>0</v>
      </c>
      <c r="K185" s="184">
        <v>0</v>
      </c>
      <c r="L185" s="184">
        <v>0</v>
      </c>
      <c r="M185" s="184">
        <v>0</v>
      </c>
      <c r="N185" s="184">
        <v>0</v>
      </c>
      <c r="O185" s="184">
        <v>24696</v>
      </c>
      <c r="P185" s="184">
        <v>0</v>
      </c>
      <c r="Q185" s="184">
        <v>0</v>
      </c>
      <c r="R185" t="s">
        <v>588</v>
      </c>
      <c r="S185">
        <v>24</v>
      </c>
      <c r="T185" t="s">
        <v>589</v>
      </c>
    </row>
    <row r="186" spans="1:20" x14ac:dyDescent="0.3">
      <c r="A186" t="s">
        <v>591</v>
      </c>
      <c r="B186">
        <v>1</v>
      </c>
      <c r="C186" t="s">
        <v>69</v>
      </c>
      <c r="D186" t="s">
        <v>75</v>
      </c>
      <c r="E186" t="s">
        <v>587</v>
      </c>
      <c r="F186" s="25" t="s">
        <v>13</v>
      </c>
      <c r="G186" s="184">
        <v>0</v>
      </c>
      <c r="H186" s="184">
        <v>0</v>
      </c>
      <c r="I186" s="184">
        <v>0</v>
      </c>
      <c r="J186" s="184">
        <v>27902</v>
      </c>
      <c r="K186" s="184">
        <v>0</v>
      </c>
      <c r="L186" s="184">
        <v>0</v>
      </c>
      <c r="M186" s="184">
        <v>0</v>
      </c>
      <c r="N186" s="184">
        <v>0</v>
      </c>
      <c r="O186" s="184">
        <v>0</v>
      </c>
      <c r="P186" s="184">
        <v>0</v>
      </c>
      <c r="Q186" s="184">
        <v>0</v>
      </c>
      <c r="R186" t="s">
        <v>588</v>
      </c>
      <c r="S186">
        <v>12</v>
      </c>
      <c r="T186" t="s">
        <v>589</v>
      </c>
    </row>
    <row r="187" spans="1:20" x14ac:dyDescent="0.3">
      <c r="A187" t="s">
        <v>592</v>
      </c>
      <c r="B187">
        <v>1</v>
      </c>
      <c r="C187" t="s">
        <v>69</v>
      </c>
      <c r="D187" t="s">
        <v>76</v>
      </c>
      <c r="E187" t="s">
        <v>587</v>
      </c>
      <c r="F187" s="25" t="s">
        <v>13</v>
      </c>
      <c r="G187" s="184">
        <v>0</v>
      </c>
      <c r="H187" s="184">
        <v>0</v>
      </c>
      <c r="I187" s="184">
        <v>0</v>
      </c>
      <c r="J187" s="184">
        <v>273037</v>
      </c>
      <c r="K187" s="184">
        <v>0</v>
      </c>
      <c r="L187" s="184">
        <v>0</v>
      </c>
      <c r="M187" s="184">
        <v>0</v>
      </c>
      <c r="N187" s="184">
        <v>0</v>
      </c>
      <c r="O187" s="184">
        <v>0</v>
      </c>
      <c r="P187" s="184">
        <v>0</v>
      </c>
      <c r="Q187" s="184">
        <v>0</v>
      </c>
      <c r="R187" t="s">
        <v>588</v>
      </c>
      <c r="S187">
        <v>12</v>
      </c>
      <c r="T187" t="s">
        <v>589</v>
      </c>
    </row>
    <row r="188" spans="1:20" x14ac:dyDescent="0.3">
      <c r="A188" t="s">
        <v>813</v>
      </c>
      <c r="B188">
        <v>701</v>
      </c>
      <c r="C188" t="s">
        <v>208</v>
      </c>
      <c r="D188" s="15" t="s">
        <v>209</v>
      </c>
      <c r="E188" s="15" t="s">
        <v>814</v>
      </c>
      <c r="F188" s="350" t="s">
        <v>13</v>
      </c>
      <c r="G188" s="184">
        <v>316.791</v>
      </c>
      <c r="H188" s="184">
        <v>0</v>
      </c>
      <c r="I188" s="184">
        <v>0</v>
      </c>
      <c r="J188" s="184">
        <v>0</v>
      </c>
      <c r="K188" s="184">
        <v>0</v>
      </c>
      <c r="L188" s="184">
        <v>0</v>
      </c>
      <c r="M188" s="184">
        <v>0</v>
      </c>
      <c r="N188" s="184">
        <v>0</v>
      </c>
      <c r="O188" s="184">
        <v>27104</v>
      </c>
      <c r="P188" s="184">
        <v>0</v>
      </c>
      <c r="Q188" s="184">
        <v>0</v>
      </c>
      <c r="R188" t="s">
        <v>551</v>
      </c>
      <c r="S188">
        <v>12</v>
      </c>
      <c r="T188" t="s">
        <v>209</v>
      </c>
    </row>
    <row r="189" spans="1:20" x14ac:dyDescent="0.3">
      <c r="A189" t="s">
        <v>601</v>
      </c>
      <c r="B189">
        <v>2</v>
      </c>
      <c r="C189" t="s">
        <v>80</v>
      </c>
      <c r="D189" s="15" t="s">
        <v>83</v>
      </c>
      <c r="E189" s="15" t="s">
        <v>602</v>
      </c>
      <c r="F189" s="350" t="s">
        <v>13</v>
      </c>
      <c r="G189" s="184">
        <v>0</v>
      </c>
      <c r="H189" s="184">
        <v>0</v>
      </c>
      <c r="I189" s="184">
        <v>0</v>
      </c>
      <c r="J189" s="184">
        <v>20762.999999999996</v>
      </c>
      <c r="K189" s="184">
        <v>0</v>
      </c>
      <c r="L189" s="184">
        <v>0</v>
      </c>
      <c r="M189" s="184">
        <v>0</v>
      </c>
      <c r="N189" s="184">
        <v>0</v>
      </c>
      <c r="O189" s="184">
        <v>0</v>
      </c>
      <c r="P189" s="184">
        <v>0</v>
      </c>
      <c r="Q189" s="184">
        <v>0</v>
      </c>
      <c r="R189" t="s">
        <v>588</v>
      </c>
      <c r="S189">
        <v>12</v>
      </c>
      <c r="T189" t="s">
        <v>603</v>
      </c>
    </row>
    <row r="190" spans="1:20" x14ac:dyDescent="0.3">
      <c r="A190" t="s">
        <v>604</v>
      </c>
      <c r="B190">
        <v>2</v>
      </c>
      <c r="C190" t="s">
        <v>80</v>
      </c>
      <c r="D190" s="15" t="s">
        <v>605</v>
      </c>
      <c r="E190" s="15" t="s">
        <v>606</v>
      </c>
      <c r="F190" s="25" t="s">
        <v>13</v>
      </c>
      <c r="G190" s="184">
        <v>0</v>
      </c>
      <c r="H190" s="184">
        <v>0</v>
      </c>
      <c r="I190" s="184">
        <v>0</v>
      </c>
      <c r="J190" s="184">
        <v>16957</v>
      </c>
      <c r="K190" s="184">
        <v>0</v>
      </c>
      <c r="L190" s="184">
        <v>0</v>
      </c>
      <c r="M190" s="184">
        <v>0</v>
      </c>
      <c r="N190" s="184">
        <v>0</v>
      </c>
      <c r="O190" s="184">
        <v>0</v>
      </c>
      <c r="P190" s="184">
        <v>0</v>
      </c>
      <c r="Q190" s="184">
        <v>0</v>
      </c>
      <c r="R190" t="s">
        <v>588</v>
      </c>
      <c r="S190">
        <v>12</v>
      </c>
      <c r="T190" t="s">
        <v>607</v>
      </c>
    </row>
    <row r="191" spans="1:20" x14ac:dyDescent="0.3">
      <c r="A191" t="s">
        <v>854</v>
      </c>
      <c r="B191">
        <v>240</v>
      </c>
      <c r="C191" t="s">
        <v>240</v>
      </c>
      <c r="D191" s="15" t="s">
        <v>241</v>
      </c>
      <c r="E191" s="15" t="s">
        <v>855</v>
      </c>
      <c r="F191" s="350" t="s">
        <v>13</v>
      </c>
      <c r="G191" s="184">
        <v>1846.1350000000002</v>
      </c>
      <c r="H191" s="184">
        <v>0</v>
      </c>
      <c r="I191" s="184">
        <v>0</v>
      </c>
      <c r="J191" s="184">
        <v>0</v>
      </c>
      <c r="K191" s="184">
        <v>0</v>
      </c>
      <c r="L191" s="184">
        <v>0</v>
      </c>
      <c r="M191" s="184">
        <v>0</v>
      </c>
      <c r="N191" s="184">
        <v>0</v>
      </c>
      <c r="O191" s="184">
        <v>126316</v>
      </c>
      <c r="P191" s="184">
        <v>0</v>
      </c>
      <c r="Q191" s="184">
        <v>0</v>
      </c>
      <c r="R191" t="s">
        <v>551</v>
      </c>
      <c r="S191">
        <v>12</v>
      </c>
      <c r="T191" t="s">
        <v>241</v>
      </c>
    </row>
    <row r="192" spans="1:20" x14ac:dyDescent="0.3">
      <c r="A192" t="s">
        <v>856</v>
      </c>
      <c r="B192">
        <v>240</v>
      </c>
      <c r="C192" t="s">
        <v>240</v>
      </c>
      <c r="D192" s="15" t="s">
        <v>243</v>
      </c>
      <c r="E192" s="15" t="s">
        <v>857</v>
      </c>
      <c r="F192" s="350" t="s">
        <v>13</v>
      </c>
      <c r="G192" s="184">
        <v>3529.2920000000004</v>
      </c>
      <c r="H192" s="184">
        <v>0</v>
      </c>
      <c r="I192" s="184">
        <v>0</v>
      </c>
      <c r="J192" s="184">
        <v>1212.9029999999998</v>
      </c>
      <c r="K192" s="184">
        <v>0</v>
      </c>
      <c r="L192" s="184">
        <v>0</v>
      </c>
      <c r="M192" s="184">
        <v>0</v>
      </c>
      <c r="N192" s="184">
        <v>0</v>
      </c>
      <c r="O192" s="184">
        <v>236266</v>
      </c>
      <c r="P192" s="184">
        <v>0</v>
      </c>
      <c r="Q192" s="184">
        <v>0</v>
      </c>
      <c r="R192" t="s">
        <v>551</v>
      </c>
      <c r="S192">
        <v>24</v>
      </c>
      <c r="T192" t="s">
        <v>243</v>
      </c>
    </row>
    <row r="193" spans="1:20" x14ac:dyDescent="0.3">
      <c r="A193" t="s">
        <v>858</v>
      </c>
      <c r="B193">
        <v>240</v>
      </c>
      <c r="C193" t="s">
        <v>240</v>
      </c>
      <c r="D193" s="15" t="s">
        <v>244</v>
      </c>
      <c r="E193" s="15" t="s">
        <v>859</v>
      </c>
      <c r="F193" s="350" t="s">
        <v>13</v>
      </c>
      <c r="G193" s="184">
        <v>2255.9989999999998</v>
      </c>
      <c r="H193" s="184">
        <v>0</v>
      </c>
      <c r="I193" s="184">
        <v>0</v>
      </c>
      <c r="J193" s="184">
        <v>0</v>
      </c>
      <c r="K193" s="184">
        <v>0</v>
      </c>
      <c r="L193" s="184">
        <v>0</v>
      </c>
      <c r="M193" s="184">
        <v>0</v>
      </c>
      <c r="N193" s="184">
        <v>0</v>
      </c>
      <c r="O193" s="184">
        <v>167448</v>
      </c>
      <c r="P193" s="184">
        <v>0</v>
      </c>
      <c r="Q193" s="184">
        <v>0</v>
      </c>
      <c r="R193" t="s">
        <v>551</v>
      </c>
      <c r="S193">
        <v>12</v>
      </c>
      <c r="T193" t="s">
        <v>244</v>
      </c>
    </row>
    <row r="194" spans="1:20" x14ac:dyDescent="0.3">
      <c r="A194" t="s">
        <v>860</v>
      </c>
      <c r="B194">
        <v>240</v>
      </c>
      <c r="C194" t="s">
        <v>240</v>
      </c>
      <c r="D194" s="15" t="s">
        <v>242</v>
      </c>
      <c r="E194" s="15" t="s">
        <v>606</v>
      </c>
      <c r="F194" s="350" t="s">
        <v>13</v>
      </c>
      <c r="G194" s="184">
        <v>0</v>
      </c>
      <c r="H194" s="184">
        <v>0</v>
      </c>
      <c r="I194" s="184">
        <v>0</v>
      </c>
      <c r="J194" s="184">
        <v>1051.5</v>
      </c>
      <c r="K194" s="184">
        <v>0</v>
      </c>
      <c r="L194" s="184">
        <v>0</v>
      </c>
      <c r="M194" s="184">
        <v>0</v>
      </c>
      <c r="N194" s="184">
        <v>0</v>
      </c>
      <c r="O194" s="184">
        <v>0</v>
      </c>
      <c r="P194" s="184">
        <v>0</v>
      </c>
      <c r="Q194" s="184">
        <v>0</v>
      </c>
      <c r="R194" t="s">
        <v>551</v>
      </c>
      <c r="S194">
        <v>12</v>
      </c>
      <c r="T194" t="s">
        <v>607</v>
      </c>
    </row>
    <row r="195" spans="1:20" x14ac:dyDescent="0.3">
      <c r="A195" t="s">
        <v>608</v>
      </c>
      <c r="B195">
        <v>2</v>
      </c>
      <c r="C195" t="s">
        <v>80</v>
      </c>
      <c r="D195" t="s">
        <v>609</v>
      </c>
      <c r="E195" t="s">
        <v>606</v>
      </c>
      <c r="F195" s="25" t="s">
        <v>13</v>
      </c>
      <c r="G195" s="184">
        <v>0</v>
      </c>
      <c r="H195" s="184">
        <v>0</v>
      </c>
      <c r="I195" s="184">
        <v>0</v>
      </c>
      <c r="J195" s="184">
        <v>7122.9999999999991</v>
      </c>
      <c r="K195" s="184">
        <v>0</v>
      </c>
      <c r="L195" s="184">
        <v>0</v>
      </c>
      <c r="M195" s="184">
        <v>0</v>
      </c>
      <c r="N195" s="184">
        <v>0</v>
      </c>
      <c r="O195" s="184">
        <v>0</v>
      </c>
      <c r="P195" s="184">
        <v>0</v>
      </c>
      <c r="Q195" s="184">
        <v>0</v>
      </c>
      <c r="R195" t="s">
        <v>588</v>
      </c>
      <c r="S195">
        <v>12</v>
      </c>
      <c r="T195" t="s">
        <v>607</v>
      </c>
    </row>
    <row r="196" spans="1:20" x14ac:dyDescent="0.3">
      <c r="A196" t="s">
        <v>863</v>
      </c>
      <c r="B196">
        <v>103</v>
      </c>
      <c r="C196" t="s">
        <v>247</v>
      </c>
      <c r="D196" s="15" t="s">
        <v>248</v>
      </c>
      <c r="E196" s="15" t="s">
        <v>864</v>
      </c>
      <c r="F196" s="350" t="s">
        <v>13</v>
      </c>
      <c r="G196" s="184">
        <v>0</v>
      </c>
      <c r="H196" s="184">
        <v>0</v>
      </c>
      <c r="I196" s="184">
        <v>0</v>
      </c>
      <c r="J196" s="184">
        <v>42915</v>
      </c>
      <c r="K196" s="184">
        <v>0</v>
      </c>
      <c r="L196" s="184">
        <v>0</v>
      </c>
      <c r="M196" s="184">
        <v>0</v>
      </c>
      <c r="N196" s="184">
        <v>0</v>
      </c>
      <c r="O196" s="184">
        <v>0</v>
      </c>
      <c r="P196" s="184">
        <v>0</v>
      </c>
      <c r="Q196" s="184">
        <v>0</v>
      </c>
      <c r="R196" t="s">
        <v>588</v>
      </c>
      <c r="S196">
        <v>12</v>
      </c>
      <c r="T196" t="s">
        <v>969</v>
      </c>
    </row>
    <row r="197" spans="1:20" x14ac:dyDescent="0.3">
      <c r="A197" t="s">
        <v>865</v>
      </c>
      <c r="B197">
        <v>103</v>
      </c>
      <c r="C197" t="s">
        <v>247</v>
      </c>
      <c r="D197" s="15" t="s">
        <v>249</v>
      </c>
      <c r="E197" s="15" t="s">
        <v>864</v>
      </c>
      <c r="F197" s="350" t="s">
        <v>13</v>
      </c>
      <c r="G197" s="184">
        <v>0</v>
      </c>
      <c r="H197" s="184">
        <v>0</v>
      </c>
      <c r="I197" s="184">
        <v>0</v>
      </c>
      <c r="J197" s="184">
        <v>20683</v>
      </c>
      <c r="K197" s="184">
        <v>0</v>
      </c>
      <c r="L197" s="184">
        <v>0</v>
      </c>
      <c r="M197" s="184">
        <v>0</v>
      </c>
      <c r="N197" s="184">
        <v>0</v>
      </c>
      <c r="O197" s="184">
        <v>0</v>
      </c>
      <c r="P197" s="184">
        <v>0</v>
      </c>
      <c r="Q197" s="184">
        <v>0</v>
      </c>
      <c r="R197" t="s">
        <v>588</v>
      </c>
      <c r="S197">
        <v>12</v>
      </c>
      <c r="T197" t="s">
        <v>969</v>
      </c>
    </row>
    <row r="198" spans="1:20" x14ac:dyDescent="0.3">
      <c r="A198" t="s">
        <v>866</v>
      </c>
      <c r="B198">
        <v>103</v>
      </c>
      <c r="C198" t="s">
        <v>247</v>
      </c>
      <c r="D198" s="15" t="s">
        <v>252</v>
      </c>
      <c r="E198" s="15" t="s">
        <v>864</v>
      </c>
      <c r="F198" s="350" t="s">
        <v>13</v>
      </c>
      <c r="G198" s="184">
        <v>-1111</v>
      </c>
      <c r="H198" s="184">
        <v>0</v>
      </c>
      <c r="I198" s="184">
        <v>0</v>
      </c>
      <c r="J198" s="184">
        <v>0</v>
      </c>
      <c r="K198" s="184">
        <v>0</v>
      </c>
      <c r="L198" s="184">
        <v>0</v>
      </c>
      <c r="M198" s="184">
        <v>0</v>
      </c>
      <c r="N198" s="184">
        <v>0</v>
      </c>
      <c r="O198" s="184">
        <v>55986</v>
      </c>
      <c r="P198" s="184">
        <v>0</v>
      </c>
      <c r="Q198" s="184">
        <v>0</v>
      </c>
      <c r="R198" t="s">
        <v>588</v>
      </c>
      <c r="S198">
        <v>12</v>
      </c>
      <c r="T198" t="s">
        <v>969</v>
      </c>
    </row>
    <row r="199" spans="1:20" x14ac:dyDescent="0.3">
      <c r="A199" t="s">
        <v>867</v>
      </c>
      <c r="B199">
        <v>103</v>
      </c>
      <c r="C199" t="s">
        <v>247</v>
      </c>
      <c r="D199" t="s">
        <v>250</v>
      </c>
      <c r="E199" t="s">
        <v>864</v>
      </c>
      <c r="F199" s="25" t="s">
        <v>13</v>
      </c>
      <c r="G199" s="184">
        <v>0</v>
      </c>
      <c r="H199" s="184">
        <v>0</v>
      </c>
      <c r="I199" s="184">
        <v>0</v>
      </c>
      <c r="J199" s="184">
        <v>13207.000000000002</v>
      </c>
      <c r="K199" s="184">
        <v>0</v>
      </c>
      <c r="L199" s="184">
        <v>0</v>
      </c>
      <c r="M199" s="184">
        <v>0</v>
      </c>
      <c r="N199" s="184">
        <v>0</v>
      </c>
      <c r="O199" s="184">
        <v>0</v>
      </c>
      <c r="P199" s="184">
        <v>0</v>
      </c>
      <c r="Q199" s="184">
        <v>0</v>
      </c>
      <c r="R199" t="s">
        <v>588</v>
      </c>
      <c r="S199">
        <v>12</v>
      </c>
      <c r="T199" t="s">
        <v>969</v>
      </c>
    </row>
    <row r="200" spans="1:20" x14ac:dyDescent="0.3">
      <c r="A200" t="s">
        <v>989</v>
      </c>
      <c r="B200">
        <v>0</v>
      </c>
      <c r="C200" t="s">
        <v>346</v>
      </c>
      <c r="D200" t="s">
        <v>251</v>
      </c>
      <c r="E200" t="s">
        <v>864</v>
      </c>
      <c r="F200" s="25" t="s">
        <v>13</v>
      </c>
      <c r="G200" s="184">
        <v>0</v>
      </c>
      <c r="H200" s="184">
        <v>0</v>
      </c>
      <c r="I200" s="184">
        <v>0</v>
      </c>
      <c r="J200" s="184">
        <v>71246</v>
      </c>
      <c r="K200" s="184">
        <v>0</v>
      </c>
      <c r="L200" s="184">
        <v>0</v>
      </c>
      <c r="M200" s="184">
        <v>0</v>
      </c>
      <c r="N200" s="184">
        <v>0</v>
      </c>
      <c r="O200" s="184">
        <v>0</v>
      </c>
      <c r="P200" s="184">
        <v>0</v>
      </c>
      <c r="Q200" s="184">
        <v>0</v>
      </c>
      <c r="R200" t="s">
        <v>588</v>
      </c>
      <c r="S200">
        <v>12</v>
      </c>
      <c r="T200" t="s">
        <v>969</v>
      </c>
    </row>
    <row r="201" spans="1:20" x14ac:dyDescent="0.3">
      <c r="A201" t="s">
        <v>868</v>
      </c>
      <c r="B201">
        <v>103</v>
      </c>
      <c r="C201" t="s">
        <v>247</v>
      </c>
      <c r="D201" s="15" t="s">
        <v>869</v>
      </c>
      <c r="E201" s="15" t="s">
        <v>864</v>
      </c>
      <c r="F201" s="350" t="s">
        <v>13</v>
      </c>
      <c r="G201" s="184">
        <v>0</v>
      </c>
      <c r="H201" s="184">
        <v>0</v>
      </c>
      <c r="I201" s="184">
        <v>0</v>
      </c>
      <c r="J201" s="184">
        <v>7648.9999999999982</v>
      </c>
      <c r="K201" s="184">
        <v>0</v>
      </c>
      <c r="L201" s="184">
        <v>0</v>
      </c>
      <c r="M201" s="184">
        <v>0</v>
      </c>
      <c r="N201" s="184">
        <v>0</v>
      </c>
      <c r="O201" s="184">
        <v>0</v>
      </c>
      <c r="P201" s="184">
        <v>0</v>
      </c>
      <c r="Q201" s="184">
        <v>0</v>
      </c>
      <c r="R201" t="s">
        <v>588</v>
      </c>
      <c r="S201">
        <v>12</v>
      </c>
      <c r="T201" t="s">
        <v>969</v>
      </c>
    </row>
    <row r="202" spans="1:20" x14ac:dyDescent="0.3">
      <c r="A202" t="s">
        <v>610</v>
      </c>
      <c r="B202">
        <v>2</v>
      </c>
      <c r="C202" t="s">
        <v>80</v>
      </c>
      <c r="D202" t="s">
        <v>97</v>
      </c>
      <c r="E202" t="s">
        <v>602</v>
      </c>
      <c r="F202" s="25" t="s">
        <v>13</v>
      </c>
      <c r="G202" s="184">
        <v>0</v>
      </c>
      <c r="H202" s="184">
        <v>0</v>
      </c>
      <c r="I202" s="184">
        <v>0</v>
      </c>
      <c r="J202" s="184">
        <v>5322</v>
      </c>
      <c r="K202" s="184">
        <v>0</v>
      </c>
      <c r="L202" s="184">
        <v>0</v>
      </c>
      <c r="M202" s="184">
        <v>0</v>
      </c>
      <c r="N202" s="184">
        <v>0</v>
      </c>
      <c r="O202" s="184">
        <v>0</v>
      </c>
      <c r="P202" s="184">
        <v>0</v>
      </c>
      <c r="Q202" s="184">
        <v>0</v>
      </c>
      <c r="R202" t="s">
        <v>588</v>
      </c>
      <c r="S202">
        <v>12</v>
      </c>
      <c r="T202" t="s">
        <v>603</v>
      </c>
    </row>
    <row r="203" spans="1:20" x14ac:dyDescent="0.3">
      <c r="A203" t="s">
        <v>913</v>
      </c>
      <c r="B203">
        <v>0</v>
      </c>
      <c r="C203" t="s">
        <v>276</v>
      </c>
      <c r="D203" t="s">
        <v>277</v>
      </c>
      <c r="E203" t="s">
        <v>914</v>
      </c>
      <c r="F203" s="25" t="s">
        <v>13</v>
      </c>
      <c r="G203" s="184">
        <v>3046</v>
      </c>
      <c r="H203" s="184">
        <v>0</v>
      </c>
      <c r="I203" s="184">
        <v>0</v>
      </c>
      <c r="J203" s="184">
        <v>0</v>
      </c>
      <c r="K203" s="184">
        <v>0</v>
      </c>
      <c r="L203" s="184">
        <v>0</v>
      </c>
      <c r="M203" s="184">
        <v>0</v>
      </c>
      <c r="N203" s="184">
        <v>0</v>
      </c>
      <c r="O203" s="184">
        <v>269514</v>
      </c>
      <c r="P203" s="184">
        <v>0</v>
      </c>
      <c r="Q203" s="184">
        <v>0</v>
      </c>
      <c r="R203" t="s">
        <v>588</v>
      </c>
      <c r="S203">
        <v>12</v>
      </c>
      <c r="T203" t="s">
        <v>278</v>
      </c>
    </row>
    <row r="204" spans="1:20" x14ac:dyDescent="0.3">
      <c r="A204" t="s">
        <v>612</v>
      </c>
      <c r="B204">
        <v>2</v>
      </c>
      <c r="C204" t="s">
        <v>80</v>
      </c>
      <c r="D204" t="s">
        <v>84</v>
      </c>
      <c r="E204" t="s">
        <v>602</v>
      </c>
      <c r="F204" s="25" t="s">
        <v>13</v>
      </c>
      <c r="G204" s="184">
        <v>431</v>
      </c>
      <c r="H204" s="184">
        <v>0</v>
      </c>
      <c r="I204" s="184">
        <v>0</v>
      </c>
      <c r="J204" s="184">
        <v>0</v>
      </c>
      <c r="K204" s="184">
        <v>0</v>
      </c>
      <c r="L204" s="184">
        <v>0</v>
      </c>
      <c r="M204" s="184">
        <v>0</v>
      </c>
      <c r="N204" s="184">
        <v>0</v>
      </c>
      <c r="O204" s="184">
        <v>40950</v>
      </c>
      <c r="P204" s="184">
        <v>0</v>
      </c>
      <c r="Q204" s="184">
        <v>0</v>
      </c>
      <c r="R204" t="s">
        <v>588</v>
      </c>
      <c r="S204">
        <v>12</v>
      </c>
      <c r="T204" t="s">
        <v>603</v>
      </c>
    </row>
    <row r="205" spans="1:20" x14ac:dyDescent="0.3">
      <c r="A205" t="s">
        <v>915</v>
      </c>
      <c r="B205">
        <v>0</v>
      </c>
      <c r="C205" t="s">
        <v>276</v>
      </c>
      <c r="D205" t="s">
        <v>279</v>
      </c>
      <c r="E205" t="s">
        <v>914</v>
      </c>
      <c r="F205" s="25" t="s">
        <v>13</v>
      </c>
      <c r="G205" s="184">
        <v>0</v>
      </c>
      <c r="H205" s="184">
        <v>0</v>
      </c>
      <c r="I205" s="184">
        <v>0</v>
      </c>
      <c r="J205" s="184">
        <v>4585</v>
      </c>
      <c r="K205" s="184">
        <v>0</v>
      </c>
      <c r="L205" s="184">
        <v>0</v>
      </c>
      <c r="M205" s="184">
        <v>0</v>
      </c>
      <c r="N205" s="184">
        <v>0</v>
      </c>
      <c r="O205" s="184">
        <v>0</v>
      </c>
      <c r="P205" s="184">
        <v>0</v>
      </c>
      <c r="Q205" s="184">
        <v>0</v>
      </c>
      <c r="R205" t="s">
        <v>588</v>
      </c>
      <c r="S205">
        <v>12</v>
      </c>
      <c r="T205" t="s">
        <v>278</v>
      </c>
    </row>
    <row r="206" spans="1:20" x14ac:dyDescent="0.3">
      <c r="A206" t="s">
        <v>916</v>
      </c>
      <c r="B206">
        <v>0</v>
      </c>
      <c r="C206" t="s">
        <v>276</v>
      </c>
      <c r="D206" s="15" t="s">
        <v>280</v>
      </c>
      <c r="E206" s="15" t="s">
        <v>914</v>
      </c>
      <c r="F206" s="25" t="s">
        <v>13</v>
      </c>
      <c r="G206" s="184">
        <v>0</v>
      </c>
      <c r="H206" s="184">
        <v>0</v>
      </c>
      <c r="I206" s="184">
        <v>0</v>
      </c>
      <c r="J206" s="184">
        <v>14286.000000000002</v>
      </c>
      <c r="K206" s="184">
        <v>0</v>
      </c>
      <c r="L206" s="184">
        <v>0</v>
      </c>
      <c r="M206" s="184">
        <v>0</v>
      </c>
      <c r="N206" s="184">
        <v>0</v>
      </c>
      <c r="O206" s="184">
        <v>0</v>
      </c>
      <c r="P206" s="184">
        <v>0</v>
      </c>
      <c r="Q206" s="184">
        <v>0</v>
      </c>
      <c r="R206" t="s">
        <v>588</v>
      </c>
      <c r="S206">
        <v>12</v>
      </c>
      <c r="T206" t="s">
        <v>278</v>
      </c>
    </row>
    <row r="207" spans="1:20" x14ac:dyDescent="0.3">
      <c r="A207" t="s">
        <v>613</v>
      </c>
      <c r="B207">
        <v>2</v>
      </c>
      <c r="C207" t="s">
        <v>80</v>
      </c>
      <c r="D207" t="s">
        <v>88</v>
      </c>
      <c r="E207" t="s">
        <v>602</v>
      </c>
      <c r="F207" s="25" t="s">
        <v>13</v>
      </c>
      <c r="G207" s="184">
        <v>689</v>
      </c>
      <c r="H207" s="184">
        <v>0</v>
      </c>
      <c r="I207" s="184">
        <v>0</v>
      </c>
      <c r="J207" s="184">
        <v>0</v>
      </c>
      <c r="K207" s="184">
        <v>0</v>
      </c>
      <c r="L207" s="184">
        <v>0</v>
      </c>
      <c r="M207" s="184">
        <v>0</v>
      </c>
      <c r="N207" s="184">
        <v>0</v>
      </c>
      <c r="O207" s="184">
        <v>49140</v>
      </c>
      <c r="P207" s="184">
        <v>0</v>
      </c>
      <c r="Q207" s="184">
        <v>0</v>
      </c>
      <c r="R207" t="s">
        <v>588</v>
      </c>
      <c r="S207">
        <v>12</v>
      </c>
      <c r="T207" t="s">
        <v>603</v>
      </c>
    </row>
    <row r="208" spans="1:20" x14ac:dyDescent="0.3">
      <c r="A208" t="s">
        <v>614</v>
      </c>
      <c r="B208">
        <v>2</v>
      </c>
      <c r="C208" t="s">
        <v>80</v>
      </c>
      <c r="D208" t="s">
        <v>89</v>
      </c>
      <c r="E208" t="s">
        <v>606</v>
      </c>
      <c r="F208" s="25" t="s">
        <v>13</v>
      </c>
      <c r="G208" s="184">
        <v>122.68299999999999</v>
      </c>
      <c r="H208" s="184">
        <v>0</v>
      </c>
      <c r="I208" s="184">
        <v>0</v>
      </c>
      <c r="J208" s="184">
        <v>0</v>
      </c>
      <c r="K208" s="184">
        <v>0</v>
      </c>
      <c r="L208" s="184">
        <v>0</v>
      </c>
      <c r="M208" s="184">
        <v>0</v>
      </c>
      <c r="N208" s="184">
        <v>0</v>
      </c>
      <c r="O208" s="184">
        <v>9019</v>
      </c>
      <c r="P208" s="184">
        <v>0</v>
      </c>
      <c r="Q208" s="184">
        <v>0</v>
      </c>
      <c r="R208" t="s">
        <v>551</v>
      </c>
      <c r="S208">
        <v>12</v>
      </c>
      <c r="T208" t="s">
        <v>607</v>
      </c>
    </row>
    <row r="209" spans="1:20" x14ac:dyDescent="0.3">
      <c r="A209" t="s">
        <v>965</v>
      </c>
      <c r="B209">
        <v>24</v>
      </c>
      <c r="C209" t="s">
        <v>319</v>
      </c>
      <c r="D209" t="s">
        <v>320</v>
      </c>
      <c r="E209" t="s">
        <v>966</v>
      </c>
      <c r="F209" s="25" t="s">
        <v>13</v>
      </c>
      <c r="G209" s="184">
        <v>175</v>
      </c>
      <c r="H209" s="184">
        <v>0</v>
      </c>
      <c r="I209" s="184">
        <v>0</v>
      </c>
      <c r="J209" s="184">
        <v>789</v>
      </c>
      <c r="K209" s="184">
        <v>0</v>
      </c>
      <c r="L209" s="184">
        <v>0</v>
      </c>
      <c r="M209" s="184">
        <v>0</v>
      </c>
      <c r="N209" s="184">
        <v>0</v>
      </c>
      <c r="O209" s="184">
        <v>210</v>
      </c>
      <c r="P209" s="184">
        <v>0</v>
      </c>
      <c r="Q209" s="184">
        <v>0</v>
      </c>
      <c r="R209" t="s">
        <v>588</v>
      </c>
      <c r="S209">
        <v>24</v>
      </c>
      <c r="T209" t="s">
        <v>320</v>
      </c>
    </row>
    <row r="210" spans="1:20" x14ac:dyDescent="0.3">
      <c r="A210" t="s">
        <v>967</v>
      </c>
      <c r="B210">
        <v>212</v>
      </c>
      <c r="C210" t="s">
        <v>968</v>
      </c>
      <c r="D210" s="15" t="s">
        <v>322</v>
      </c>
      <c r="E210" s="15" t="s">
        <v>864</v>
      </c>
      <c r="F210" s="350" t="s">
        <v>13</v>
      </c>
      <c r="G210" s="184">
        <v>110.74</v>
      </c>
      <c r="H210" s="184">
        <v>0</v>
      </c>
      <c r="I210" s="184">
        <v>0</v>
      </c>
      <c r="J210" s="184">
        <v>11621</v>
      </c>
      <c r="K210" s="184">
        <v>0</v>
      </c>
      <c r="L210" s="184">
        <v>0</v>
      </c>
      <c r="M210" s="184">
        <v>0</v>
      </c>
      <c r="N210" s="184">
        <v>0</v>
      </c>
      <c r="O210" s="184">
        <v>8988</v>
      </c>
      <c r="P210" s="184">
        <v>0</v>
      </c>
      <c r="Q210" s="184">
        <v>0</v>
      </c>
      <c r="R210" t="s">
        <v>588</v>
      </c>
      <c r="S210">
        <v>24</v>
      </c>
      <c r="T210" t="s">
        <v>969</v>
      </c>
    </row>
    <row r="211" spans="1:20" x14ac:dyDescent="0.3">
      <c r="A211" t="s">
        <v>615</v>
      </c>
      <c r="B211">
        <v>2</v>
      </c>
      <c r="C211" t="s">
        <v>80</v>
      </c>
      <c r="D211" s="15" t="s">
        <v>92</v>
      </c>
      <c r="E211" s="15" t="s">
        <v>602</v>
      </c>
      <c r="F211" s="350" t="s">
        <v>13</v>
      </c>
      <c r="G211" s="184">
        <v>-9</v>
      </c>
      <c r="H211" s="184">
        <v>0</v>
      </c>
      <c r="I211" s="184">
        <v>0</v>
      </c>
      <c r="J211" s="184">
        <v>0</v>
      </c>
      <c r="K211" s="184">
        <v>0</v>
      </c>
      <c r="L211" s="184">
        <v>0</v>
      </c>
      <c r="M211" s="184">
        <v>0</v>
      </c>
      <c r="N211" s="184">
        <v>0</v>
      </c>
      <c r="O211" s="184">
        <v>1386</v>
      </c>
      <c r="P211" s="184">
        <v>0</v>
      </c>
      <c r="Q211" s="184">
        <v>0</v>
      </c>
      <c r="R211" t="s">
        <v>588</v>
      </c>
      <c r="S211">
        <v>12</v>
      </c>
      <c r="T211" t="s">
        <v>603</v>
      </c>
    </row>
    <row r="212" spans="1:20" x14ac:dyDescent="0.3">
      <c r="A212" t="s">
        <v>616</v>
      </c>
      <c r="B212">
        <v>2</v>
      </c>
      <c r="C212" t="s">
        <v>80</v>
      </c>
      <c r="D212" s="15" t="s">
        <v>617</v>
      </c>
      <c r="E212" s="15" t="s">
        <v>602</v>
      </c>
      <c r="F212" s="350" t="s">
        <v>13</v>
      </c>
      <c r="G212" s="184">
        <v>0</v>
      </c>
      <c r="H212" s="184">
        <v>0</v>
      </c>
      <c r="I212" s="184">
        <v>0</v>
      </c>
      <c r="J212" s="184">
        <v>0</v>
      </c>
      <c r="K212" s="184">
        <v>0</v>
      </c>
      <c r="L212" s="184">
        <v>0</v>
      </c>
      <c r="M212" s="184">
        <v>0</v>
      </c>
      <c r="N212" s="184">
        <v>0</v>
      </c>
      <c r="O212" s="184">
        <v>0</v>
      </c>
      <c r="P212" s="184">
        <v>0</v>
      </c>
      <c r="Q212" s="184">
        <v>0</v>
      </c>
      <c r="R212">
        <v>0</v>
      </c>
      <c r="S212">
        <v>0</v>
      </c>
      <c r="T212" t="s">
        <v>603</v>
      </c>
    </row>
    <row r="213" spans="1:20" x14ac:dyDescent="0.3">
      <c r="A213" t="s">
        <v>984</v>
      </c>
      <c r="B213">
        <v>100</v>
      </c>
      <c r="C213" t="s">
        <v>342</v>
      </c>
      <c r="D213" s="15" t="s">
        <v>985</v>
      </c>
      <c r="E213" s="15" t="s">
        <v>986</v>
      </c>
      <c r="F213" s="350" t="s">
        <v>13</v>
      </c>
      <c r="G213" s="184">
        <v>0</v>
      </c>
      <c r="H213" s="184">
        <v>0</v>
      </c>
      <c r="I213" s="184">
        <v>0</v>
      </c>
      <c r="J213" s="184">
        <v>69018</v>
      </c>
      <c r="K213" s="184">
        <v>0</v>
      </c>
      <c r="L213" s="184">
        <v>0</v>
      </c>
      <c r="M213" s="184">
        <v>0</v>
      </c>
      <c r="N213" s="184">
        <v>0</v>
      </c>
      <c r="O213" s="184">
        <v>0</v>
      </c>
      <c r="P213" s="184">
        <v>0</v>
      </c>
      <c r="Q213" s="184">
        <v>0</v>
      </c>
      <c r="R213" t="s">
        <v>588</v>
      </c>
      <c r="S213">
        <v>12</v>
      </c>
      <c r="T213" t="s">
        <v>343</v>
      </c>
    </row>
    <row r="214" spans="1:20" x14ac:dyDescent="0.3">
      <c r="A214" t="s">
        <v>987</v>
      </c>
      <c r="B214">
        <v>100</v>
      </c>
      <c r="C214" t="s">
        <v>342</v>
      </c>
      <c r="D214" s="15" t="s">
        <v>344</v>
      </c>
      <c r="E214" s="15" t="s">
        <v>986</v>
      </c>
      <c r="F214" s="25" t="s">
        <v>13</v>
      </c>
      <c r="G214" s="184">
        <v>0</v>
      </c>
      <c r="H214" s="184">
        <v>0</v>
      </c>
      <c r="I214" s="184">
        <v>0</v>
      </c>
      <c r="J214" s="184">
        <v>35983.000000000007</v>
      </c>
      <c r="K214" s="184">
        <v>0</v>
      </c>
      <c r="L214" s="184">
        <v>0</v>
      </c>
      <c r="M214" s="184">
        <v>0</v>
      </c>
      <c r="N214" s="184">
        <v>0</v>
      </c>
      <c r="O214" s="184">
        <v>0</v>
      </c>
      <c r="P214" s="184">
        <v>0</v>
      </c>
      <c r="Q214" s="184">
        <v>0</v>
      </c>
      <c r="R214" t="s">
        <v>588</v>
      </c>
      <c r="S214">
        <v>12</v>
      </c>
      <c r="T214" t="s">
        <v>343</v>
      </c>
    </row>
    <row r="215" spans="1:20" x14ac:dyDescent="0.3">
      <c r="A215" t="s">
        <v>988</v>
      </c>
      <c r="B215">
        <v>100</v>
      </c>
      <c r="C215" t="s">
        <v>342</v>
      </c>
      <c r="D215" t="s">
        <v>345</v>
      </c>
      <c r="E215" t="s">
        <v>986</v>
      </c>
      <c r="F215" s="25" t="s">
        <v>13</v>
      </c>
      <c r="G215" s="184">
        <v>1099</v>
      </c>
      <c r="H215" s="184">
        <v>0</v>
      </c>
      <c r="I215" s="184">
        <v>0</v>
      </c>
      <c r="J215" s="184">
        <v>0</v>
      </c>
      <c r="K215" s="184">
        <v>0</v>
      </c>
      <c r="L215" s="184">
        <v>0</v>
      </c>
      <c r="M215" s="184">
        <v>0</v>
      </c>
      <c r="N215" s="184">
        <v>0</v>
      </c>
      <c r="O215" s="184">
        <v>153216</v>
      </c>
      <c r="P215" s="184">
        <v>0</v>
      </c>
      <c r="Q215" s="184">
        <v>0</v>
      </c>
      <c r="R215" t="s">
        <v>588</v>
      </c>
      <c r="S215">
        <v>12</v>
      </c>
      <c r="T215" t="s">
        <v>343</v>
      </c>
    </row>
    <row r="216" spans="1:20" x14ac:dyDescent="0.3">
      <c r="A216" t="s">
        <v>990</v>
      </c>
      <c r="B216">
        <v>0</v>
      </c>
      <c r="C216" t="s">
        <v>346</v>
      </c>
      <c r="D216" t="s">
        <v>991</v>
      </c>
      <c r="E216" t="s">
        <v>864</v>
      </c>
      <c r="F216" s="25" t="s">
        <v>13</v>
      </c>
      <c r="G216" s="184">
        <v>0</v>
      </c>
      <c r="H216" s="184">
        <v>0</v>
      </c>
      <c r="I216" s="184">
        <v>0</v>
      </c>
      <c r="J216" s="184">
        <v>96901</v>
      </c>
      <c r="K216" s="184">
        <v>0</v>
      </c>
      <c r="L216" s="184">
        <v>0</v>
      </c>
      <c r="M216" s="184">
        <v>0</v>
      </c>
      <c r="N216" s="184">
        <v>0</v>
      </c>
      <c r="O216" s="184">
        <v>0</v>
      </c>
      <c r="P216" s="184">
        <v>0</v>
      </c>
      <c r="Q216" s="184">
        <v>0</v>
      </c>
      <c r="R216" t="s">
        <v>588</v>
      </c>
      <c r="S216">
        <v>12</v>
      </c>
      <c r="T216" t="s">
        <v>969</v>
      </c>
    </row>
    <row r="217" spans="1:20" x14ac:dyDescent="0.3">
      <c r="A217" t="s">
        <v>1015</v>
      </c>
      <c r="B217">
        <v>363</v>
      </c>
      <c r="C217" t="s">
        <v>363</v>
      </c>
      <c r="D217" t="s">
        <v>364</v>
      </c>
      <c r="E217" t="s">
        <v>1016</v>
      </c>
      <c r="F217" s="25" t="s">
        <v>13</v>
      </c>
      <c r="G217" s="184">
        <v>406.4</v>
      </c>
      <c r="H217" s="184">
        <v>0</v>
      </c>
      <c r="I217" s="184">
        <v>0</v>
      </c>
      <c r="J217" s="184">
        <v>0</v>
      </c>
      <c r="K217" s="184">
        <v>0</v>
      </c>
      <c r="L217" s="184">
        <v>0</v>
      </c>
      <c r="M217" s="184">
        <v>0</v>
      </c>
      <c r="N217" s="184">
        <v>0</v>
      </c>
      <c r="O217" s="184">
        <v>32821</v>
      </c>
      <c r="P217" s="184">
        <v>0</v>
      </c>
      <c r="Q217" s="184">
        <v>0</v>
      </c>
      <c r="R217" t="s">
        <v>551</v>
      </c>
      <c r="S217">
        <v>12</v>
      </c>
      <c r="T217" t="s">
        <v>364</v>
      </c>
    </row>
    <row r="218" spans="1:20" x14ac:dyDescent="0.3">
      <c r="A218" t="s">
        <v>621</v>
      </c>
      <c r="B218">
        <v>2</v>
      </c>
      <c r="C218" t="s">
        <v>80</v>
      </c>
      <c r="D218" s="15" t="s">
        <v>95</v>
      </c>
      <c r="E218" s="15" t="s">
        <v>606</v>
      </c>
      <c r="F218" s="350" t="s">
        <v>13</v>
      </c>
      <c r="G218" s="184">
        <v>192.44</v>
      </c>
      <c r="H218" s="184">
        <v>0</v>
      </c>
      <c r="I218" s="184">
        <v>0</v>
      </c>
      <c r="J218" s="184">
        <v>0</v>
      </c>
      <c r="K218" s="184">
        <v>0</v>
      </c>
      <c r="L218" s="184">
        <v>0</v>
      </c>
      <c r="M218" s="184">
        <v>0</v>
      </c>
      <c r="N218" s="184">
        <v>0</v>
      </c>
      <c r="O218" s="184">
        <v>14305</v>
      </c>
      <c r="P218" s="184">
        <v>0</v>
      </c>
      <c r="Q218" s="184">
        <v>0</v>
      </c>
      <c r="R218" t="s">
        <v>551</v>
      </c>
      <c r="S218">
        <v>12</v>
      </c>
      <c r="T218" t="s">
        <v>607</v>
      </c>
    </row>
    <row r="219" spans="1:20" x14ac:dyDescent="0.3">
      <c r="A219" t="s">
        <v>1051</v>
      </c>
      <c r="B219">
        <v>111</v>
      </c>
      <c r="C219" t="s">
        <v>382</v>
      </c>
      <c r="D219" s="15" t="s">
        <v>383</v>
      </c>
      <c r="E219" s="15" t="s">
        <v>864</v>
      </c>
      <c r="F219" s="350" t="s">
        <v>13</v>
      </c>
      <c r="G219" s="184">
        <v>44</v>
      </c>
      <c r="H219" s="184">
        <v>0</v>
      </c>
      <c r="I219" s="184">
        <v>0</v>
      </c>
      <c r="J219" s="184">
        <v>0</v>
      </c>
      <c r="K219" s="184">
        <v>0</v>
      </c>
      <c r="L219" s="184">
        <v>0</v>
      </c>
      <c r="M219" s="184">
        <v>0</v>
      </c>
      <c r="N219" s="184">
        <v>0</v>
      </c>
      <c r="O219" s="184">
        <v>5082</v>
      </c>
      <c r="P219" s="184">
        <v>0</v>
      </c>
      <c r="Q219" s="184">
        <v>0</v>
      </c>
      <c r="R219" t="s">
        <v>588</v>
      </c>
      <c r="S219">
        <v>12</v>
      </c>
      <c r="T219" t="s">
        <v>969</v>
      </c>
    </row>
    <row r="220" spans="1:20" x14ac:dyDescent="0.3">
      <c r="A220" t="s">
        <v>624</v>
      </c>
      <c r="B220">
        <v>2</v>
      </c>
      <c r="C220" t="s">
        <v>80</v>
      </c>
      <c r="D220" t="s">
        <v>99</v>
      </c>
      <c r="E220" t="s">
        <v>602</v>
      </c>
      <c r="F220" s="25" t="s">
        <v>13</v>
      </c>
      <c r="G220" s="184">
        <v>-0.99999999999999989</v>
      </c>
      <c r="H220" s="184">
        <v>0</v>
      </c>
      <c r="I220" s="184">
        <v>0</v>
      </c>
      <c r="J220" s="184">
        <v>0</v>
      </c>
      <c r="K220" s="184">
        <v>0</v>
      </c>
      <c r="L220" s="184">
        <v>0</v>
      </c>
      <c r="M220" s="184">
        <v>0</v>
      </c>
      <c r="N220" s="184">
        <v>0</v>
      </c>
      <c r="O220" s="184">
        <v>4704</v>
      </c>
      <c r="P220" s="184">
        <v>0</v>
      </c>
      <c r="Q220" s="184">
        <v>0</v>
      </c>
      <c r="R220" t="s">
        <v>588</v>
      </c>
      <c r="S220">
        <v>12</v>
      </c>
      <c r="T220" t="s">
        <v>603</v>
      </c>
    </row>
    <row r="221" spans="1:20" x14ac:dyDescent="0.3">
      <c r="A221" t="s">
        <v>835</v>
      </c>
      <c r="B221">
        <v>2</v>
      </c>
      <c r="C221" t="s">
        <v>80</v>
      </c>
      <c r="D221" t="s">
        <v>226</v>
      </c>
      <c r="E221" t="s">
        <v>836</v>
      </c>
      <c r="F221" s="25" t="s">
        <v>13</v>
      </c>
      <c r="G221" s="184">
        <v>43.91</v>
      </c>
      <c r="H221" s="184">
        <v>0</v>
      </c>
      <c r="I221" s="184">
        <v>0</v>
      </c>
      <c r="J221" s="184">
        <v>2236.7930000000001</v>
      </c>
      <c r="K221" s="184">
        <v>0</v>
      </c>
      <c r="L221" s="184">
        <v>0</v>
      </c>
      <c r="M221" s="184">
        <v>0</v>
      </c>
      <c r="N221" s="184">
        <v>0</v>
      </c>
      <c r="O221" s="184">
        <v>3567</v>
      </c>
      <c r="P221" s="184">
        <v>0</v>
      </c>
      <c r="Q221" s="184">
        <v>0</v>
      </c>
      <c r="R221" t="s">
        <v>551</v>
      </c>
      <c r="S221">
        <v>19</v>
      </c>
      <c r="T221" t="s">
        <v>226</v>
      </c>
    </row>
    <row r="222" spans="1:20" x14ac:dyDescent="0.3">
      <c r="A222" t="s">
        <v>639</v>
      </c>
      <c r="B222">
        <v>2</v>
      </c>
      <c r="C222" t="s">
        <v>80</v>
      </c>
      <c r="D222" s="15" t="s">
        <v>102</v>
      </c>
      <c r="E222" s="15" t="s">
        <v>640</v>
      </c>
      <c r="F222" s="350" t="s">
        <v>13</v>
      </c>
      <c r="G222" s="184">
        <v>357.97399999999999</v>
      </c>
      <c r="H222" s="184">
        <v>0</v>
      </c>
      <c r="I222" s="184">
        <v>0</v>
      </c>
      <c r="J222" s="184">
        <v>0</v>
      </c>
      <c r="K222" s="184">
        <v>0</v>
      </c>
      <c r="L222" s="184">
        <v>0</v>
      </c>
      <c r="M222" s="184">
        <v>0</v>
      </c>
      <c r="N222" s="184">
        <v>0</v>
      </c>
      <c r="O222" s="184">
        <v>28172</v>
      </c>
      <c r="P222" s="184">
        <v>0</v>
      </c>
      <c r="Q222" s="184">
        <v>0</v>
      </c>
      <c r="R222" t="s">
        <v>551</v>
      </c>
      <c r="S222">
        <v>12</v>
      </c>
      <c r="T222" t="s">
        <v>102</v>
      </c>
    </row>
    <row r="223" spans="1:20" x14ac:dyDescent="0.3">
      <c r="A223" t="s">
        <v>593</v>
      </c>
      <c r="B223">
        <v>1</v>
      </c>
      <c r="C223" t="s">
        <v>69</v>
      </c>
      <c r="D223" t="s">
        <v>70</v>
      </c>
      <c r="E223" t="s">
        <v>587</v>
      </c>
      <c r="F223" s="25" t="s">
        <v>13</v>
      </c>
      <c r="G223" s="184">
        <v>0</v>
      </c>
      <c r="H223" s="184">
        <v>0</v>
      </c>
      <c r="I223" s="184">
        <v>0</v>
      </c>
      <c r="J223" s="184">
        <v>25644.000000000004</v>
      </c>
      <c r="K223" s="184">
        <v>0</v>
      </c>
      <c r="L223" s="184">
        <v>0</v>
      </c>
      <c r="M223" s="184">
        <v>0</v>
      </c>
      <c r="N223" s="184">
        <v>0</v>
      </c>
      <c r="O223" s="184">
        <v>0</v>
      </c>
      <c r="P223" s="184">
        <v>0</v>
      </c>
      <c r="Q223" s="184">
        <v>0</v>
      </c>
      <c r="R223" t="s">
        <v>588</v>
      </c>
      <c r="S223">
        <v>12</v>
      </c>
      <c r="T223" t="s">
        <v>589</v>
      </c>
    </row>
    <row r="224" spans="1:20" x14ac:dyDescent="0.3">
      <c r="A224" t="s">
        <v>594</v>
      </c>
      <c r="B224">
        <v>1</v>
      </c>
      <c r="C224" t="s">
        <v>69</v>
      </c>
      <c r="D224" t="s">
        <v>72</v>
      </c>
      <c r="E224" t="s">
        <v>587</v>
      </c>
      <c r="F224" s="25" t="s">
        <v>13</v>
      </c>
      <c r="G224" s="184">
        <v>8</v>
      </c>
      <c r="H224" s="184">
        <v>0</v>
      </c>
      <c r="I224" s="184">
        <v>0</v>
      </c>
      <c r="J224" s="184">
        <v>0</v>
      </c>
      <c r="K224" s="184">
        <v>0</v>
      </c>
      <c r="L224" s="184">
        <v>0</v>
      </c>
      <c r="M224" s="184">
        <v>0</v>
      </c>
      <c r="N224" s="184">
        <v>0</v>
      </c>
      <c r="O224" s="184">
        <v>23352</v>
      </c>
      <c r="P224" s="184">
        <v>0</v>
      </c>
      <c r="Q224" s="184">
        <v>0</v>
      </c>
      <c r="R224" t="s">
        <v>588</v>
      </c>
      <c r="S224">
        <v>24</v>
      </c>
      <c r="T224" t="s">
        <v>589</v>
      </c>
    </row>
    <row r="225" spans="1:20" x14ac:dyDescent="0.3">
      <c r="A225" t="s">
        <v>705</v>
      </c>
      <c r="B225">
        <v>53</v>
      </c>
      <c r="C225" t="s">
        <v>2028</v>
      </c>
      <c r="D225" t="s">
        <v>384</v>
      </c>
      <c r="E225" t="s">
        <v>706</v>
      </c>
      <c r="F225" s="25" t="s">
        <v>13</v>
      </c>
      <c r="G225" s="184">
        <v>5943.6289999999999</v>
      </c>
      <c r="H225" s="184">
        <v>0</v>
      </c>
      <c r="I225" s="184">
        <v>0</v>
      </c>
      <c r="J225" s="184">
        <v>0</v>
      </c>
      <c r="K225" s="184">
        <v>0</v>
      </c>
      <c r="L225" s="184">
        <v>0</v>
      </c>
      <c r="M225" s="184">
        <v>0</v>
      </c>
      <c r="N225" s="184">
        <v>0</v>
      </c>
      <c r="O225" s="184">
        <v>390590</v>
      </c>
      <c r="P225" s="184">
        <v>0</v>
      </c>
      <c r="Q225" s="184">
        <v>0</v>
      </c>
      <c r="R225" t="s">
        <v>551</v>
      </c>
      <c r="S225">
        <v>12</v>
      </c>
      <c r="T225" t="s">
        <v>384</v>
      </c>
    </row>
    <row r="226" spans="1:20" x14ac:dyDescent="0.3">
      <c r="A226" t="s">
        <v>595</v>
      </c>
      <c r="B226">
        <v>1</v>
      </c>
      <c r="C226" t="s">
        <v>69</v>
      </c>
      <c r="D226" s="15" t="s">
        <v>73</v>
      </c>
      <c r="E226" s="15" t="s">
        <v>587</v>
      </c>
      <c r="F226" s="350" t="s">
        <v>13</v>
      </c>
      <c r="G226" s="184">
        <v>8</v>
      </c>
      <c r="H226" s="184">
        <v>0</v>
      </c>
      <c r="I226" s="184">
        <v>0</v>
      </c>
      <c r="J226" s="184">
        <v>4589</v>
      </c>
      <c r="K226" s="184">
        <v>0</v>
      </c>
      <c r="L226" s="184">
        <v>0</v>
      </c>
      <c r="M226" s="184">
        <v>0</v>
      </c>
      <c r="N226" s="184">
        <v>0</v>
      </c>
      <c r="O226" s="184">
        <v>840</v>
      </c>
      <c r="P226" s="184">
        <v>0</v>
      </c>
      <c r="Q226" s="184">
        <v>0</v>
      </c>
      <c r="R226" t="s">
        <v>588</v>
      </c>
      <c r="S226">
        <v>24</v>
      </c>
      <c r="T226" t="s">
        <v>589</v>
      </c>
    </row>
    <row r="227" spans="1:20" x14ac:dyDescent="0.3">
      <c r="A227" t="s">
        <v>596</v>
      </c>
      <c r="B227">
        <v>1</v>
      </c>
      <c r="C227" t="s">
        <v>69</v>
      </c>
      <c r="D227" t="s">
        <v>597</v>
      </c>
      <c r="E227" t="s">
        <v>587</v>
      </c>
      <c r="F227" s="25" t="s">
        <v>13</v>
      </c>
      <c r="G227" s="184">
        <v>138</v>
      </c>
      <c r="H227" s="184">
        <v>0</v>
      </c>
      <c r="I227" s="184">
        <v>0</v>
      </c>
      <c r="J227" s="184">
        <v>0</v>
      </c>
      <c r="K227" s="184">
        <v>0</v>
      </c>
      <c r="L227" s="184">
        <v>0</v>
      </c>
      <c r="M227" s="184">
        <v>0</v>
      </c>
      <c r="N227" s="184">
        <v>0</v>
      </c>
      <c r="O227" s="184">
        <v>137424</v>
      </c>
      <c r="P227" s="184">
        <v>0</v>
      </c>
      <c r="Q227" s="184">
        <v>0</v>
      </c>
      <c r="R227" t="s">
        <v>588</v>
      </c>
      <c r="S227">
        <v>12</v>
      </c>
      <c r="T227" t="s">
        <v>589</v>
      </c>
    </row>
    <row r="228" spans="1:20" x14ac:dyDescent="0.3">
      <c r="A228" t="s">
        <v>1414</v>
      </c>
      <c r="B228">
        <v>240</v>
      </c>
      <c r="C228" t="s">
        <v>240</v>
      </c>
      <c r="D228" t="s">
        <v>401</v>
      </c>
      <c r="E228" t="s">
        <v>606</v>
      </c>
      <c r="F228" s="25" t="s">
        <v>13</v>
      </c>
      <c r="G228" s="184">
        <v>0</v>
      </c>
      <c r="H228" s="184">
        <v>0</v>
      </c>
      <c r="I228" s="184">
        <v>0</v>
      </c>
      <c r="J228" s="184">
        <v>0</v>
      </c>
      <c r="K228" s="184">
        <v>0</v>
      </c>
      <c r="L228" s="184">
        <v>0</v>
      </c>
      <c r="M228" s="184">
        <v>0</v>
      </c>
      <c r="N228" s="184">
        <v>0</v>
      </c>
      <c r="O228" s="184">
        <v>0</v>
      </c>
      <c r="P228" s="184">
        <v>0</v>
      </c>
      <c r="Q228" s="184">
        <v>0</v>
      </c>
      <c r="R228">
        <v>0</v>
      </c>
      <c r="S228">
        <v>0</v>
      </c>
      <c r="T228" t="s">
        <v>607</v>
      </c>
    </row>
    <row r="229" spans="1:20" x14ac:dyDescent="0.3">
      <c r="A229" t="s">
        <v>1415</v>
      </c>
      <c r="B229">
        <v>240</v>
      </c>
      <c r="C229" t="s">
        <v>240</v>
      </c>
      <c r="D229" t="s">
        <v>1839</v>
      </c>
      <c r="E229" t="s">
        <v>606</v>
      </c>
      <c r="F229" s="25" t="s">
        <v>13</v>
      </c>
      <c r="G229" s="184">
        <v>0</v>
      </c>
      <c r="H229" s="184">
        <v>0</v>
      </c>
      <c r="I229" s="184">
        <v>0</v>
      </c>
      <c r="J229" s="184">
        <v>0</v>
      </c>
      <c r="K229" s="184">
        <v>0</v>
      </c>
      <c r="L229" s="184">
        <v>0</v>
      </c>
      <c r="M229" s="184">
        <v>0</v>
      </c>
      <c r="N229" s="184">
        <v>0</v>
      </c>
      <c r="O229" s="184">
        <v>0</v>
      </c>
      <c r="P229" s="184">
        <v>0</v>
      </c>
      <c r="Q229" s="184">
        <v>0</v>
      </c>
      <c r="R229">
        <v>0</v>
      </c>
      <c r="S229">
        <v>0</v>
      </c>
      <c r="T229" t="s">
        <v>607</v>
      </c>
    </row>
    <row r="230" spans="1:20" x14ac:dyDescent="0.3">
      <c r="A230" t="s">
        <v>1416</v>
      </c>
      <c r="B230">
        <v>0</v>
      </c>
      <c r="C230" t="s">
        <v>1842</v>
      </c>
      <c r="D230" t="s">
        <v>1840</v>
      </c>
      <c r="E230" t="s">
        <v>864</v>
      </c>
      <c r="F230" s="25" t="s">
        <v>13</v>
      </c>
      <c r="G230" s="184">
        <v>0</v>
      </c>
      <c r="H230" s="184">
        <v>0</v>
      </c>
      <c r="I230" s="184">
        <v>0</v>
      </c>
      <c r="J230" s="184">
        <v>0</v>
      </c>
      <c r="K230" s="184">
        <v>0</v>
      </c>
      <c r="L230" s="184">
        <v>0</v>
      </c>
      <c r="M230" s="184">
        <v>0</v>
      </c>
      <c r="N230" s="184">
        <v>0</v>
      </c>
      <c r="O230" s="184">
        <v>0</v>
      </c>
      <c r="P230" s="184">
        <v>0</v>
      </c>
      <c r="Q230" s="184">
        <v>0</v>
      </c>
      <c r="R230">
        <v>0</v>
      </c>
      <c r="S230">
        <v>0</v>
      </c>
      <c r="T230" t="s">
        <v>969</v>
      </c>
    </row>
    <row r="231" spans="1:20" x14ac:dyDescent="0.3">
      <c r="A231" t="s">
        <v>611</v>
      </c>
      <c r="B231">
        <v>2</v>
      </c>
      <c r="C231" t="s">
        <v>80</v>
      </c>
      <c r="D231" t="s">
        <v>101</v>
      </c>
      <c r="E231" t="s">
        <v>602</v>
      </c>
      <c r="F231" s="25" t="s">
        <v>13</v>
      </c>
      <c r="G231" s="184">
        <v>-10</v>
      </c>
      <c r="H231" s="184">
        <v>0</v>
      </c>
      <c r="I231" s="184">
        <v>0</v>
      </c>
      <c r="J231" s="184">
        <v>0</v>
      </c>
      <c r="K231" s="184">
        <v>0</v>
      </c>
      <c r="L231" s="184">
        <v>0</v>
      </c>
      <c r="M231" s="184">
        <v>0</v>
      </c>
      <c r="N231" s="184">
        <v>0</v>
      </c>
      <c r="O231" s="184">
        <v>0</v>
      </c>
      <c r="P231" s="184">
        <v>0</v>
      </c>
      <c r="Q231" s="184">
        <v>0</v>
      </c>
      <c r="R231" t="s">
        <v>588</v>
      </c>
      <c r="S231">
        <v>12</v>
      </c>
      <c r="T231" t="s">
        <v>603</v>
      </c>
    </row>
    <row r="232" spans="1:20" x14ac:dyDescent="0.3">
      <c r="A232" t="s">
        <v>1332</v>
      </c>
      <c r="B232">
        <v>2</v>
      </c>
      <c r="C232" t="s">
        <v>80</v>
      </c>
      <c r="D232" t="s">
        <v>86</v>
      </c>
      <c r="E232" t="s">
        <v>602</v>
      </c>
      <c r="F232" s="25" t="s">
        <v>13</v>
      </c>
      <c r="G232" s="184">
        <v>0</v>
      </c>
      <c r="H232" s="184">
        <v>0</v>
      </c>
      <c r="I232" s="184">
        <v>0</v>
      </c>
      <c r="J232" s="184">
        <v>0</v>
      </c>
      <c r="K232" s="184">
        <v>0</v>
      </c>
      <c r="L232" s="184">
        <v>0</v>
      </c>
      <c r="M232" s="184">
        <v>0</v>
      </c>
      <c r="N232" s="184">
        <v>0</v>
      </c>
      <c r="O232" s="184">
        <v>0</v>
      </c>
      <c r="P232" s="184">
        <v>0</v>
      </c>
      <c r="Q232" s="184">
        <v>0</v>
      </c>
      <c r="R232">
        <v>0</v>
      </c>
      <c r="S232">
        <v>0</v>
      </c>
      <c r="T232" t="s">
        <v>603</v>
      </c>
    </row>
    <row r="233" spans="1:20" x14ac:dyDescent="0.3">
      <c r="A233" t="s">
        <v>1333</v>
      </c>
      <c r="B233">
        <v>2</v>
      </c>
      <c r="C233" t="s">
        <v>80</v>
      </c>
      <c r="D233" s="15" t="s">
        <v>91</v>
      </c>
      <c r="E233" s="15" t="s">
        <v>602</v>
      </c>
      <c r="F233" s="350" t="s">
        <v>13</v>
      </c>
      <c r="G233" s="184">
        <v>0</v>
      </c>
      <c r="H233" s="184">
        <v>0</v>
      </c>
      <c r="I233" s="184">
        <v>0</v>
      </c>
      <c r="J233" s="184">
        <v>0</v>
      </c>
      <c r="K233" s="184">
        <v>0</v>
      </c>
      <c r="L233" s="184">
        <v>0</v>
      </c>
      <c r="M233" s="184">
        <v>0</v>
      </c>
      <c r="N233" s="184">
        <v>0</v>
      </c>
      <c r="O233" s="184">
        <v>0</v>
      </c>
      <c r="P233" s="184">
        <v>0</v>
      </c>
      <c r="Q233" s="184">
        <v>0</v>
      </c>
      <c r="R233">
        <v>0</v>
      </c>
      <c r="S233">
        <v>0</v>
      </c>
      <c r="T233" t="s">
        <v>603</v>
      </c>
    </row>
    <row r="234" spans="1:20" x14ac:dyDescent="0.3">
      <c r="A234" t="s">
        <v>1334</v>
      </c>
      <c r="B234">
        <v>2</v>
      </c>
      <c r="C234" t="s">
        <v>80</v>
      </c>
      <c r="D234" t="s">
        <v>1335</v>
      </c>
      <c r="E234" t="s">
        <v>606</v>
      </c>
      <c r="F234" s="25" t="s">
        <v>13</v>
      </c>
      <c r="G234" s="184">
        <v>0</v>
      </c>
      <c r="H234" s="184">
        <v>0</v>
      </c>
      <c r="I234" s="184">
        <v>0</v>
      </c>
      <c r="J234" s="184">
        <v>0</v>
      </c>
      <c r="K234" s="184">
        <v>0</v>
      </c>
      <c r="L234" s="184">
        <v>0</v>
      </c>
      <c r="M234" s="184">
        <v>0</v>
      </c>
      <c r="N234" s="184">
        <v>0</v>
      </c>
      <c r="O234" s="184">
        <v>0</v>
      </c>
      <c r="P234" s="184">
        <v>0</v>
      </c>
      <c r="Q234" s="184">
        <v>0</v>
      </c>
      <c r="R234">
        <v>0</v>
      </c>
      <c r="S234">
        <v>0</v>
      </c>
      <c r="T234" t="s">
        <v>607</v>
      </c>
    </row>
    <row r="235" spans="1:20" x14ac:dyDescent="0.3">
      <c r="A235" t="s">
        <v>1336</v>
      </c>
      <c r="B235">
        <v>2</v>
      </c>
      <c r="C235" t="s">
        <v>80</v>
      </c>
      <c r="D235" t="s">
        <v>1337</v>
      </c>
      <c r="E235" t="s">
        <v>606</v>
      </c>
      <c r="F235" s="25" t="s">
        <v>13</v>
      </c>
      <c r="G235" s="184">
        <v>0</v>
      </c>
      <c r="H235" s="184">
        <v>0</v>
      </c>
      <c r="I235" s="184">
        <v>0</v>
      </c>
      <c r="J235" s="184">
        <v>0</v>
      </c>
      <c r="K235" s="184">
        <v>0</v>
      </c>
      <c r="L235" s="184">
        <v>0</v>
      </c>
      <c r="M235" s="184">
        <v>0</v>
      </c>
      <c r="N235" s="184">
        <v>0</v>
      </c>
      <c r="O235" s="184">
        <v>0</v>
      </c>
      <c r="P235" s="184">
        <v>0</v>
      </c>
      <c r="Q235" s="184">
        <v>0</v>
      </c>
      <c r="R235">
        <v>0</v>
      </c>
      <c r="S235">
        <v>0</v>
      </c>
      <c r="T235" t="s">
        <v>607</v>
      </c>
    </row>
    <row r="236" spans="1:20" x14ac:dyDescent="0.3">
      <c r="A236" t="s">
        <v>1363</v>
      </c>
      <c r="B236">
        <v>2</v>
      </c>
      <c r="C236" t="s">
        <v>80</v>
      </c>
      <c r="D236" s="15" t="s">
        <v>93</v>
      </c>
      <c r="E236" s="15" t="s">
        <v>602</v>
      </c>
      <c r="F236" s="25" t="s">
        <v>13</v>
      </c>
      <c r="G236" s="184">
        <v>2.9380000000000002</v>
      </c>
      <c r="H236" s="184">
        <v>0</v>
      </c>
      <c r="I236" s="184">
        <v>0</v>
      </c>
      <c r="J236" s="184">
        <v>0</v>
      </c>
      <c r="K236" s="184">
        <v>0</v>
      </c>
      <c r="L236" s="184">
        <v>0</v>
      </c>
      <c r="M236" s="184">
        <v>0</v>
      </c>
      <c r="N236" s="184">
        <v>0</v>
      </c>
      <c r="O236" s="184">
        <v>303</v>
      </c>
      <c r="P236" s="184">
        <v>0</v>
      </c>
      <c r="Q236" s="184">
        <v>0</v>
      </c>
      <c r="R236" t="s">
        <v>551</v>
      </c>
      <c r="S236">
        <v>3</v>
      </c>
      <c r="T236" t="s">
        <v>603</v>
      </c>
    </row>
    <row r="237" spans="1:20" x14ac:dyDescent="0.3">
      <c r="A237" t="s">
        <v>1341</v>
      </c>
      <c r="B237">
        <v>169</v>
      </c>
      <c r="C237" t="s">
        <v>103</v>
      </c>
      <c r="D237" s="15" t="s">
        <v>110</v>
      </c>
      <c r="E237" s="15" t="s">
        <v>1342</v>
      </c>
      <c r="F237" s="350" t="s">
        <v>6</v>
      </c>
      <c r="G237" s="184">
        <v>486.61600000000004</v>
      </c>
      <c r="H237" s="184">
        <v>0</v>
      </c>
      <c r="I237" s="184">
        <v>0</v>
      </c>
      <c r="J237" s="184">
        <v>0</v>
      </c>
      <c r="K237" s="184">
        <v>0</v>
      </c>
      <c r="L237" s="184">
        <v>0</v>
      </c>
      <c r="M237" s="184">
        <v>0</v>
      </c>
      <c r="N237" s="184">
        <v>0</v>
      </c>
      <c r="O237" s="184">
        <v>39886</v>
      </c>
      <c r="P237" s="184">
        <v>0</v>
      </c>
      <c r="Q237" s="184">
        <v>0</v>
      </c>
      <c r="R237" t="s">
        <v>551</v>
      </c>
      <c r="S237">
        <v>12</v>
      </c>
      <c r="T237" t="s">
        <v>110</v>
      </c>
    </row>
    <row r="238" spans="1:20" x14ac:dyDescent="0.3">
      <c r="A238" t="s">
        <v>747</v>
      </c>
      <c r="B238">
        <v>747</v>
      </c>
      <c r="C238" t="s">
        <v>161</v>
      </c>
      <c r="D238" s="15" t="s">
        <v>162</v>
      </c>
      <c r="E238" s="15" t="s">
        <v>748</v>
      </c>
      <c r="F238" s="350" t="s">
        <v>14</v>
      </c>
      <c r="G238" s="184">
        <v>526.97022961615369</v>
      </c>
      <c r="H238" s="184">
        <v>0</v>
      </c>
      <c r="I238" s="184">
        <v>0</v>
      </c>
      <c r="J238" s="184">
        <v>0</v>
      </c>
      <c r="K238" s="184">
        <v>0</v>
      </c>
      <c r="L238" s="184">
        <v>0</v>
      </c>
      <c r="M238" s="184">
        <v>0</v>
      </c>
      <c r="N238" s="184">
        <v>0</v>
      </c>
      <c r="O238" s="184">
        <v>44068</v>
      </c>
      <c r="P238" s="184">
        <v>0</v>
      </c>
      <c r="Q238" s="184">
        <v>0</v>
      </c>
      <c r="R238" t="s">
        <v>551</v>
      </c>
      <c r="S238">
        <v>12</v>
      </c>
      <c r="T238" t="s">
        <v>162</v>
      </c>
    </row>
    <row r="239" spans="1:20" x14ac:dyDescent="0.3">
      <c r="A239" t="s">
        <v>758</v>
      </c>
      <c r="B239">
        <v>420</v>
      </c>
      <c r="C239" t="s">
        <v>171</v>
      </c>
      <c r="D239" s="15" t="s">
        <v>172</v>
      </c>
      <c r="E239" s="15" t="s">
        <v>759</v>
      </c>
      <c r="F239" s="350" t="s">
        <v>14</v>
      </c>
      <c r="G239" s="184">
        <v>299.87851999999998</v>
      </c>
      <c r="H239" s="184">
        <v>0</v>
      </c>
      <c r="I239" s="184">
        <v>0</v>
      </c>
      <c r="J239" s="184">
        <v>0</v>
      </c>
      <c r="K239" s="184">
        <v>0</v>
      </c>
      <c r="L239" s="184">
        <v>0</v>
      </c>
      <c r="M239" s="184">
        <v>0</v>
      </c>
      <c r="N239" s="184">
        <v>0</v>
      </c>
      <c r="O239" s="184">
        <v>26241</v>
      </c>
      <c r="P239" s="184">
        <v>0</v>
      </c>
      <c r="Q239" s="184">
        <v>0</v>
      </c>
      <c r="R239" t="s">
        <v>551</v>
      </c>
      <c r="S239">
        <v>12</v>
      </c>
      <c r="T239" t="s">
        <v>172</v>
      </c>
    </row>
    <row r="240" spans="1:20" x14ac:dyDescent="0.3">
      <c r="A240" t="s">
        <v>760</v>
      </c>
      <c r="B240">
        <v>767</v>
      </c>
      <c r="C240" t="s">
        <v>761</v>
      </c>
      <c r="D240" s="15" t="s">
        <v>174</v>
      </c>
      <c r="E240" s="15" t="s">
        <v>762</v>
      </c>
      <c r="F240" s="350" t="s">
        <v>14</v>
      </c>
      <c r="G240" s="184">
        <v>0</v>
      </c>
      <c r="H240" s="184">
        <v>0</v>
      </c>
      <c r="I240" s="184">
        <v>0</v>
      </c>
      <c r="J240" s="184">
        <v>0</v>
      </c>
      <c r="K240" s="184">
        <v>0</v>
      </c>
      <c r="L240" s="184">
        <v>0</v>
      </c>
      <c r="M240" s="184">
        <v>0</v>
      </c>
      <c r="N240" s="184">
        <v>0</v>
      </c>
      <c r="O240" s="184">
        <v>0</v>
      </c>
      <c r="P240" s="184">
        <v>0</v>
      </c>
      <c r="Q240" s="184">
        <v>0</v>
      </c>
      <c r="R240">
        <v>0</v>
      </c>
      <c r="S240">
        <v>0</v>
      </c>
      <c r="T240" t="s">
        <v>174</v>
      </c>
    </row>
    <row r="241" spans="1:20" x14ac:dyDescent="0.3">
      <c r="A241" t="s">
        <v>765</v>
      </c>
      <c r="B241">
        <v>682</v>
      </c>
      <c r="C241" t="s">
        <v>177</v>
      </c>
      <c r="D241" s="15" t="s">
        <v>178</v>
      </c>
      <c r="E241" s="15" t="s">
        <v>766</v>
      </c>
      <c r="F241" s="350" t="s">
        <v>14</v>
      </c>
      <c r="G241" s="184">
        <v>163.91</v>
      </c>
      <c r="H241" s="184">
        <v>0</v>
      </c>
      <c r="I241" s="184">
        <v>0</v>
      </c>
      <c r="J241" s="184">
        <v>0</v>
      </c>
      <c r="K241" s="184">
        <v>0</v>
      </c>
      <c r="L241" s="184">
        <v>0</v>
      </c>
      <c r="M241" s="184">
        <v>0</v>
      </c>
      <c r="N241" s="184">
        <v>0</v>
      </c>
      <c r="O241" s="184">
        <v>15681</v>
      </c>
      <c r="P241" s="184">
        <v>0</v>
      </c>
      <c r="Q241" s="184">
        <v>0</v>
      </c>
      <c r="R241" t="s">
        <v>551</v>
      </c>
      <c r="S241">
        <v>6</v>
      </c>
      <c r="T241" t="s">
        <v>178</v>
      </c>
    </row>
    <row r="242" spans="1:20" x14ac:dyDescent="0.3">
      <c r="A242" t="s">
        <v>781</v>
      </c>
      <c r="B242">
        <v>256</v>
      </c>
      <c r="C242" t="s">
        <v>193</v>
      </c>
      <c r="D242" t="s">
        <v>194</v>
      </c>
      <c r="E242" t="s">
        <v>782</v>
      </c>
      <c r="F242" s="25" t="s">
        <v>14</v>
      </c>
      <c r="G242" s="184">
        <v>363.36000000000007</v>
      </c>
      <c r="H242" s="184">
        <v>0</v>
      </c>
      <c r="I242" s="184">
        <v>0</v>
      </c>
      <c r="J242" s="184">
        <v>0</v>
      </c>
      <c r="K242" s="184">
        <v>0</v>
      </c>
      <c r="L242" s="184">
        <v>0</v>
      </c>
      <c r="M242" s="184">
        <v>0</v>
      </c>
      <c r="N242" s="184">
        <v>0</v>
      </c>
      <c r="O242" s="184">
        <v>34867</v>
      </c>
      <c r="P242" s="184">
        <v>0</v>
      </c>
      <c r="Q242" s="184">
        <v>0</v>
      </c>
      <c r="R242" t="s">
        <v>551</v>
      </c>
      <c r="S242">
        <v>12</v>
      </c>
      <c r="T242" t="s">
        <v>194</v>
      </c>
    </row>
    <row r="243" spans="1:20" x14ac:dyDescent="0.3">
      <c r="A243" t="s">
        <v>821</v>
      </c>
      <c r="B243">
        <v>274</v>
      </c>
      <c r="C243" t="s">
        <v>214</v>
      </c>
      <c r="D243" t="s">
        <v>822</v>
      </c>
      <c r="E243" t="s">
        <v>823</v>
      </c>
      <c r="F243" s="25" t="s">
        <v>14</v>
      </c>
      <c r="G243" s="184">
        <v>5533.9359999999997</v>
      </c>
      <c r="H243" s="184">
        <v>0</v>
      </c>
      <c r="I243" s="184">
        <v>0</v>
      </c>
      <c r="J243" s="184">
        <v>0</v>
      </c>
      <c r="K243" s="184">
        <v>0</v>
      </c>
      <c r="L243" s="184">
        <v>0</v>
      </c>
      <c r="M243" s="184">
        <v>0</v>
      </c>
      <c r="N243" s="184">
        <v>0</v>
      </c>
      <c r="O243" s="184">
        <v>403777</v>
      </c>
      <c r="P243" s="184">
        <v>0</v>
      </c>
      <c r="Q243" s="184">
        <v>0</v>
      </c>
      <c r="R243" t="s">
        <v>551</v>
      </c>
      <c r="S243">
        <v>12</v>
      </c>
      <c r="T243" t="s">
        <v>215</v>
      </c>
    </row>
    <row r="244" spans="1:20" x14ac:dyDescent="0.3">
      <c r="A244" t="s">
        <v>824</v>
      </c>
      <c r="B244">
        <v>341</v>
      </c>
      <c r="C244" t="s">
        <v>218</v>
      </c>
      <c r="D244" t="s">
        <v>219</v>
      </c>
      <c r="E244" t="s">
        <v>825</v>
      </c>
      <c r="F244" s="25" t="s">
        <v>14</v>
      </c>
      <c r="G244" s="184">
        <v>515.64300000000003</v>
      </c>
      <c r="H244" s="184">
        <v>0</v>
      </c>
      <c r="I244" s="184">
        <v>0</v>
      </c>
      <c r="J244" s="184">
        <v>0</v>
      </c>
      <c r="K244" s="184">
        <v>0</v>
      </c>
      <c r="L244" s="184">
        <v>0</v>
      </c>
      <c r="M244" s="184">
        <v>0</v>
      </c>
      <c r="N244" s="184">
        <v>0</v>
      </c>
      <c r="O244" s="184">
        <v>43942</v>
      </c>
      <c r="P244" s="184">
        <v>0</v>
      </c>
      <c r="Q244" s="184">
        <v>0</v>
      </c>
      <c r="R244" t="s">
        <v>551</v>
      </c>
      <c r="S244">
        <v>12</v>
      </c>
      <c r="T244" t="s">
        <v>219</v>
      </c>
    </row>
    <row r="245" spans="1:20" x14ac:dyDescent="0.3">
      <c r="A245" t="s">
        <v>837</v>
      </c>
      <c r="B245">
        <v>63</v>
      </c>
      <c r="C245" t="s">
        <v>227</v>
      </c>
      <c r="D245" s="15" t="s">
        <v>838</v>
      </c>
      <c r="E245" s="15" t="s">
        <v>839</v>
      </c>
      <c r="F245" s="350" t="s">
        <v>14</v>
      </c>
      <c r="G245" s="184">
        <v>3015.25</v>
      </c>
      <c r="H245" s="184">
        <v>0</v>
      </c>
      <c r="I245" s="184">
        <v>0</v>
      </c>
      <c r="J245" s="184">
        <v>0</v>
      </c>
      <c r="K245" s="184">
        <v>0</v>
      </c>
      <c r="L245" s="184">
        <v>0</v>
      </c>
      <c r="M245" s="184">
        <v>0</v>
      </c>
      <c r="N245" s="184">
        <v>0</v>
      </c>
      <c r="O245" s="184">
        <v>271365</v>
      </c>
      <c r="P245" s="184">
        <v>0</v>
      </c>
      <c r="Q245" s="184">
        <v>0</v>
      </c>
      <c r="R245" t="s">
        <v>551</v>
      </c>
      <c r="S245">
        <v>12</v>
      </c>
      <c r="T245" t="s">
        <v>228</v>
      </c>
    </row>
    <row r="246" spans="1:20" x14ac:dyDescent="0.3">
      <c r="A246" t="s">
        <v>847</v>
      </c>
      <c r="B246">
        <v>332</v>
      </c>
      <c r="C246" t="s">
        <v>234</v>
      </c>
      <c r="D246" s="15" t="s">
        <v>235</v>
      </c>
      <c r="E246" s="15" t="s">
        <v>848</v>
      </c>
      <c r="F246" s="350" t="s">
        <v>14</v>
      </c>
      <c r="G246" s="184">
        <v>463.49299999999999</v>
      </c>
      <c r="H246" s="184">
        <v>0</v>
      </c>
      <c r="I246" s="184">
        <v>0</v>
      </c>
      <c r="J246" s="184">
        <v>0</v>
      </c>
      <c r="K246" s="184">
        <v>0</v>
      </c>
      <c r="L246" s="184">
        <v>0</v>
      </c>
      <c r="M246" s="184">
        <v>0</v>
      </c>
      <c r="N246" s="184">
        <v>0</v>
      </c>
      <c r="O246" s="184">
        <v>46471</v>
      </c>
      <c r="P246" s="184">
        <v>0</v>
      </c>
      <c r="Q246" s="184">
        <v>0</v>
      </c>
      <c r="R246" t="s">
        <v>551</v>
      </c>
      <c r="S246">
        <v>12</v>
      </c>
      <c r="T246" t="s">
        <v>235</v>
      </c>
    </row>
    <row r="247" spans="1:20" x14ac:dyDescent="0.3">
      <c r="A247" t="s">
        <v>894</v>
      </c>
      <c r="B247">
        <v>687</v>
      </c>
      <c r="C247" t="s">
        <v>262</v>
      </c>
      <c r="D247" t="s">
        <v>263</v>
      </c>
      <c r="E247" t="s">
        <v>895</v>
      </c>
      <c r="F247" s="25" t="s">
        <v>14</v>
      </c>
      <c r="G247" s="184">
        <v>256.58099999999996</v>
      </c>
      <c r="H247" s="184">
        <v>0</v>
      </c>
      <c r="I247" s="184">
        <v>0</v>
      </c>
      <c r="J247" s="184">
        <v>0</v>
      </c>
      <c r="K247" s="184">
        <v>0</v>
      </c>
      <c r="L247" s="184">
        <v>0</v>
      </c>
      <c r="M247" s="184">
        <v>0</v>
      </c>
      <c r="N247" s="184">
        <v>0</v>
      </c>
      <c r="O247" s="184">
        <v>28320</v>
      </c>
      <c r="P247" s="184">
        <v>0</v>
      </c>
      <c r="Q247" s="184">
        <v>0</v>
      </c>
      <c r="R247" t="s">
        <v>551</v>
      </c>
      <c r="S247">
        <v>11</v>
      </c>
      <c r="T247" t="s">
        <v>263</v>
      </c>
    </row>
    <row r="248" spans="1:20" x14ac:dyDescent="0.3">
      <c r="A248" t="s">
        <v>911</v>
      </c>
      <c r="B248">
        <v>44</v>
      </c>
      <c r="C248" t="s">
        <v>274</v>
      </c>
      <c r="D248" t="s">
        <v>275</v>
      </c>
      <c r="E248" t="s">
        <v>912</v>
      </c>
      <c r="F248" s="25" t="s">
        <v>14</v>
      </c>
      <c r="G248" s="184">
        <v>2357.5259999999998</v>
      </c>
      <c r="H248" s="184">
        <v>0</v>
      </c>
      <c r="I248" s="184">
        <v>0</v>
      </c>
      <c r="J248" s="184">
        <v>0</v>
      </c>
      <c r="K248" s="184">
        <v>0</v>
      </c>
      <c r="L248" s="184">
        <v>0</v>
      </c>
      <c r="M248" s="184">
        <v>0</v>
      </c>
      <c r="N248" s="184">
        <v>0</v>
      </c>
      <c r="O248" s="184">
        <v>168406</v>
      </c>
      <c r="P248" s="184">
        <v>0</v>
      </c>
      <c r="Q248" s="184">
        <v>0</v>
      </c>
      <c r="R248" t="s">
        <v>551</v>
      </c>
      <c r="S248">
        <v>12</v>
      </c>
      <c r="T248" t="s">
        <v>275</v>
      </c>
    </row>
    <row r="249" spans="1:20" x14ac:dyDescent="0.3">
      <c r="A249" t="s">
        <v>938</v>
      </c>
      <c r="B249">
        <v>416</v>
      </c>
      <c r="C249" t="s">
        <v>299</v>
      </c>
      <c r="D249" t="s">
        <v>300</v>
      </c>
      <c r="E249" t="s">
        <v>939</v>
      </c>
      <c r="F249" s="25" t="s">
        <v>14</v>
      </c>
      <c r="G249" s="184">
        <v>417.185</v>
      </c>
      <c r="H249" s="184">
        <v>0</v>
      </c>
      <c r="I249" s="184">
        <v>0</v>
      </c>
      <c r="J249" s="184">
        <v>0</v>
      </c>
      <c r="K249" s="184">
        <v>0</v>
      </c>
      <c r="L249" s="184">
        <v>0</v>
      </c>
      <c r="M249" s="184">
        <v>0</v>
      </c>
      <c r="N249" s="184">
        <v>0</v>
      </c>
      <c r="O249" s="184">
        <v>43223</v>
      </c>
      <c r="P249" s="184">
        <v>0</v>
      </c>
      <c r="Q249" s="184">
        <v>0</v>
      </c>
      <c r="R249" t="s">
        <v>551</v>
      </c>
      <c r="S249">
        <v>12</v>
      </c>
      <c r="T249" t="s">
        <v>300</v>
      </c>
    </row>
    <row r="250" spans="1:20" x14ac:dyDescent="0.3">
      <c r="A250" t="s">
        <v>976</v>
      </c>
      <c r="B250">
        <v>759</v>
      </c>
      <c r="C250" t="s">
        <v>332</v>
      </c>
      <c r="D250" t="s">
        <v>333</v>
      </c>
      <c r="E250" t="s">
        <v>977</v>
      </c>
      <c r="F250" s="25" t="s">
        <v>14</v>
      </c>
      <c r="G250" s="184">
        <v>200.67699999999999</v>
      </c>
      <c r="H250" s="184">
        <v>0</v>
      </c>
      <c r="I250" s="184">
        <v>0</v>
      </c>
      <c r="J250" s="184">
        <v>0</v>
      </c>
      <c r="K250" s="184">
        <v>0</v>
      </c>
      <c r="L250" s="184">
        <v>0</v>
      </c>
      <c r="M250" s="184">
        <v>0</v>
      </c>
      <c r="N250" s="184">
        <v>0</v>
      </c>
      <c r="O250" s="184">
        <v>22365</v>
      </c>
      <c r="P250" s="184">
        <v>0</v>
      </c>
      <c r="Q250" s="184">
        <v>0</v>
      </c>
      <c r="R250" t="s">
        <v>551</v>
      </c>
      <c r="S250">
        <v>12</v>
      </c>
      <c r="T250" t="s">
        <v>333</v>
      </c>
    </row>
    <row r="251" spans="1:20" x14ac:dyDescent="0.3">
      <c r="A251" t="s">
        <v>978</v>
      </c>
      <c r="B251">
        <v>364</v>
      </c>
      <c r="C251" t="s">
        <v>334</v>
      </c>
      <c r="D251" t="s">
        <v>335</v>
      </c>
      <c r="E251" t="s">
        <v>979</v>
      </c>
      <c r="F251" s="25" t="s">
        <v>14</v>
      </c>
      <c r="G251" s="184">
        <v>637.7120000000001</v>
      </c>
      <c r="H251" s="184">
        <v>0</v>
      </c>
      <c r="I251" s="184">
        <v>0</v>
      </c>
      <c r="J251" s="184">
        <v>0</v>
      </c>
      <c r="K251" s="184">
        <v>0</v>
      </c>
      <c r="L251" s="184">
        <v>0</v>
      </c>
      <c r="M251" s="184">
        <v>0</v>
      </c>
      <c r="N251" s="184">
        <v>0</v>
      </c>
      <c r="O251" s="184">
        <v>50692</v>
      </c>
      <c r="P251" s="184">
        <v>0</v>
      </c>
      <c r="Q251" s="184">
        <v>0</v>
      </c>
      <c r="R251" t="s">
        <v>551</v>
      </c>
      <c r="S251">
        <v>12</v>
      </c>
      <c r="T251" t="s">
        <v>335</v>
      </c>
    </row>
    <row r="252" spans="1:20" x14ac:dyDescent="0.3">
      <c r="A252" t="s">
        <v>994</v>
      </c>
      <c r="B252">
        <v>394</v>
      </c>
      <c r="C252" t="s">
        <v>349</v>
      </c>
      <c r="D252" s="15" t="s">
        <v>350</v>
      </c>
      <c r="E252" s="15" t="s">
        <v>995</v>
      </c>
      <c r="F252" s="350" t="s">
        <v>14</v>
      </c>
      <c r="G252" s="184">
        <v>248.38859818181822</v>
      </c>
      <c r="H252" s="184">
        <v>0</v>
      </c>
      <c r="I252" s="184">
        <v>0</v>
      </c>
      <c r="J252" s="184">
        <v>0</v>
      </c>
      <c r="K252" s="184">
        <v>0</v>
      </c>
      <c r="L252" s="184">
        <v>0</v>
      </c>
      <c r="M252" s="184">
        <v>0</v>
      </c>
      <c r="N252" s="184">
        <v>0</v>
      </c>
      <c r="O252" s="184">
        <v>23925</v>
      </c>
      <c r="P252" s="184">
        <v>0</v>
      </c>
      <c r="Q252" s="184">
        <v>0</v>
      </c>
      <c r="R252" t="s">
        <v>551</v>
      </c>
      <c r="S252">
        <v>12</v>
      </c>
      <c r="T252" t="s">
        <v>350</v>
      </c>
    </row>
    <row r="253" spans="1:20" x14ac:dyDescent="0.3">
      <c r="A253" t="s">
        <v>998</v>
      </c>
      <c r="B253">
        <v>92</v>
      </c>
      <c r="C253" t="s">
        <v>353</v>
      </c>
      <c r="D253" t="s">
        <v>354</v>
      </c>
      <c r="E253" t="s">
        <v>999</v>
      </c>
      <c r="F253" s="25" t="s">
        <v>14</v>
      </c>
      <c r="G253" s="184">
        <v>1289.3269999999998</v>
      </c>
      <c r="H253" s="184">
        <v>0</v>
      </c>
      <c r="I253" s="184">
        <v>0</v>
      </c>
      <c r="J253" s="184">
        <v>0</v>
      </c>
      <c r="K253" s="184">
        <v>0</v>
      </c>
      <c r="L253" s="184">
        <v>0</v>
      </c>
      <c r="M253" s="184">
        <v>0</v>
      </c>
      <c r="N253" s="184">
        <v>0</v>
      </c>
      <c r="O253" s="184">
        <v>94954</v>
      </c>
      <c r="P253" s="184">
        <v>0</v>
      </c>
      <c r="Q253" s="184">
        <v>0</v>
      </c>
      <c r="R253" t="s">
        <v>551</v>
      </c>
      <c r="S253">
        <v>12</v>
      </c>
      <c r="T253" t="s">
        <v>354</v>
      </c>
    </row>
    <row r="254" spans="1:20" x14ac:dyDescent="0.3">
      <c r="A254" t="s">
        <v>618</v>
      </c>
      <c r="B254">
        <v>2</v>
      </c>
      <c r="C254" t="s">
        <v>80</v>
      </c>
      <c r="D254" s="15" t="s">
        <v>94</v>
      </c>
      <c r="E254" s="15" t="s">
        <v>619</v>
      </c>
      <c r="F254" s="350" t="s">
        <v>14</v>
      </c>
      <c r="G254" s="184">
        <v>1124.8010000000002</v>
      </c>
      <c r="H254" s="184">
        <v>0</v>
      </c>
      <c r="I254" s="184">
        <v>0</v>
      </c>
      <c r="J254" s="184">
        <v>0</v>
      </c>
      <c r="K254" s="184">
        <v>0</v>
      </c>
      <c r="L254" s="184">
        <v>0</v>
      </c>
      <c r="M254" s="184">
        <v>0</v>
      </c>
      <c r="N254" s="184">
        <v>0</v>
      </c>
      <c r="O254" s="184">
        <v>86496</v>
      </c>
      <c r="P254" s="184">
        <v>0</v>
      </c>
      <c r="Q254" s="184">
        <v>0</v>
      </c>
      <c r="R254" t="s">
        <v>551</v>
      </c>
      <c r="S254">
        <v>12</v>
      </c>
      <c r="T254" t="s">
        <v>620</v>
      </c>
    </row>
    <row r="255" spans="1:20" x14ac:dyDescent="0.3">
      <c r="A255" t="s">
        <v>1006</v>
      </c>
      <c r="B255">
        <v>72</v>
      </c>
      <c r="C255" t="s">
        <v>361</v>
      </c>
      <c r="D255" t="s">
        <v>362</v>
      </c>
      <c r="E255" t="s">
        <v>1007</v>
      </c>
      <c r="F255" s="25" t="s">
        <v>14</v>
      </c>
      <c r="G255" s="184">
        <v>552.596</v>
      </c>
      <c r="H255" s="184">
        <v>0</v>
      </c>
      <c r="I255" s="184">
        <v>0</v>
      </c>
      <c r="J255" s="184">
        <v>0</v>
      </c>
      <c r="K255" s="184">
        <v>0</v>
      </c>
      <c r="L255" s="184">
        <v>0</v>
      </c>
      <c r="M255" s="184">
        <v>0</v>
      </c>
      <c r="N255" s="184">
        <v>0</v>
      </c>
      <c r="O255" s="184">
        <v>43054</v>
      </c>
      <c r="P255" s="184">
        <v>0</v>
      </c>
      <c r="Q255" s="184">
        <v>0</v>
      </c>
      <c r="R255" t="s">
        <v>551</v>
      </c>
      <c r="S255">
        <v>12</v>
      </c>
      <c r="T255" t="s">
        <v>362</v>
      </c>
    </row>
    <row r="256" spans="1:20" x14ac:dyDescent="0.3">
      <c r="A256" t="s">
        <v>1044</v>
      </c>
      <c r="B256">
        <v>663</v>
      </c>
      <c r="C256" t="s">
        <v>378</v>
      </c>
      <c r="D256" s="15" t="s">
        <v>379</v>
      </c>
      <c r="E256" s="15" t="s">
        <v>1045</v>
      </c>
      <c r="F256" s="350" t="s">
        <v>14</v>
      </c>
      <c r="G256" s="184">
        <v>705.1</v>
      </c>
      <c r="H256" s="184">
        <v>0</v>
      </c>
      <c r="I256" s="184">
        <v>0</v>
      </c>
      <c r="J256" s="184">
        <v>0</v>
      </c>
      <c r="K256" s="184">
        <v>0</v>
      </c>
      <c r="L256" s="184">
        <v>0</v>
      </c>
      <c r="M256" s="184">
        <v>0</v>
      </c>
      <c r="N256" s="184">
        <v>0</v>
      </c>
      <c r="O256" s="184">
        <v>80347</v>
      </c>
      <c r="P256" s="184">
        <v>0</v>
      </c>
      <c r="Q256" s="184">
        <v>0</v>
      </c>
      <c r="R256" t="s">
        <v>551</v>
      </c>
      <c r="S256">
        <v>12</v>
      </c>
      <c r="T256" t="s">
        <v>379</v>
      </c>
    </row>
    <row r="257" spans="1:20" x14ac:dyDescent="0.3">
      <c r="A257" t="s">
        <v>625</v>
      </c>
      <c r="B257">
        <v>2</v>
      </c>
      <c r="C257" t="s">
        <v>80</v>
      </c>
      <c r="D257" t="s">
        <v>100</v>
      </c>
      <c r="E257" t="s">
        <v>626</v>
      </c>
      <c r="F257" s="25" t="s">
        <v>14</v>
      </c>
      <c r="G257" s="184">
        <v>9366.719000000001</v>
      </c>
      <c r="H257" s="184">
        <v>0</v>
      </c>
      <c r="I257" s="184">
        <v>0</v>
      </c>
      <c r="J257" s="184">
        <v>0</v>
      </c>
      <c r="K257" s="184">
        <v>0</v>
      </c>
      <c r="L257" s="184">
        <v>0</v>
      </c>
      <c r="M257" s="184">
        <v>0</v>
      </c>
      <c r="N257" s="184">
        <v>0</v>
      </c>
      <c r="O257" s="184">
        <v>650813</v>
      </c>
      <c r="P257" s="184">
        <v>0</v>
      </c>
      <c r="Q257" s="184">
        <v>0</v>
      </c>
      <c r="R257" t="s">
        <v>551</v>
      </c>
      <c r="S257">
        <v>12</v>
      </c>
      <c r="T257" t="s">
        <v>627</v>
      </c>
    </row>
    <row r="258" spans="1:20" x14ac:dyDescent="0.3">
      <c r="A258" t="s">
        <v>628</v>
      </c>
      <c r="B258">
        <v>2</v>
      </c>
      <c r="C258" t="s">
        <v>80</v>
      </c>
      <c r="D258" s="15" t="s">
        <v>81</v>
      </c>
      <c r="E258" s="15" t="s">
        <v>629</v>
      </c>
      <c r="F258" s="350" t="s">
        <v>14</v>
      </c>
      <c r="G258" s="184">
        <v>589.67899999999997</v>
      </c>
      <c r="H258" s="184">
        <v>0</v>
      </c>
      <c r="I258" s="184">
        <v>0</v>
      </c>
      <c r="J258" s="184">
        <v>0</v>
      </c>
      <c r="K258" s="184">
        <v>0</v>
      </c>
      <c r="L258" s="184">
        <v>0</v>
      </c>
      <c r="M258" s="184">
        <v>0</v>
      </c>
      <c r="N258" s="184">
        <v>0</v>
      </c>
      <c r="O258" s="184">
        <v>49282</v>
      </c>
      <c r="P258" s="184">
        <v>0</v>
      </c>
      <c r="Q258" s="184">
        <v>0</v>
      </c>
      <c r="R258" t="s">
        <v>551</v>
      </c>
      <c r="S258">
        <v>12</v>
      </c>
      <c r="T258" t="s">
        <v>630</v>
      </c>
    </row>
    <row r="259" spans="1:20" x14ac:dyDescent="0.3">
      <c r="A259" t="s">
        <v>631</v>
      </c>
      <c r="B259">
        <v>2</v>
      </c>
      <c r="C259" t="s">
        <v>80</v>
      </c>
      <c r="D259" s="15" t="s">
        <v>82</v>
      </c>
      <c r="E259" s="15" t="s">
        <v>632</v>
      </c>
      <c r="F259" s="350" t="s">
        <v>14</v>
      </c>
      <c r="G259" s="184">
        <v>519.40000000000009</v>
      </c>
      <c r="H259" s="184">
        <v>0</v>
      </c>
      <c r="I259" s="184">
        <v>0</v>
      </c>
      <c r="J259" s="184">
        <v>0</v>
      </c>
      <c r="K259" s="184">
        <v>0</v>
      </c>
      <c r="L259" s="184">
        <v>0</v>
      </c>
      <c r="M259" s="184">
        <v>0</v>
      </c>
      <c r="N259" s="184">
        <v>0</v>
      </c>
      <c r="O259" s="184">
        <v>43473</v>
      </c>
      <c r="P259" s="184">
        <v>0</v>
      </c>
      <c r="Q259" s="184">
        <v>0</v>
      </c>
      <c r="R259" t="s">
        <v>551</v>
      </c>
      <c r="S259">
        <v>12</v>
      </c>
      <c r="T259" t="s">
        <v>633</v>
      </c>
    </row>
    <row r="260" spans="1:20" x14ac:dyDescent="0.3">
      <c r="A260" t="s">
        <v>634</v>
      </c>
      <c r="B260">
        <v>2</v>
      </c>
      <c r="C260" t="s">
        <v>80</v>
      </c>
      <c r="D260" t="s">
        <v>87</v>
      </c>
      <c r="E260" t="s">
        <v>635</v>
      </c>
      <c r="F260" s="25" t="s">
        <v>14</v>
      </c>
      <c r="G260" s="184">
        <v>744.8</v>
      </c>
      <c r="H260" s="184">
        <v>0</v>
      </c>
      <c r="I260" s="184">
        <v>0</v>
      </c>
      <c r="J260" s="184">
        <v>0</v>
      </c>
      <c r="K260" s="184">
        <v>0</v>
      </c>
      <c r="L260" s="184">
        <v>23.950999999999997</v>
      </c>
      <c r="M260" s="184">
        <v>0</v>
      </c>
      <c r="N260" s="184">
        <v>0</v>
      </c>
      <c r="O260" s="184">
        <v>56276</v>
      </c>
      <c r="P260" s="184">
        <v>0</v>
      </c>
      <c r="Q260" s="184">
        <v>0</v>
      </c>
      <c r="R260" t="s">
        <v>551</v>
      </c>
      <c r="S260">
        <v>24</v>
      </c>
      <c r="T260" t="s">
        <v>636</v>
      </c>
    </row>
    <row r="261" spans="1:20" x14ac:dyDescent="0.3">
      <c r="A261" t="s">
        <v>637</v>
      </c>
      <c r="B261">
        <v>2</v>
      </c>
      <c r="C261" t="s">
        <v>80</v>
      </c>
      <c r="D261" s="15" t="s">
        <v>90</v>
      </c>
      <c r="E261" s="15" t="s">
        <v>638</v>
      </c>
      <c r="F261" s="350" t="s">
        <v>14</v>
      </c>
      <c r="G261" s="184">
        <v>0</v>
      </c>
      <c r="H261" s="184">
        <v>0</v>
      </c>
      <c r="I261" s="184">
        <v>0</v>
      </c>
      <c r="J261" s="184">
        <v>0</v>
      </c>
      <c r="K261" s="184">
        <v>0</v>
      </c>
      <c r="L261" s="184">
        <v>0</v>
      </c>
      <c r="M261" s="184">
        <v>0</v>
      </c>
      <c r="N261" s="184">
        <v>0</v>
      </c>
      <c r="O261" s="184">
        <v>0</v>
      </c>
      <c r="P261" s="184">
        <v>0</v>
      </c>
      <c r="Q261" s="184">
        <v>0</v>
      </c>
      <c r="R261">
        <v>0</v>
      </c>
      <c r="S261">
        <v>0</v>
      </c>
      <c r="T261" t="s">
        <v>90</v>
      </c>
    </row>
    <row r="262" spans="1:20" x14ac:dyDescent="0.3">
      <c r="A262" t="s">
        <v>707</v>
      </c>
      <c r="B262">
        <v>169</v>
      </c>
      <c r="C262" t="s">
        <v>103</v>
      </c>
      <c r="D262" s="15" t="s">
        <v>106</v>
      </c>
      <c r="E262" s="15" t="s">
        <v>708</v>
      </c>
      <c r="F262" s="350" t="s">
        <v>14</v>
      </c>
      <c r="G262" s="184">
        <v>425.774</v>
      </c>
      <c r="H262" s="184">
        <v>0</v>
      </c>
      <c r="I262" s="184">
        <v>0</v>
      </c>
      <c r="J262" s="184">
        <v>0</v>
      </c>
      <c r="K262" s="184">
        <v>0</v>
      </c>
      <c r="L262" s="184">
        <v>0</v>
      </c>
      <c r="M262" s="184">
        <v>0</v>
      </c>
      <c r="N262" s="184">
        <v>0</v>
      </c>
      <c r="O262" s="184">
        <v>28483</v>
      </c>
      <c r="P262" s="184">
        <v>0</v>
      </c>
      <c r="Q262" s="184">
        <v>0</v>
      </c>
      <c r="R262" t="s">
        <v>551</v>
      </c>
      <c r="S262">
        <v>12</v>
      </c>
      <c r="T262" t="s">
        <v>106</v>
      </c>
    </row>
    <row r="263" spans="1:20" x14ac:dyDescent="0.3">
      <c r="A263" t="s">
        <v>713</v>
      </c>
      <c r="B263">
        <v>169</v>
      </c>
      <c r="C263" t="s">
        <v>103</v>
      </c>
      <c r="D263" s="15" t="s">
        <v>115</v>
      </c>
      <c r="E263" s="15" t="s">
        <v>714</v>
      </c>
      <c r="F263" s="350" t="s">
        <v>14</v>
      </c>
      <c r="G263" s="184">
        <v>624.01899999999989</v>
      </c>
      <c r="H263" s="184">
        <v>0</v>
      </c>
      <c r="I263" s="184">
        <v>0</v>
      </c>
      <c r="J263" s="184">
        <v>0</v>
      </c>
      <c r="K263" s="184">
        <v>0</v>
      </c>
      <c r="L263" s="184">
        <v>0</v>
      </c>
      <c r="M263" s="184">
        <v>0</v>
      </c>
      <c r="N263" s="184">
        <v>0</v>
      </c>
      <c r="O263" s="184">
        <v>47055</v>
      </c>
      <c r="P263" s="184">
        <v>0</v>
      </c>
      <c r="Q263" s="184">
        <v>0</v>
      </c>
      <c r="R263" t="s">
        <v>551</v>
      </c>
      <c r="S263">
        <v>12</v>
      </c>
      <c r="T263" t="s">
        <v>115</v>
      </c>
    </row>
    <row r="264" spans="1:20" x14ac:dyDescent="0.3">
      <c r="A264" t="s">
        <v>715</v>
      </c>
      <c r="B264">
        <v>169</v>
      </c>
      <c r="C264" t="s">
        <v>103</v>
      </c>
      <c r="D264" s="15" t="s">
        <v>116</v>
      </c>
      <c r="E264" s="15" t="s">
        <v>716</v>
      </c>
      <c r="F264" s="350" t="s">
        <v>14</v>
      </c>
      <c r="G264" s="184">
        <v>595.4</v>
      </c>
      <c r="H264" s="184">
        <v>0</v>
      </c>
      <c r="I264" s="184">
        <v>0</v>
      </c>
      <c r="J264" s="184">
        <v>0</v>
      </c>
      <c r="K264" s="184">
        <v>0</v>
      </c>
      <c r="L264" s="184">
        <v>0</v>
      </c>
      <c r="M264" s="184">
        <v>0</v>
      </c>
      <c r="N264" s="184">
        <v>0</v>
      </c>
      <c r="O264" s="184">
        <v>53210</v>
      </c>
      <c r="P264" s="184">
        <v>0</v>
      </c>
      <c r="Q264" s="184">
        <v>0</v>
      </c>
      <c r="R264" t="s">
        <v>551</v>
      </c>
      <c r="S264">
        <v>12</v>
      </c>
      <c r="T264" t="s">
        <v>116</v>
      </c>
    </row>
    <row r="265" spans="1:20" x14ac:dyDescent="0.3">
      <c r="A265" t="s">
        <v>717</v>
      </c>
      <c r="B265">
        <v>169</v>
      </c>
      <c r="C265" t="s">
        <v>103</v>
      </c>
      <c r="D265" t="s">
        <v>118</v>
      </c>
      <c r="E265" t="s">
        <v>718</v>
      </c>
      <c r="F265" s="25" t="s">
        <v>14</v>
      </c>
      <c r="G265" s="184">
        <v>1032.8589999999999</v>
      </c>
      <c r="H265" s="184">
        <v>0</v>
      </c>
      <c r="I265" s="184">
        <v>0</v>
      </c>
      <c r="J265" s="184">
        <v>0</v>
      </c>
      <c r="K265" s="184">
        <v>0</v>
      </c>
      <c r="L265" s="184">
        <v>0</v>
      </c>
      <c r="M265" s="184">
        <v>0</v>
      </c>
      <c r="N265" s="184">
        <v>0</v>
      </c>
      <c r="O265" s="184">
        <v>77058</v>
      </c>
      <c r="P265" s="184">
        <v>0</v>
      </c>
      <c r="Q265" s="184">
        <v>0</v>
      </c>
      <c r="R265" t="s">
        <v>551</v>
      </c>
      <c r="S265">
        <v>12</v>
      </c>
      <c r="T265" t="s">
        <v>118</v>
      </c>
    </row>
    <row r="266" spans="1:20" x14ac:dyDescent="0.3">
      <c r="A266" t="s">
        <v>719</v>
      </c>
      <c r="B266">
        <v>169</v>
      </c>
      <c r="C266" t="s">
        <v>103</v>
      </c>
      <c r="D266" s="15" t="s">
        <v>119</v>
      </c>
      <c r="E266" s="15" t="s">
        <v>720</v>
      </c>
      <c r="F266" s="350" t="s">
        <v>14</v>
      </c>
      <c r="G266" s="184">
        <v>592.50800000000004</v>
      </c>
      <c r="H266" s="184">
        <v>0</v>
      </c>
      <c r="I266" s="184">
        <v>0</v>
      </c>
      <c r="J266" s="184">
        <v>0</v>
      </c>
      <c r="K266" s="184">
        <v>0</v>
      </c>
      <c r="L266" s="184">
        <v>7.3159999999999989</v>
      </c>
      <c r="M266" s="184">
        <v>0</v>
      </c>
      <c r="N266" s="184">
        <v>0</v>
      </c>
      <c r="O266" s="184">
        <v>43910</v>
      </c>
      <c r="P266" s="184">
        <v>0</v>
      </c>
      <c r="Q266" s="184">
        <v>0</v>
      </c>
      <c r="R266" t="s">
        <v>551</v>
      </c>
      <c r="S266">
        <v>23</v>
      </c>
      <c r="T266" t="s">
        <v>119</v>
      </c>
    </row>
    <row r="267" spans="1:20" x14ac:dyDescent="0.3">
      <c r="A267" t="s">
        <v>723</v>
      </c>
      <c r="B267">
        <v>169</v>
      </c>
      <c r="C267" t="s">
        <v>103</v>
      </c>
      <c r="D267" t="s">
        <v>127</v>
      </c>
      <c r="E267" t="s">
        <v>724</v>
      </c>
      <c r="F267" s="25" t="s">
        <v>14</v>
      </c>
      <c r="G267" s="184">
        <v>665.41599999999994</v>
      </c>
      <c r="H267" s="184">
        <v>0</v>
      </c>
      <c r="I267" s="184">
        <v>0</v>
      </c>
      <c r="J267" s="184">
        <v>0</v>
      </c>
      <c r="K267" s="184">
        <v>0</v>
      </c>
      <c r="L267" s="184">
        <v>0</v>
      </c>
      <c r="M267" s="184">
        <v>0</v>
      </c>
      <c r="N267" s="184">
        <v>0</v>
      </c>
      <c r="O267" s="184">
        <v>51322</v>
      </c>
      <c r="P267" s="184">
        <v>0</v>
      </c>
      <c r="Q267" s="184">
        <v>0</v>
      </c>
      <c r="R267" t="s">
        <v>551</v>
      </c>
      <c r="S267">
        <v>12</v>
      </c>
      <c r="T267" t="s">
        <v>127</v>
      </c>
    </row>
    <row r="268" spans="1:20" x14ac:dyDescent="0.3">
      <c r="A268" t="s">
        <v>725</v>
      </c>
      <c r="B268">
        <v>169</v>
      </c>
      <c r="C268" t="s">
        <v>103</v>
      </c>
      <c r="D268" t="s">
        <v>133</v>
      </c>
      <c r="E268" t="s">
        <v>726</v>
      </c>
      <c r="F268" s="25" t="s">
        <v>14</v>
      </c>
      <c r="G268" s="184">
        <v>1046.4270000000001</v>
      </c>
      <c r="H268" s="184">
        <v>0</v>
      </c>
      <c r="I268" s="184">
        <v>0</v>
      </c>
      <c r="J268" s="184">
        <v>0</v>
      </c>
      <c r="K268" s="184">
        <v>0</v>
      </c>
      <c r="L268" s="184">
        <v>0</v>
      </c>
      <c r="M268" s="184">
        <v>0</v>
      </c>
      <c r="N268" s="184">
        <v>0</v>
      </c>
      <c r="O268" s="184">
        <v>78314</v>
      </c>
      <c r="P268" s="184">
        <v>0</v>
      </c>
      <c r="Q268" s="184">
        <v>0</v>
      </c>
      <c r="R268" t="s">
        <v>551</v>
      </c>
      <c r="S268">
        <v>12</v>
      </c>
      <c r="T268" t="s">
        <v>133</v>
      </c>
    </row>
    <row r="269" spans="1:20" x14ac:dyDescent="0.3">
      <c r="A269" t="s">
        <v>731</v>
      </c>
      <c r="B269">
        <v>169</v>
      </c>
      <c r="C269" t="s">
        <v>103</v>
      </c>
      <c r="D269" t="s">
        <v>144</v>
      </c>
      <c r="E269" t="s">
        <v>732</v>
      </c>
      <c r="F269" s="25" t="s">
        <v>14</v>
      </c>
      <c r="G269" s="184">
        <v>399.01488888888895</v>
      </c>
      <c r="H269" s="184">
        <v>0</v>
      </c>
      <c r="I269" s="184">
        <v>0</v>
      </c>
      <c r="J269" s="184">
        <v>0</v>
      </c>
      <c r="K269" s="184">
        <v>0</v>
      </c>
      <c r="L269" s="184">
        <v>0</v>
      </c>
      <c r="M269" s="184">
        <v>0</v>
      </c>
      <c r="N269" s="184">
        <v>0</v>
      </c>
      <c r="O269" s="184">
        <v>33340</v>
      </c>
      <c r="P269" s="184">
        <v>0</v>
      </c>
      <c r="Q269" s="184">
        <v>0</v>
      </c>
      <c r="R269" t="s">
        <v>551</v>
      </c>
      <c r="S269">
        <v>12</v>
      </c>
      <c r="T269" t="s">
        <v>144</v>
      </c>
    </row>
    <row r="270" spans="1:20" x14ac:dyDescent="0.3">
      <c r="A270" t="s">
        <v>1437</v>
      </c>
      <c r="B270">
        <v>2</v>
      </c>
      <c r="C270" t="s">
        <v>80</v>
      </c>
      <c r="D270" s="15" t="s">
        <v>395</v>
      </c>
      <c r="E270" s="15" t="s">
        <v>626</v>
      </c>
      <c r="F270" s="350" t="s">
        <v>14</v>
      </c>
      <c r="G270" s="184">
        <v>0</v>
      </c>
      <c r="H270" s="184">
        <v>0</v>
      </c>
      <c r="I270" s="184">
        <v>0</v>
      </c>
      <c r="J270" s="184">
        <v>0</v>
      </c>
      <c r="K270" s="184">
        <v>0</v>
      </c>
      <c r="L270" s="184">
        <v>0</v>
      </c>
      <c r="M270" s="184">
        <v>0</v>
      </c>
      <c r="N270" s="184">
        <v>0</v>
      </c>
      <c r="O270" s="184">
        <v>0</v>
      </c>
      <c r="P270" s="184">
        <v>0</v>
      </c>
      <c r="Q270" s="184">
        <v>0</v>
      </c>
      <c r="R270">
        <v>0</v>
      </c>
      <c r="S270">
        <v>0</v>
      </c>
      <c r="T270" t="s">
        <v>627</v>
      </c>
    </row>
    <row r="271" spans="1:20" x14ac:dyDescent="0.3">
      <c r="A271" t="s">
        <v>1417</v>
      </c>
      <c r="B271">
        <v>0</v>
      </c>
      <c r="C271" t="s">
        <v>1846</v>
      </c>
      <c r="D271" s="15" t="s">
        <v>1844</v>
      </c>
      <c r="E271" s="15"/>
      <c r="F271" s="350"/>
      <c r="G271" s="184">
        <v>0</v>
      </c>
      <c r="H271" s="184">
        <v>0</v>
      </c>
      <c r="I271" s="184">
        <v>0</v>
      </c>
      <c r="J271" s="184">
        <v>0</v>
      </c>
      <c r="K271" s="184">
        <v>0</v>
      </c>
      <c r="L271" s="184">
        <v>0</v>
      </c>
      <c r="M271" s="184">
        <v>0</v>
      </c>
      <c r="N271" s="184">
        <v>0</v>
      </c>
      <c r="O271" s="184">
        <v>0</v>
      </c>
      <c r="P271" s="184">
        <v>0</v>
      </c>
      <c r="Q271" s="184">
        <v>0</v>
      </c>
      <c r="R271">
        <v>0</v>
      </c>
      <c r="S271">
        <v>0</v>
      </c>
      <c r="T271">
        <v>0</v>
      </c>
    </row>
    <row r="272" spans="1:20" x14ac:dyDescent="0.3">
      <c r="D272" s="15"/>
      <c r="E272" s="15"/>
      <c r="F272" s="350"/>
      <c r="G272" s="184"/>
      <c r="H272" s="184"/>
      <c r="I272" s="184"/>
      <c r="J272" s="184"/>
      <c r="K272" s="184"/>
      <c r="L272" s="184"/>
      <c r="M272" s="184"/>
      <c r="N272" s="184"/>
      <c r="O272" s="184"/>
      <c r="P272" s="184"/>
      <c r="Q272" s="184"/>
    </row>
    <row r="273" spans="4:17" x14ac:dyDescent="0.3">
      <c r="D273" s="15"/>
      <c r="E273" s="15"/>
      <c r="F273" s="350"/>
      <c r="G273" s="184"/>
      <c r="H273" s="184"/>
      <c r="I273" s="184"/>
      <c r="J273" s="184"/>
      <c r="K273" s="184"/>
      <c r="L273" s="184"/>
      <c r="M273" s="184"/>
      <c r="N273" s="184"/>
      <c r="O273" s="184"/>
      <c r="P273" s="184"/>
      <c r="Q273" s="184"/>
    </row>
    <row r="274" spans="4:17" x14ac:dyDescent="0.3">
      <c r="D274" s="15"/>
      <c r="E274" s="15"/>
      <c r="F274" s="350"/>
      <c r="G274" s="184"/>
      <c r="H274" s="184"/>
      <c r="I274" s="184"/>
      <c r="J274" s="184"/>
      <c r="K274" s="184"/>
      <c r="L274" s="184"/>
      <c r="M274" s="184"/>
      <c r="N274" s="184"/>
      <c r="O274" s="184"/>
      <c r="P274" s="184"/>
      <c r="Q274" s="184"/>
    </row>
    <row r="275" spans="4:17" x14ac:dyDescent="0.3">
      <c r="D275" s="15"/>
      <c r="E275" s="15"/>
      <c r="F275" s="350"/>
      <c r="G275" s="184"/>
      <c r="H275" s="184"/>
      <c r="I275" s="184"/>
      <c r="J275" s="184"/>
      <c r="K275" s="184"/>
      <c r="L275" s="184"/>
      <c r="M275" s="184"/>
      <c r="N275" s="184"/>
      <c r="O275" s="184"/>
      <c r="P275" s="184"/>
      <c r="Q275" s="184"/>
    </row>
    <row r="276" spans="4:17" x14ac:dyDescent="0.3">
      <c r="D276" s="15"/>
      <c r="E276" s="15"/>
      <c r="F276" s="350"/>
      <c r="G276" s="184"/>
      <c r="H276" s="184"/>
      <c r="I276" s="184"/>
      <c r="J276" s="184"/>
      <c r="K276" s="184"/>
      <c r="L276" s="184"/>
      <c r="M276" s="184"/>
      <c r="N276" s="184"/>
      <c r="O276" s="184"/>
      <c r="P276" s="184"/>
      <c r="Q276" s="184"/>
    </row>
    <row r="277" spans="4:17" x14ac:dyDescent="0.3">
      <c r="D277" s="15"/>
      <c r="E277" s="15"/>
      <c r="F277" s="350"/>
      <c r="G277" s="184"/>
      <c r="H277" s="184"/>
      <c r="I277" s="184"/>
      <c r="J277" s="184"/>
      <c r="K277" s="184"/>
      <c r="L277" s="184"/>
      <c r="M277" s="184"/>
      <c r="N277" s="184"/>
      <c r="O277" s="184"/>
      <c r="P277" s="184"/>
      <c r="Q277" s="184"/>
    </row>
    <row r="278" spans="4:17" x14ac:dyDescent="0.3">
      <c r="D278" s="15"/>
      <c r="E278" s="15"/>
      <c r="F278" s="350"/>
      <c r="G278" s="184"/>
      <c r="H278" s="184"/>
      <c r="I278" s="184"/>
      <c r="J278" s="184"/>
      <c r="K278" s="184"/>
      <c r="L278" s="184"/>
      <c r="M278" s="184"/>
      <c r="N278" s="184"/>
      <c r="O278" s="184"/>
      <c r="P278" s="184"/>
      <c r="Q278" s="184"/>
    </row>
    <row r="279" spans="4:17" x14ac:dyDescent="0.3">
      <c r="D279" s="15"/>
      <c r="E279" s="15"/>
      <c r="F279" s="350"/>
      <c r="G279" s="184"/>
      <c r="H279" s="184"/>
      <c r="I279" s="184"/>
      <c r="J279" s="184"/>
      <c r="K279" s="184"/>
      <c r="L279" s="184"/>
      <c r="M279" s="184"/>
      <c r="N279" s="184"/>
      <c r="O279" s="184"/>
      <c r="P279" s="184"/>
      <c r="Q279" s="184"/>
    </row>
    <row r="280" spans="4:17" x14ac:dyDescent="0.3">
      <c r="D280" s="15"/>
      <c r="E280" s="15"/>
      <c r="F280" s="350"/>
      <c r="G280" s="184"/>
      <c r="H280" s="184"/>
      <c r="I280" s="184"/>
      <c r="J280" s="184"/>
      <c r="K280" s="184"/>
      <c r="L280" s="184"/>
      <c r="M280" s="184"/>
      <c r="N280" s="184"/>
      <c r="O280" s="184"/>
      <c r="P280" s="184"/>
      <c r="Q280" s="184"/>
    </row>
    <row r="281" spans="4:17" x14ac:dyDescent="0.3">
      <c r="D281" s="15"/>
      <c r="E281" s="15"/>
      <c r="F281" s="350"/>
      <c r="G281" s="184"/>
      <c r="H281" s="184"/>
      <c r="I281" s="184"/>
      <c r="J281" s="184"/>
      <c r="K281" s="184"/>
      <c r="L281" s="184"/>
      <c r="M281" s="184"/>
      <c r="N281" s="184"/>
      <c r="O281" s="184"/>
      <c r="P281" s="184"/>
      <c r="Q281" s="184"/>
    </row>
    <row r="282" spans="4:17" x14ac:dyDescent="0.3">
      <c r="G282" s="184"/>
      <c r="H282" s="184"/>
      <c r="I282" s="184"/>
      <c r="J282" s="184"/>
      <c r="K282" s="184"/>
      <c r="L282" s="184"/>
      <c r="M282" s="184"/>
      <c r="N282" s="184"/>
      <c r="O282" s="184"/>
      <c r="P282" s="184"/>
      <c r="Q282" s="184"/>
    </row>
    <row r="283" spans="4:17" x14ac:dyDescent="0.3">
      <c r="G283" s="184"/>
      <c r="H283" s="184"/>
      <c r="I283" s="184"/>
      <c r="J283" s="184"/>
      <c r="K283" s="184"/>
      <c r="L283" s="184"/>
      <c r="M283" s="184"/>
      <c r="N283" s="184"/>
      <c r="O283" s="184"/>
      <c r="P283" s="184"/>
      <c r="Q283" s="184"/>
    </row>
    <row r="284" spans="4:17" x14ac:dyDescent="0.3">
      <c r="G284" s="184"/>
      <c r="H284" s="184"/>
      <c r="I284" s="184"/>
      <c r="J284" s="184"/>
      <c r="K284" s="184"/>
      <c r="L284" s="184"/>
      <c r="M284" s="184"/>
      <c r="N284" s="184"/>
      <c r="O284" s="184"/>
      <c r="P284" s="184"/>
      <c r="Q284" s="184"/>
    </row>
    <row r="296" spans="1:1" x14ac:dyDescent="0.3">
      <c r="A296" t="s">
        <v>707</v>
      </c>
    </row>
    <row r="297" spans="1:1" x14ac:dyDescent="0.3">
      <c r="A297" t="s">
        <v>713</v>
      </c>
    </row>
    <row r="298" spans="1:1" x14ac:dyDescent="0.3">
      <c r="A298" t="s">
        <v>715</v>
      </c>
    </row>
    <row r="299" spans="1:1" x14ac:dyDescent="0.3">
      <c r="A299" t="s">
        <v>717</v>
      </c>
    </row>
    <row r="300" spans="1:1" x14ac:dyDescent="0.3">
      <c r="A300" t="s">
        <v>719</v>
      </c>
    </row>
    <row r="301" spans="1:1" x14ac:dyDescent="0.3">
      <c r="A301" t="s">
        <v>723</v>
      </c>
    </row>
    <row r="302" spans="1:1" x14ac:dyDescent="0.3">
      <c r="A302" t="s">
        <v>725</v>
      </c>
    </row>
    <row r="303" spans="1:1" x14ac:dyDescent="0.3">
      <c r="A303" t="s">
        <v>731</v>
      </c>
    </row>
    <row r="304" spans="1:1" x14ac:dyDescent="0.3">
      <c r="A304" t="s">
        <v>1302</v>
      </c>
    </row>
    <row r="305" spans="1:1" x14ac:dyDescent="0.3">
      <c r="A305" t="s">
        <v>1412</v>
      </c>
    </row>
    <row r="306" spans="1:1" x14ac:dyDescent="0.3">
      <c r="A306" t="s">
        <v>779</v>
      </c>
    </row>
    <row r="307" spans="1:1" x14ac:dyDescent="0.3">
      <c r="A307" t="s">
        <v>1309</v>
      </c>
    </row>
    <row r="308" spans="1:1" x14ac:dyDescent="0.3">
      <c r="A308" t="s">
        <v>1414</v>
      </c>
    </row>
    <row r="309" spans="1:1" x14ac:dyDescent="0.3">
      <c r="A309" t="s">
        <v>1415</v>
      </c>
    </row>
    <row r="310" spans="1:1" x14ac:dyDescent="0.3">
      <c r="A310" t="s">
        <v>1416</v>
      </c>
    </row>
    <row r="311" spans="1:1" x14ac:dyDescent="0.3">
      <c r="A311" t="s">
        <v>1312</v>
      </c>
    </row>
    <row r="312" spans="1:1" x14ac:dyDescent="0.3">
      <c r="A312" t="s">
        <v>1313</v>
      </c>
    </row>
    <row r="313" spans="1:1" x14ac:dyDescent="0.3">
      <c r="A313" t="s">
        <v>611</v>
      </c>
    </row>
    <row r="314" spans="1:1" x14ac:dyDescent="0.3">
      <c r="A314" t="s">
        <v>900</v>
      </c>
    </row>
    <row r="315" spans="1:1" x14ac:dyDescent="0.3">
      <c r="A315" t="s">
        <v>1314</v>
      </c>
    </row>
    <row r="316" spans="1:1" x14ac:dyDescent="0.3">
      <c r="A316" t="s">
        <v>1052</v>
      </c>
    </row>
    <row r="317" spans="1:1" x14ac:dyDescent="0.3">
      <c r="A317" t="s">
        <v>1417</v>
      </c>
    </row>
    <row r="318" spans="1:1" x14ac:dyDescent="0.3">
      <c r="A318" t="s">
        <v>1315</v>
      </c>
    </row>
    <row r="319" spans="1:1" x14ac:dyDescent="0.3">
      <c r="A319" t="s">
        <v>1317</v>
      </c>
    </row>
    <row r="320" spans="1:1" x14ac:dyDescent="0.3">
      <c r="A320" t="s">
        <v>1320</v>
      </c>
    </row>
    <row r="321" spans="1:1" x14ac:dyDescent="0.3">
      <c r="A321" t="s">
        <v>1418</v>
      </c>
    </row>
    <row r="322" spans="1:1" x14ac:dyDescent="0.3">
      <c r="A322" t="s">
        <v>992</v>
      </c>
    </row>
    <row r="323" spans="1:1" x14ac:dyDescent="0.3">
      <c r="A323" t="s">
        <v>1020</v>
      </c>
    </row>
    <row r="324" spans="1:1" x14ac:dyDescent="0.3">
      <c r="A324" t="s">
        <v>1024</v>
      </c>
    </row>
    <row r="325" spans="1:1" x14ac:dyDescent="0.3">
      <c r="A325" t="s">
        <v>1419</v>
      </c>
    </row>
    <row r="326" spans="1:1" x14ac:dyDescent="0.3">
      <c r="A326" t="s">
        <v>1420</v>
      </c>
    </row>
    <row r="327" spans="1:1" x14ac:dyDescent="0.3">
      <c r="A327" t="s">
        <v>1325</v>
      </c>
    </row>
    <row r="328" spans="1:1" x14ac:dyDescent="0.3">
      <c r="A328" t="s">
        <v>1327</v>
      </c>
    </row>
    <row r="329" spans="1:1" x14ac:dyDescent="0.3">
      <c r="A329" t="s">
        <v>1421</v>
      </c>
    </row>
    <row r="330" spans="1:1" x14ac:dyDescent="0.3">
      <c r="A330" t="s">
        <v>1355</v>
      </c>
    </row>
    <row r="331" spans="1:1" x14ac:dyDescent="0.3">
      <c r="A331" t="s">
        <v>1422</v>
      </c>
    </row>
    <row r="332" spans="1:1" x14ac:dyDescent="0.3">
      <c r="A332" t="s">
        <v>1423</v>
      </c>
    </row>
    <row r="333" spans="1:1" x14ac:dyDescent="0.3">
      <c r="A333" t="s">
        <v>1424</v>
      </c>
    </row>
    <row r="334" spans="1:1" x14ac:dyDescent="0.3">
      <c r="A334" t="s">
        <v>1425</v>
      </c>
    </row>
    <row r="335" spans="1:1" x14ac:dyDescent="0.3">
      <c r="A335" t="s">
        <v>1426</v>
      </c>
    </row>
    <row r="336" spans="1:1" x14ac:dyDescent="0.3">
      <c r="A336" t="s">
        <v>1427</v>
      </c>
    </row>
    <row r="337" spans="1:1" x14ac:dyDescent="0.3">
      <c r="A337" t="s">
        <v>1428</v>
      </c>
    </row>
    <row r="338" spans="1:1" x14ac:dyDescent="0.3">
      <c r="A338" t="s">
        <v>1429</v>
      </c>
    </row>
    <row r="339" spans="1:1" x14ac:dyDescent="0.3">
      <c r="A339" t="s">
        <v>1430</v>
      </c>
    </row>
    <row r="340" spans="1:1" x14ac:dyDescent="0.3">
      <c r="A340" t="s">
        <v>1431</v>
      </c>
    </row>
    <row r="341" spans="1:1" x14ac:dyDescent="0.3">
      <c r="A341" t="s">
        <v>1432</v>
      </c>
    </row>
    <row r="342" spans="1:1" x14ac:dyDescent="0.3">
      <c r="A342" t="s">
        <v>1433</v>
      </c>
    </row>
    <row r="343" spans="1:1" x14ac:dyDescent="0.3">
      <c r="A343" t="s">
        <v>1331</v>
      </c>
    </row>
    <row r="344" spans="1:1" x14ac:dyDescent="0.3">
      <c r="A344" t="s">
        <v>1332</v>
      </c>
    </row>
    <row r="345" spans="1:1" x14ac:dyDescent="0.3">
      <c r="A345" t="s">
        <v>1333</v>
      </c>
    </row>
    <row r="346" spans="1:1" x14ac:dyDescent="0.3">
      <c r="A346" t="s">
        <v>1436</v>
      </c>
    </row>
    <row r="347" spans="1:1" x14ac:dyDescent="0.3">
      <c r="A347" t="s">
        <v>1437</v>
      </c>
    </row>
    <row r="348" spans="1:1" x14ac:dyDescent="0.3">
      <c r="A348" t="s">
        <v>1334</v>
      </c>
    </row>
    <row r="349" spans="1:1" x14ac:dyDescent="0.3">
      <c r="A349" t="s">
        <v>1336</v>
      </c>
    </row>
    <row r="350" spans="1:1" x14ac:dyDescent="0.3">
      <c r="A350" t="s">
        <v>1363</v>
      </c>
    </row>
    <row r="351" spans="1:1" x14ac:dyDescent="0.3">
      <c r="A351" t="s">
        <v>1438</v>
      </c>
    </row>
    <row r="352" spans="1:1" x14ac:dyDescent="0.3">
      <c r="A352" t="s">
        <v>671</v>
      </c>
    </row>
    <row r="353" spans="1:1" x14ac:dyDescent="0.3">
      <c r="A353" t="s">
        <v>1339</v>
      </c>
    </row>
    <row r="354" spans="1:1" x14ac:dyDescent="0.3">
      <c r="A354" t="s">
        <v>1340</v>
      </c>
    </row>
    <row r="355" spans="1:1" x14ac:dyDescent="0.3">
      <c r="A355" t="s">
        <v>1341</v>
      </c>
    </row>
    <row r="356" spans="1:1" x14ac:dyDescent="0.3">
      <c r="A356" t="s">
        <v>1343</v>
      </c>
    </row>
    <row r="357" spans="1:1" x14ac:dyDescent="0.3">
      <c r="A357" t="s">
        <v>1440</v>
      </c>
    </row>
    <row r="358" spans="1:1" x14ac:dyDescent="0.3">
      <c r="A358" t="s">
        <v>1344</v>
      </c>
    </row>
    <row r="359" spans="1:1" x14ac:dyDescent="0.3">
      <c r="A359" t="s">
        <v>1441</v>
      </c>
    </row>
  </sheetData>
  <sortState xmlns:xlrd2="http://schemas.microsoft.com/office/spreadsheetml/2017/richdata2" ref="A4:U271">
    <sortCondition ref="F4:F271"/>
    <sortCondition ref="E4:E271"/>
    <sortCondition ref="C4:C271"/>
    <sortCondition ref="A4:A271"/>
  </sortState>
  <conditionalFormatting sqref="A272: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13"/>
  <sheetViews>
    <sheetView zoomScaleNormal="100" workbookViewId="0">
      <pane xSplit="3" ySplit="5" topLeftCell="D6" activePane="bottomRight" state="frozen"/>
      <selection activeCell="D2" sqref="D2"/>
      <selection pane="topRight" activeCell="D2" sqref="D2"/>
      <selection pane="bottomLeft" activeCell="D2" sqref="D2"/>
      <selection pane="bottomRight"/>
    </sheetView>
  </sheetViews>
  <sheetFormatPr defaultRowHeight="14.4" x14ac:dyDescent="0.3"/>
  <cols>
    <col min="1" max="1" width="9" style="148" customWidth="1"/>
    <col min="2" max="2" width="12.44140625" style="148" customWidth="1"/>
    <col min="3" max="3" width="29.44140625" customWidth="1"/>
    <col min="4" max="4" width="25.6640625" customWidth="1"/>
    <col min="5" max="5" width="22.88671875" bestFit="1" customWidth="1"/>
    <col min="6" max="6" width="22.88671875" style="25" bestFit="1" customWidth="1"/>
    <col min="7" max="7" width="15" style="148" bestFit="1" customWidth="1"/>
    <col min="8" max="8" width="11.44140625" style="148" bestFit="1" customWidth="1"/>
    <col min="9" max="9" width="10.5546875" style="261" customWidth="1"/>
    <col min="10" max="10" width="12" style="69" customWidth="1"/>
    <col min="11" max="11" width="14.33203125" style="69" bestFit="1" customWidth="1"/>
    <col min="12" max="12" width="10.88671875" style="69" customWidth="1"/>
    <col min="13" max="13" width="13.109375" style="279" customWidth="1"/>
    <col min="14" max="14" width="16.109375" style="277" customWidth="1"/>
    <col min="15" max="15" width="15.88671875" style="185" customWidth="1"/>
    <col min="16" max="16" width="12.6640625" style="185" customWidth="1"/>
    <col min="17" max="17" width="17.5546875" style="187" customWidth="1"/>
    <col min="18" max="18" width="7" style="148" bestFit="1" customWidth="1"/>
    <col min="19" max="19" width="10.44140625" style="148" customWidth="1"/>
    <col min="20" max="20" width="10.88671875" bestFit="1" customWidth="1"/>
  </cols>
  <sheetData>
    <row r="1" spans="1:20" ht="15.6" x14ac:dyDescent="0.3">
      <c r="A1" s="374" t="s">
        <v>2205</v>
      </c>
      <c r="B1" s="375"/>
      <c r="C1" s="375"/>
      <c r="D1" s="375"/>
    </row>
    <row r="2" spans="1:20" x14ac:dyDescent="0.3">
      <c r="A2" s="83" t="s">
        <v>2197</v>
      </c>
    </row>
    <row r="3" spans="1:20" x14ac:dyDescent="0.3">
      <c r="A3" s="149" t="s">
        <v>1056</v>
      </c>
    </row>
    <row r="4" spans="1:20" x14ac:dyDescent="0.3">
      <c r="A4" s="149" t="s">
        <v>1057</v>
      </c>
    </row>
    <row r="5" spans="1:20" s="147" customFormat="1" ht="63" customHeight="1" x14ac:dyDescent="0.3">
      <c r="A5" s="146" t="s">
        <v>1442</v>
      </c>
      <c r="B5" s="146" t="s">
        <v>1406</v>
      </c>
      <c r="C5" s="146" t="s">
        <v>53</v>
      </c>
      <c r="D5" s="146" t="s">
        <v>54</v>
      </c>
      <c r="E5" s="146" t="s">
        <v>569</v>
      </c>
      <c r="F5" s="281" t="s">
        <v>570</v>
      </c>
      <c r="G5" s="146" t="s">
        <v>418</v>
      </c>
      <c r="H5" s="146" t="s">
        <v>419</v>
      </c>
      <c r="I5" s="183" t="s">
        <v>420</v>
      </c>
      <c r="J5" s="183" t="s">
        <v>421</v>
      </c>
      <c r="K5" s="183" t="s">
        <v>1058</v>
      </c>
      <c r="L5" s="183" t="s">
        <v>422</v>
      </c>
      <c r="M5" s="186" t="s">
        <v>423</v>
      </c>
      <c r="N5" s="178" t="s">
        <v>424</v>
      </c>
      <c r="O5" s="178" t="s">
        <v>425</v>
      </c>
      <c r="P5" s="178" t="s">
        <v>426</v>
      </c>
      <c r="Q5" s="181" t="s">
        <v>59</v>
      </c>
      <c r="R5" s="146" t="s">
        <v>575</v>
      </c>
      <c r="S5" s="146" t="s">
        <v>576</v>
      </c>
      <c r="T5" s="146" t="s">
        <v>60</v>
      </c>
    </row>
    <row r="6" spans="1:20" x14ac:dyDescent="0.3">
      <c r="A6" s="148" t="s">
        <v>749</v>
      </c>
      <c r="B6" s="148">
        <v>291</v>
      </c>
      <c r="C6" t="s">
        <v>163</v>
      </c>
      <c r="D6" t="s">
        <v>164</v>
      </c>
      <c r="E6" t="s">
        <v>750</v>
      </c>
      <c r="F6" s="25" t="s">
        <v>4</v>
      </c>
      <c r="G6" s="148" t="s">
        <v>429</v>
      </c>
      <c r="H6" s="148" t="s">
        <v>430</v>
      </c>
      <c r="I6" s="189">
        <v>358.75899999999996</v>
      </c>
      <c r="J6" s="184">
        <v>0</v>
      </c>
      <c r="K6" s="184" t="s">
        <v>505</v>
      </c>
      <c r="L6" s="184">
        <v>0</v>
      </c>
      <c r="M6" s="280">
        <v>0</v>
      </c>
      <c r="N6" s="257" t="s">
        <v>2160</v>
      </c>
      <c r="O6" s="257" t="s">
        <v>2160</v>
      </c>
      <c r="P6" s="257">
        <v>0</v>
      </c>
      <c r="Q6" s="258" t="s">
        <v>551</v>
      </c>
      <c r="R6" s="148">
        <v>12</v>
      </c>
      <c r="S6" s="148" t="s">
        <v>164</v>
      </c>
    </row>
    <row r="7" spans="1:20" x14ac:dyDescent="0.3">
      <c r="A7" s="148" t="s">
        <v>749</v>
      </c>
      <c r="B7" s="148">
        <v>291</v>
      </c>
      <c r="C7" t="s">
        <v>163</v>
      </c>
      <c r="D7" t="s">
        <v>164</v>
      </c>
      <c r="E7" t="s">
        <v>750</v>
      </c>
      <c r="F7" s="25" t="s">
        <v>4</v>
      </c>
      <c r="G7" s="148" t="s">
        <v>427</v>
      </c>
      <c r="H7" s="148" t="s">
        <v>428</v>
      </c>
      <c r="I7" s="189">
        <v>120.057</v>
      </c>
      <c r="J7" s="184">
        <v>12774</v>
      </c>
      <c r="K7" s="184" t="s">
        <v>1444</v>
      </c>
      <c r="L7" s="184">
        <v>1762.8120000000001</v>
      </c>
      <c r="M7" s="280">
        <v>4.6467727272727268</v>
      </c>
      <c r="N7" s="257">
        <v>9.3985439173320806</v>
      </c>
      <c r="O7" s="257">
        <v>0.49441411011587671</v>
      </c>
      <c r="P7" s="257">
        <v>0.13800000000000001</v>
      </c>
      <c r="Q7" s="258" t="s">
        <v>551</v>
      </c>
      <c r="R7" s="148">
        <v>11</v>
      </c>
      <c r="S7" s="148" t="s">
        <v>164</v>
      </c>
    </row>
    <row r="8" spans="1:20" x14ac:dyDescent="0.3">
      <c r="A8" s="148" t="s">
        <v>815</v>
      </c>
      <c r="B8" s="148">
        <v>442</v>
      </c>
      <c r="C8" t="s">
        <v>211</v>
      </c>
      <c r="D8" t="s">
        <v>212</v>
      </c>
      <c r="E8" t="s">
        <v>816</v>
      </c>
      <c r="F8" s="25" t="s">
        <v>4</v>
      </c>
      <c r="G8" s="148" t="s">
        <v>427</v>
      </c>
      <c r="H8" s="148" t="s">
        <v>428</v>
      </c>
      <c r="I8" s="189">
        <v>611.62400000000002</v>
      </c>
      <c r="J8" s="184">
        <v>51794</v>
      </c>
      <c r="K8" s="184" t="s">
        <v>1444</v>
      </c>
      <c r="L8" s="184">
        <v>7147.572000000001</v>
      </c>
      <c r="M8" s="280">
        <v>2.6113</v>
      </c>
      <c r="N8" s="257">
        <v>11.808780939877206</v>
      </c>
      <c r="O8" s="257">
        <v>0.22113205531503013</v>
      </c>
      <c r="P8" s="257">
        <v>0.13800000000000001</v>
      </c>
      <c r="Q8" s="258" t="s">
        <v>551</v>
      </c>
      <c r="R8" s="148">
        <v>12</v>
      </c>
      <c r="S8" s="148" t="s">
        <v>212</v>
      </c>
    </row>
    <row r="9" spans="1:20" x14ac:dyDescent="0.3">
      <c r="A9" s="148" t="s">
        <v>819</v>
      </c>
      <c r="B9" s="148">
        <v>88</v>
      </c>
      <c r="C9" t="s">
        <v>216</v>
      </c>
      <c r="D9" t="s">
        <v>217</v>
      </c>
      <c r="E9" t="s">
        <v>820</v>
      </c>
      <c r="F9" s="25" t="s">
        <v>4</v>
      </c>
      <c r="G9" s="148" t="s">
        <v>427</v>
      </c>
      <c r="H9" s="148" t="s">
        <v>428</v>
      </c>
      <c r="I9" s="189">
        <v>1946.6959999999999</v>
      </c>
      <c r="J9" s="184">
        <v>147397</v>
      </c>
      <c r="K9" s="184" t="s">
        <v>1444</v>
      </c>
      <c r="L9" s="184">
        <v>20340.786</v>
      </c>
      <c r="M9" s="280">
        <v>4.54</v>
      </c>
      <c r="N9" s="278">
        <v>13.207161611158979</v>
      </c>
      <c r="O9" s="257">
        <v>0.34375289207970838</v>
      </c>
      <c r="P9" s="257">
        <v>0.13800000000000001</v>
      </c>
      <c r="Q9" s="258" t="s">
        <v>551</v>
      </c>
      <c r="R9" s="148">
        <v>10</v>
      </c>
      <c r="S9" s="148" t="s">
        <v>217</v>
      </c>
    </row>
    <row r="10" spans="1:20" x14ac:dyDescent="0.3">
      <c r="A10" s="148" t="s">
        <v>870</v>
      </c>
      <c r="B10" s="148">
        <v>289</v>
      </c>
      <c r="C10" t="s">
        <v>253</v>
      </c>
      <c r="D10" t="s">
        <v>254</v>
      </c>
      <c r="E10" t="s">
        <v>871</v>
      </c>
      <c r="F10" s="25" t="s">
        <v>4</v>
      </c>
      <c r="G10" s="148" t="s">
        <v>429</v>
      </c>
      <c r="H10" s="148" t="s">
        <v>430</v>
      </c>
      <c r="I10" s="189">
        <v>2005</v>
      </c>
      <c r="J10" s="184">
        <v>0</v>
      </c>
      <c r="K10" s="184" t="s">
        <v>505</v>
      </c>
      <c r="L10" s="184">
        <v>0</v>
      </c>
      <c r="M10" s="280">
        <v>0</v>
      </c>
      <c r="N10" s="278" t="s">
        <v>2160</v>
      </c>
      <c r="O10" s="257" t="s">
        <v>2160</v>
      </c>
      <c r="P10" s="257">
        <v>0</v>
      </c>
      <c r="Q10" s="258" t="s">
        <v>551</v>
      </c>
      <c r="R10" s="148">
        <v>12</v>
      </c>
      <c r="S10" s="148" t="s">
        <v>254</v>
      </c>
    </row>
    <row r="11" spans="1:20" x14ac:dyDescent="0.3">
      <c r="A11" s="148" t="s">
        <v>870</v>
      </c>
      <c r="B11" s="148">
        <v>289</v>
      </c>
      <c r="C11" t="s">
        <v>253</v>
      </c>
      <c r="D11" t="s">
        <v>254</v>
      </c>
      <c r="E11" t="s">
        <v>871</v>
      </c>
      <c r="F11" s="25" t="s">
        <v>4</v>
      </c>
      <c r="G11" s="148" t="s">
        <v>427</v>
      </c>
      <c r="H11" s="148" t="s">
        <v>428</v>
      </c>
      <c r="I11" s="189">
        <v>2297.174</v>
      </c>
      <c r="J11" s="184">
        <v>146743</v>
      </c>
      <c r="K11" s="184" t="s">
        <v>1444</v>
      </c>
      <c r="L11" s="184">
        <v>20250.534000000003</v>
      </c>
      <c r="M11" s="280">
        <v>2.3212636363636356</v>
      </c>
      <c r="N11" s="278">
        <v>15.65440259501305</v>
      </c>
      <c r="O11" s="257">
        <v>0.14828184098849673</v>
      </c>
      <c r="P11" s="257">
        <v>0.13800000000000001</v>
      </c>
      <c r="Q11" s="258" t="s">
        <v>551</v>
      </c>
      <c r="R11" s="148">
        <v>11</v>
      </c>
      <c r="S11" s="148" t="s">
        <v>254</v>
      </c>
    </row>
    <row r="12" spans="1:20" x14ac:dyDescent="0.3">
      <c r="A12" s="148" t="s">
        <v>934</v>
      </c>
      <c r="B12" s="148">
        <v>340</v>
      </c>
      <c r="C12" t="s">
        <v>295</v>
      </c>
      <c r="D12" t="s">
        <v>296</v>
      </c>
      <c r="E12" t="s">
        <v>935</v>
      </c>
      <c r="F12" s="25" t="s">
        <v>4</v>
      </c>
      <c r="G12" s="148" t="s">
        <v>427</v>
      </c>
      <c r="H12" s="148" t="s">
        <v>428</v>
      </c>
      <c r="I12" s="189">
        <v>321.21199999999999</v>
      </c>
      <c r="J12" s="184">
        <v>27306</v>
      </c>
      <c r="K12" s="184" t="s">
        <v>1444</v>
      </c>
      <c r="L12" s="184">
        <v>3768.2280000000005</v>
      </c>
      <c r="M12" s="280">
        <v>5.2978333333333323</v>
      </c>
      <c r="N12" s="257">
        <v>11.76342195854391</v>
      </c>
      <c r="O12" s="257">
        <v>0.45036498325093699</v>
      </c>
      <c r="P12" s="257">
        <v>0.13800000000000001</v>
      </c>
      <c r="Q12" s="258" t="s">
        <v>551</v>
      </c>
      <c r="R12" s="148">
        <v>12</v>
      </c>
      <c r="S12" s="148" t="s">
        <v>296</v>
      </c>
    </row>
    <row r="13" spans="1:20" x14ac:dyDescent="0.3">
      <c r="A13" s="148" t="s">
        <v>980</v>
      </c>
      <c r="B13" s="148">
        <v>410</v>
      </c>
      <c r="C13" t="s">
        <v>336</v>
      </c>
      <c r="D13" t="s">
        <v>337</v>
      </c>
      <c r="E13" t="s">
        <v>981</v>
      </c>
      <c r="F13" s="25" t="s">
        <v>4</v>
      </c>
      <c r="G13" s="148" t="s">
        <v>427</v>
      </c>
      <c r="H13" s="148" t="s">
        <v>428</v>
      </c>
      <c r="I13" s="189">
        <v>543.69799999999998</v>
      </c>
      <c r="J13" s="184">
        <v>45849</v>
      </c>
      <c r="K13" s="184" t="s">
        <v>1444</v>
      </c>
      <c r="L13" s="184">
        <v>6327.1620000000003</v>
      </c>
      <c r="M13" s="280">
        <v>5.7987083333333338</v>
      </c>
      <c r="N13" s="278">
        <v>11.858448384915702</v>
      </c>
      <c r="O13" s="257">
        <v>0.48899385021648051</v>
      </c>
      <c r="P13" s="257">
        <v>0.13800000000000001</v>
      </c>
      <c r="Q13" s="258" t="s">
        <v>551</v>
      </c>
      <c r="R13" s="148">
        <v>12</v>
      </c>
      <c r="S13" s="148" t="s">
        <v>337</v>
      </c>
    </row>
    <row r="14" spans="1:20" x14ac:dyDescent="0.3">
      <c r="A14" s="148" t="s">
        <v>982</v>
      </c>
      <c r="B14" s="148">
        <v>339</v>
      </c>
      <c r="C14" t="s">
        <v>338</v>
      </c>
      <c r="D14" t="s">
        <v>339</v>
      </c>
      <c r="E14" t="s">
        <v>983</v>
      </c>
      <c r="F14" s="25" t="s">
        <v>4</v>
      </c>
      <c r="G14" s="148" t="s">
        <v>427</v>
      </c>
      <c r="H14" s="148" t="s">
        <v>428</v>
      </c>
      <c r="I14" s="189">
        <v>0</v>
      </c>
      <c r="J14" s="184">
        <v>0</v>
      </c>
      <c r="K14" s="184">
        <v>0</v>
      </c>
      <c r="L14" s="184">
        <v>0</v>
      </c>
      <c r="M14" s="280">
        <v>0</v>
      </c>
      <c r="N14" s="278" t="s">
        <v>2160</v>
      </c>
      <c r="O14" s="257" t="s">
        <v>2160</v>
      </c>
      <c r="P14" s="257">
        <v>0.13800000000000001</v>
      </c>
      <c r="Q14" s="258">
        <v>0</v>
      </c>
      <c r="R14" s="148">
        <v>0</v>
      </c>
      <c r="S14" s="148" t="s">
        <v>339</v>
      </c>
    </row>
    <row r="15" spans="1:20" x14ac:dyDescent="0.3">
      <c r="A15" s="148" t="s">
        <v>1002</v>
      </c>
      <c r="B15" s="148">
        <v>684</v>
      </c>
      <c r="C15" t="s">
        <v>357</v>
      </c>
      <c r="D15" t="s">
        <v>358</v>
      </c>
      <c r="E15" t="s">
        <v>1003</v>
      </c>
      <c r="F15" s="25" t="s">
        <v>4</v>
      </c>
      <c r="G15" s="148" t="s">
        <v>427</v>
      </c>
      <c r="H15" s="148" t="s">
        <v>428</v>
      </c>
      <c r="I15" s="189">
        <v>1977.7940000000001</v>
      </c>
      <c r="J15" s="184">
        <v>158351</v>
      </c>
      <c r="K15" s="184" t="s">
        <v>1444</v>
      </c>
      <c r="L15" s="184">
        <v>21852.438000000002</v>
      </c>
      <c r="M15" s="280">
        <v>4.5936416666666657</v>
      </c>
      <c r="N15" s="278">
        <v>12.489936912302417</v>
      </c>
      <c r="O15" s="257">
        <v>0.36778741949785121</v>
      </c>
      <c r="P15" s="257">
        <v>0.13800000000000001</v>
      </c>
      <c r="Q15" s="258" t="s">
        <v>551</v>
      </c>
      <c r="R15" s="148">
        <v>12</v>
      </c>
      <c r="S15" s="148" t="s">
        <v>358</v>
      </c>
    </row>
    <row r="16" spans="1:20" x14ac:dyDescent="0.3">
      <c r="A16" s="148" t="s">
        <v>1004</v>
      </c>
      <c r="B16" s="148">
        <v>230</v>
      </c>
      <c r="C16" t="s">
        <v>359</v>
      </c>
      <c r="D16" t="s">
        <v>360</v>
      </c>
      <c r="E16" t="s">
        <v>1005</v>
      </c>
      <c r="F16" s="25" t="s">
        <v>4</v>
      </c>
      <c r="G16" s="148" t="s">
        <v>432</v>
      </c>
      <c r="H16" s="148" t="s">
        <v>433</v>
      </c>
      <c r="I16" s="189">
        <v>735.69800000000009</v>
      </c>
      <c r="J16" s="184">
        <v>0</v>
      </c>
      <c r="K16" s="184" t="s">
        <v>505</v>
      </c>
      <c r="L16" s="184">
        <v>0</v>
      </c>
      <c r="M16" s="280">
        <v>0</v>
      </c>
      <c r="N16" s="257" t="s">
        <v>2160</v>
      </c>
      <c r="O16" s="257" t="s">
        <v>2160</v>
      </c>
      <c r="P16" s="257">
        <v>0</v>
      </c>
      <c r="Q16" s="258" t="s">
        <v>551</v>
      </c>
      <c r="R16" s="148">
        <v>12</v>
      </c>
      <c r="S16" s="148" t="s">
        <v>360</v>
      </c>
    </row>
    <row r="17" spans="1:19" x14ac:dyDescent="0.3">
      <c r="A17" s="148" t="s">
        <v>1004</v>
      </c>
      <c r="B17" s="148">
        <v>749</v>
      </c>
      <c r="C17" t="s">
        <v>359</v>
      </c>
      <c r="D17" t="s">
        <v>360</v>
      </c>
      <c r="E17" t="s">
        <v>1005</v>
      </c>
      <c r="F17" s="25" t="s">
        <v>4</v>
      </c>
      <c r="G17" s="148" t="s">
        <v>427</v>
      </c>
      <c r="H17" s="148" t="s">
        <v>428</v>
      </c>
      <c r="I17" s="189">
        <v>0</v>
      </c>
      <c r="J17" s="184">
        <v>0</v>
      </c>
      <c r="K17" s="184">
        <v>0</v>
      </c>
      <c r="L17" s="184">
        <v>0</v>
      </c>
      <c r="M17" s="280">
        <v>0</v>
      </c>
      <c r="N17" s="278" t="s">
        <v>2160</v>
      </c>
      <c r="O17" s="257" t="s">
        <v>2160</v>
      </c>
      <c r="P17" s="257">
        <v>0.13800000000000001</v>
      </c>
      <c r="Q17" s="258">
        <v>0</v>
      </c>
      <c r="R17" s="148">
        <v>0</v>
      </c>
      <c r="S17" s="148" t="s">
        <v>360</v>
      </c>
    </row>
    <row r="18" spans="1:19" x14ac:dyDescent="0.3">
      <c r="A18" s="148" t="s">
        <v>1029</v>
      </c>
      <c r="B18" s="148">
        <v>242</v>
      </c>
      <c r="C18" t="s">
        <v>371</v>
      </c>
      <c r="D18" t="s">
        <v>372</v>
      </c>
      <c r="E18" t="s">
        <v>1030</v>
      </c>
      <c r="F18" s="25" t="s">
        <v>4</v>
      </c>
      <c r="G18" s="148" t="s">
        <v>427</v>
      </c>
      <c r="H18" s="148" t="s">
        <v>428</v>
      </c>
      <c r="I18" s="189">
        <v>192.99899999999997</v>
      </c>
      <c r="J18" s="184">
        <v>16863</v>
      </c>
      <c r="K18" s="184" t="s">
        <v>1444</v>
      </c>
      <c r="L18" s="184">
        <v>2327.0940000000001</v>
      </c>
      <c r="M18" s="280">
        <v>6.7515750000000017</v>
      </c>
      <c r="N18" s="278">
        <v>11.445116527308306</v>
      </c>
      <c r="O18" s="257">
        <v>0.58990880380209254</v>
      </c>
      <c r="P18" s="257">
        <v>0.13800000000000001</v>
      </c>
      <c r="Q18" s="258" t="s">
        <v>551</v>
      </c>
      <c r="R18" s="148">
        <v>12</v>
      </c>
      <c r="S18" s="148" t="s">
        <v>372</v>
      </c>
    </row>
    <row r="19" spans="1:19" x14ac:dyDescent="0.3">
      <c r="A19" s="148" t="s">
        <v>1033</v>
      </c>
      <c r="B19" s="148">
        <v>106</v>
      </c>
      <c r="C19" t="s">
        <v>375</v>
      </c>
      <c r="D19" t="s">
        <v>376</v>
      </c>
      <c r="E19" t="s">
        <v>1034</v>
      </c>
      <c r="F19" s="25" t="s">
        <v>4</v>
      </c>
      <c r="G19" s="148" t="s">
        <v>427</v>
      </c>
      <c r="H19" s="148" t="s">
        <v>428</v>
      </c>
      <c r="I19" s="189">
        <v>46917.999999999993</v>
      </c>
      <c r="J19" s="184">
        <v>3086454</v>
      </c>
      <c r="K19" s="184" t="s">
        <v>1444</v>
      </c>
      <c r="L19" s="184">
        <v>425930.65200000006</v>
      </c>
      <c r="M19" s="280">
        <v>0</v>
      </c>
      <c r="N19" s="257">
        <v>15.201263326782124</v>
      </c>
      <c r="O19" s="257">
        <v>0</v>
      </c>
      <c r="P19" s="257">
        <v>0.13800000000000001</v>
      </c>
      <c r="Q19" s="258" t="s">
        <v>588</v>
      </c>
      <c r="R19" s="148">
        <v>12</v>
      </c>
      <c r="S19" s="148" t="s">
        <v>409</v>
      </c>
    </row>
    <row r="20" spans="1:19" x14ac:dyDescent="0.3">
      <c r="A20" s="148" t="s">
        <v>1035</v>
      </c>
      <c r="B20" s="148">
        <v>106</v>
      </c>
      <c r="C20" t="s">
        <v>375</v>
      </c>
      <c r="D20" t="s">
        <v>377</v>
      </c>
      <c r="E20" t="s">
        <v>1034</v>
      </c>
      <c r="F20" s="25" t="s">
        <v>4</v>
      </c>
      <c r="G20" s="148" t="s">
        <v>427</v>
      </c>
      <c r="H20" s="148" t="s">
        <v>428</v>
      </c>
      <c r="I20" s="189">
        <v>289</v>
      </c>
      <c r="J20" s="184">
        <v>21042</v>
      </c>
      <c r="K20" s="184" t="s">
        <v>1444</v>
      </c>
      <c r="L20" s="184">
        <v>2903.7960000000003</v>
      </c>
      <c r="M20" s="280">
        <v>0</v>
      </c>
      <c r="N20" s="278">
        <v>13.734435890124512</v>
      </c>
      <c r="O20" s="257">
        <v>0</v>
      </c>
      <c r="P20" s="257">
        <v>0.13800000000000001</v>
      </c>
      <c r="Q20" s="258" t="s">
        <v>588</v>
      </c>
      <c r="R20" s="148">
        <v>12</v>
      </c>
      <c r="S20" s="148" t="s">
        <v>409</v>
      </c>
    </row>
    <row r="21" spans="1:19" x14ac:dyDescent="0.3">
      <c r="A21" s="148" t="s">
        <v>1038</v>
      </c>
      <c r="B21" s="148">
        <v>0</v>
      </c>
      <c r="C21" t="s">
        <v>1039</v>
      </c>
      <c r="D21" t="s">
        <v>1040</v>
      </c>
      <c r="E21" t="s">
        <v>1034</v>
      </c>
      <c r="F21" s="25" t="s">
        <v>4</v>
      </c>
      <c r="G21" s="148" t="s">
        <v>427</v>
      </c>
      <c r="H21" s="148" t="s">
        <v>428</v>
      </c>
      <c r="I21" s="189">
        <v>29837.219999999998</v>
      </c>
      <c r="J21" s="184">
        <v>2289210</v>
      </c>
      <c r="K21" s="184" t="s">
        <v>1444</v>
      </c>
      <c r="L21" s="184">
        <v>315910.98000000004</v>
      </c>
      <c r="M21" s="280">
        <v>0</v>
      </c>
      <c r="N21" s="257">
        <v>13.033850105494906</v>
      </c>
      <c r="O21" s="257">
        <v>0</v>
      </c>
      <c r="P21" s="257">
        <v>0.13800000000000001</v>
      </c>
      <c r="Q21" s="258" t="s">
        <v>588</v>
      </c>
      <c r="R21" s="148">
        <v>12</v>
      </c>
      <c r="S21" s="148" t="s">
        <v>409</v>
      </c>
    </row>
    <row r="22" spans="1:19" x14ac:dyDescent="0.3">
      <c r="A22" s="148" t="s">
        <v>1046</v>
      </c>
      <c r="B22" s="148">
        <v>0</v>
      </c>
      <c r="C22" t="s">
        <v>1047</v>
      </c>
      <c r="D22" t="s">
        <v>1048</v>
      </c>
      <c r="E22" t="s">
        <v>1034</v>
      </c>
      <c r="F22" s="25" t="s">
        <v>4</v>
      </c>
      <c r="G22" s="148" t="s">
        <v>427</v>
      </c>
      <c r="H22" s="148" t="s">
        <v>428</v>
      </c>
      <c r="I22" s="189">
        <v>18455</v>
      </c>
      <c r="J22" s="184">
        <v>570108</v>
      </c>
      <c r="K22" s="184" t="s">
        <v>1444</v>
      </c>
      <c r="L22" s="184">
        <v>78674.90400000001</v>
      </c>
      <c r="M22" s="280">
        <v>0</v>
      </c>
      <c r="N22" s="278">
        <v>32.371059518547362</v>
      </c>
      <c r="O22" s="257">
        <v>0</v>
      </c>
      <c r="P22" s="257">
        <v>0.13800000000000001</v>
      </c>
      <c r="Q22" s="258" t="s">
        <v>588</v>
      </c>
      <c r="R22" s="148">
        <v>12</v>
      </c>
      <c r="S22" s="148" t="s">
        <v>409</v>
      </c>
    </row>
    <row r="23" spans="1:19" x14ac:dyDescent="0.3">
      <c r="A23" s="148" t="s">
        <v>583</v>
      </c>
      <c r="B23" s="148">
        <v>293</v>
      </c>
      <c r="C23" t="s">
        <v>67</v>
      </c>
      <c r="D23" t="s">
        <v>68</v>
      </c>
      <c r="E23" t="s">
        <v>584</v>
      </c>
      <c r="F23" s="25" t="s">
        <v>4</v>
      </c>
      <c r="G23" s="148" t="s">
        <v>429</v>
      </c>
      <c r="H23" s="148" t="s">
        <v>430</v>
      </c>
      <c r="I23" s="189">
        <v>112.43099999999998</v>
      </c>
      <c r="J23" s="184">
        <v>0</v>
      </c>
      <c r="K23" s="184" t="s">
        <v>505</v>
      </c>
      <c r="L23" s="184">
        <v>0</v>
      </c>
      <c r="M23" s="280">
        <v>0</v>
      </c>
      <c r="N23" s="278" t="s">
        <v>2160</v>
      </c>
      <c r="O23" s="257" t="s">
        <v>2160</v>
      </c>
      <c r="P23" s="257">
        <v>0</v>
      </c>
      <c r="Q23" s="258" t="s">
        <v>551</v>
      </c>
      <c r="R23" s="148">
        <v>9</v>
      </c>
      <c r="S23" s="148" t="s">
        <v>68</v>
      </c>
    </row>
    <row r="24" spans="1:19" x14ac:dyDescent="0.3">
      <c r="A24" s="148" t="s">
        <v>583</v>
      </c>
      <c r="B24" s="148">
        <v>293</v>
      </c>
      <c r="C24" t="s">
        <v>67</v>
      </c>
      <c r="D24" t="s">
        <v>68</v>
      </c>
      <c r="E24" t="s">
        <v>584</v>
      </c>
      <c r="F24" s="25" t="s">
        <v>4</v>
      </c>
      <c r="G24" s="148" t="s">
        <v>427</v>
      </c>
      <c r="H24" s="148" t="s">
        <v>428</v>
      </c>
      <c r="I24" s="189">
        <v>463.93499999999995</v>
      </c>
      <c r="J24" s="184">
        <v>37756</v>
      </c>
      <c r="K24" s="184" t="s">
        <v>1444</v>
      </c>
      <c r="L24" s="184">
        <v>5210.3280000000004</v>
      </c>
      <c r="M24" s="280">
        <v>3.365475</v>
      </c>
      <c r="N24" s="278">
        <v>12.287715859730902</v>
      </c>
      <c r="O24" s="257">
        <v>0.27388938989298073</v>
      </c>
      <c r="P24" s="257">
        <v>0.13800000000000001</v>
      </c>
      <c r="Q24" s="258" t="s">
        <v>551</v>
      </c>
      <c r="R24" s="148">
        <v>12</v>
      </c>
      <c r="S24" s="148" t="s">
        <v>68</v>
      </c>
    </row>
    <row r="25" spans="1:19" x14ac:dyDescent="0.3">
      <c r="A25" s="148" t="s">
        <v>980</v>
      </c>
      <c r="B25" s="148">
        <v>410</v>
      </c>
      <c r="C25" t="s">
        <v>336</v>
      </c>
      <c r="D25" t="s">
        <v>337</v>
      </c>
      <c r="E25" t="s">
        <v>981</v>
      </c>
      <c r="F25" s="25" t="s">
        <v>4</v>
      </c>
      <c r="G25" s="148" t="s">
        <v>432</v>
      </c>
      <c r="H25" s="148" t="s">
        <v>433</v>
      </c>
      <c r="I25" s="189">
        <v>57.192000000000007</v>
      </c>
      <c r="J25" s="184">
        <v>0</v>
      </c>
      <c r="K25" s="184" t="s">
        <v>505</v>
      </c>
      <c r="L25" s="184">
        <v>0</v>
      </c>
      <c r="M25" s="280">
        <v>0</v>
      </c>
      <c r="N25" s="257" t="s">
        <v>2160</v>
      </c>
      <c r="O25" s="257" t="s">
        <v>2160</v>
      </c>
      <c r="P25" s="257">
        <v>0</v>
      </c>
      <c r="Q25" s="258" t="s">
        <v>551</v>
      </c>
      <c r="R25" s="148">
        <v>3</v>
      </c>
      <c r="S25" s="148" t="s">
        <v>337</v>
      </c>
    </row>
    <row r="26" spans="1:19" x14ac:dyDescent="0.3">
      <c r="A26" s="148" t="s">
        <v>982</v>
      </c>
      <c r="B26" s="148">
        <v>339</v>
      </c>
      <c r="C26" t="s">
        <v>338</v>
      </c>
      <c r="D26" t="s">
        <v>339</v>
      </c>
      <c r="E26" t="s">
        <v>983</v>
      </c>
      <c r="F26" s="25" t="s">
        <v>4</v>
      </c>
      <c r="G26" s="148" t="s">
        <v>432</v>
      </c>
      <c r="H26" s="148" t="s">
        <v>433</v>
      </c>
      <c r="I26" s="189">
        <v>592.96900000000005</v>
      </c>
      <c r="J26" s="184">
        <v>0</v>
      </c>
      <c r="K26" s="184" t="s">
        <v>505</v>
      </c>
      <c r="L26" s="184">
        <v>0</v>
      </c>
      <c r="M26" s="280">
        <v>0</v>
      </c>
      <c r="N26" s="278" t="s">
        <v>2160</v>
      </c>
      <c r="O26" s="257" t="s">
        <v>2160</v>
      </c>
      <c r="P26" s="257">
        <v>0</v>
      </c>
      <c r="Q26" s="258" t="s">
        <v>551</v>
      </c>
      <c r="R26" s="148">
        <v>12</v>
      </c>
      <c r="S26" s="148" t="s">
        <v>339</v>
      </c>
    </row>
    <row r="27" spans="1:19" x14ac:dyDescent="0.3">
      <c r="A27" s="148" t="s">
        <v>1029</v>
      </c>
      <c r="B27" s="148">
        <v>242</v>
      </c>
      <c r="C27" t="s">
        <v>371</v>
      </c>
      <c r="D27" t="s">
        <v>372</v>
      </c>
      <c r="E27" t="s">
        <v>1030</v>
      </c>
      <c r="F27" s="25" t="s">
        <v>4</v>
      </c>
      <c r="G27" s="148" t="s">
        <v>432</v>
      </c>
      <c r="H27" s="148" t="s">
        <v>433</v>
      </c>
      <c r="I27" s="189">
        <v>0</v>
      </c>
      <c r="J27" s="184">
        <v>0</v>
      </c>
      <c r="K27" s="184">
        <v>0</v>
      </c>
      <c r="L27" s="184">
        <v>0</v>
      </c>
      <c r="M27" s="280">
        <v>0</v>
      </c>
      <c r="N27" s="278" t="s">
        <v>2160</v>
      </c>
      <c r="O27" s="257" t="s">
        <v>2160</v>
      </c>
      <c r="P27" s="257">
        <v>0</v>
      </c>
      <c r="Q27" s="258">
        <v>0</v>
      </c>
      <c r="R27" s="148">
        <v>0</v>
      </c>
      <c r="S27" s="148" t="s">
        <v>372</v>
      </c>
    </row>
    <row r="28" spans="1:19" x14ac:dyDescent="0.3">
      <c r="A28" s="148" t="s">
        <v>1038</v>
      </c>
      <c r="B28" s="148">
        <v>0</v>
      </c>
      <c r="C28" t="s">
        <v>1039</v>
      </c>
      <c r="D28" t="s">
        <v>1040</v>
      </c>
      <c r="E28" t="s">
        <v>1034</v>
      </c>
      <c r="F28" s="25" t="s">
        <v>4</v>
      </c>
      <c r="G28" s="148" t="s">
        <v>1069</v>
      </c>
      <c r="H28" s="148" t="s">
        <v>428</v>
      </c>
      <c r="I28" s="189">
        <v>501.78000000000009</v>
      </c>
      <c r="J28" s="184">
        <v>55986</v>
      </c>
      <c r="K28" s="184" t="s">
        <v>1444</v>
      </c>
      <c r="L28" s="184">
        <v>6718.32</v>
      </c>
      <c r="M28" s="280">
        <v>0</v>
      </c>
      <c r="N28" s="257">
        <v>8.9625977923052194</v>
      </c>
      <c r="O28" s="257">
        <v>0</v>
      </c>
      <c r="P28" s="257">
        <v>0.12</v>
      </c>
      <c r="Q28" s="258" t="s">
        <v>588</v>
      </c>
      <c r="R28" s="148">
        <v>12</v>
      </c>
      <c r="S28" s="148" t="s">
        <v>409</v>
      </c>
    </row>
    <row r="29" spans="1:19" x14ac:dyDescent="0.3">
      <c r="A29" s="148" t="s">
        <v>1430</v>
      </c>
      <c r="B29" s="148">
        <v>0</v>
      </c>
      <c r="C29" t="s">
        <v>1879</v>
      </c>
      <c r="D29" t="s">
        <v>254</v>
      </c>
      <c r="E29" t="s">
        <v>871</v>
      </c>
      <c r="F29" s="25" t="s">
        <v>4</v>
      </c>
      <c r="G29" s="148" t="s">
        <v>427</v>
      </c>
      <c r="H29" s="148" t="s">
        <v>428</v>
      </c>
      <c r="I29" s="189">
        <v>0</v>
      </c>
      <c r="J29" s="184">
        <v>0</v>
      </c>
      <c r="K29" s="184">
        <v>0</v>
      </c>
      <c r="L29" s="184">
        <v>0</v>
      </c>
      <c r="M29" s="280">
        <v>0</v>
      </c>
      <c r="N29" s="278" t="s">
        <v>2160</v>
      </c>
      <c r="O29" s="257" t="s">
        <v>2160</v>
      </c>
      <c r="P29" s="257">
        <v>0.13800000000000001</v>
      </c>
      <c r="Q29" s="258">
        <v>0</v>
      </c>
      <c r="R29" s="148">
        <v>0</v>
      </c>
      <c r="S29" s="148" t="s">
        <v>254</v>
      </c>
    </row>
    <row r="30" spans="1:19" x14ac:dyDescent="0.3">
      <c r="A30" s="148" t="s">
        <v>1434</v>
      </c>
      <c r="B30" s="148">
        <v>106</v>
      </c>
      <c r="C30" t="s">
        <v>375</v>
      </c>
      <c r="D30" t="s">
        <v>409</v>
      </c>
      <c r="E30" t="s">
        <v>1034</v>
      </c>
      <c r="F30" s="25" t="s">
        <v>4</v>
      </c>
      <c r="G30" s="148" t="s">
        <v>427</v>
      </c>
      <c r="H30" s="148" t="s">
        <v>428</v>
      </c>
      <c r="I30" s="189">
        <v>0</v>
      </c>
      <c r="J30" s="184">
        <v>0</v>
      </c>
      <c r="K30" s="184">
        <v>0</v>
      </c>
      <c r="L30" s="184">
        <v>0</v>
      </c>
      <c r="M30" s="280">
        <v>0</v>
      </c>
      <c r="N30" s="257" t="s">
        <v>2160</v>
      </c>
      <c r="O30" s="257" t="s">
        <v>2160</v>
      </c>
      <c r="P30" s="257">
        <v>0.13800000000000001</v>
      </c>
      <c r="Q30" s="258">
        <v>0</v>
      </c>
      <c r="R30" s="148">
        <v>0</v>
      </c>
      <c r="S30" s="148" t="s">
        <v>409</v>
      </c>
    </row>
    <row r="31" spans="1:19" x14ac:dyDescent="0.3">
      <c r="A31" s="148" t="s">
        <v>583</v>
      </c>
      <c r="B31" s="148">
        <v>293</v>
      </c>
      <c r="C31" t="s">
        <v>67</v>
      </c>
      <c r="D31" t="s">
        <v>68</v>
      </c>
      <c r="E31" t="s">
        <v>584</v>
      </c>
      <c r="F31" s="25" t="s">
        <v>4</v>
      </c>
      <c r="G31" s="148" t="s">
        <v>429</v>
      </c>
      <c r="H31" s="148" t="s">
        <v>428</v>
      </c>
      <c r="I31" s="189">
        <v>0</v>
      </c>
      <c r="J31" s="184">
        <v>0</v>
      </c>
      <c r="K31" s="184">
        <v>0</v>
      </c>
      <c r="L31" s="184">
        <v>0</v>
      </c>
      <c r="M31" s="280">
        <v>0</v>
      </c>
      <c r="N31" s="257" t="s">
        <v>2160</v>
      </c>
      <c r="O31" s="257" t="s">
        <v>2160</v>
      </c>
      <c r="P31" s="257">
        <v>0</v>
      </c>
      <c r="Q31" s="258">
        <v>0</v>
      </c>
      <c r="R31" s="148">
        <v>0</v>
      </c>
      <c r="S31" s="148" t="s">
        <v>68</v>
      </c>
    </row>
    <row r="32" spans="1:19" x14ac:dyDescent="0.3">
      <c r="A32" s="148" t="s">
        <v>800</v>
      </c>
      <c r="B32" s="148">
        <v>383</v>
      </c>
      <c r="C32" t="s">
        <v>399</v>
      </c>
      <c r="D32" t="s">
        <v>400</v>
      </c>
      <c r="E32" t="s">
        <v>801</v>
      </c>
      <c r="F32" s="25" t="s">
        <v>5</v>
      </c>
      <c r="G32" s="148" t="s">
        <v>427</v>
      </c>
      <c r="H32" s="148" t="s">
        <v>428</v>
      </c>
      <c r="I32" s="189">
        <v>90.01</v>
      </c>
      <c r="J32" s="184">
        <v>7814</v>
      </c>
      <c r="K32" s="184" t="s">
        <v>1444</v>
      </c>
      <c r="L32" s="184">
        <v>1078.3320000000001</v>
      </c>
      <c r="M32" s="280">
        <v>2.1398000000000001</v>
      </c>
      <c r="N32" s="278">
        <v>11.519068338878935</v>
      </c>
      <c r="O32" s="257">
        <v>0.1857615509387846</v>
      </c>
      <c r="P32" s="257">
        <v>0.13800000000000001</v>
      </c>
      <c r="Q32" s="258" t="s">
        <v>551</v>
      </c>
      <c r="R32" s="148">
        <v>2</v>
      </c>
      <c r="S32" s="148" t="s">
        <v>400</v>
      </c>
    </row>
    <row r="33" spans="1:19" x14ac:dyDescent="0.3">
      <c r="A33" s="148" t="s">
        <v>833</v>
      </c>
      <c r="B33" s="148">
        <v>373</v>
      </c>
      <c r="C33" t="s">
        <v>224</v>
      </c>
      <c r="D33" t="s">
        <v>225</v>
      </c>
      <c r="E33" t="s">
        <v>834</v>
      </c>
      <c r="F33" s="25" t="s">
        <v>5</v>
      </c>
      <c r="G33" s="148" t="s">
        <v>427</v>
      </c>
      <c r="H33" s="148" t="s">
        <v>428</v>
      </c>
      <c r="I33" s="189">
        <v>935.45500000000004</v>
      </c>
      <c r="J33" s="184">
        <v>71807</v>
      </c>
      <c r="K33" s="184" t="s">
        <v>1444</v>
      </c>
      <c r="L33" s="184">
        <v>9909.366</v>
      </c>
      <c r="M33" s="280">
        <v>2.5954999999999999</v>
      </c>
      <c r="N33" s="257">
        <v>13.027351093904494</v>
      </c>
      <c r="O33" s="257">
        <v>0.19923467029413494</v>
      </c>
      <c r="P33" s="257">
        <v>0.13800000000000001</v>
      </c>
      <c r="Q33" s="258" t="s">
        <v>551</v>
      </c>
      <c r="R33" s="148">
        <v>12</v>
      </c>
      <c r="S33" s="148" t="s">
        <v>225</v>
      </c>
    </row>
    <row r="34" spans="1:19" x14ac:dyDescent="0.3">
      <c r="A34" s="148" t="s">
        <v>940</v>
      </c>
      <c r="B34" s="148">
        <v>150</v>
      </c>
      <c r="C34" t="s">
        <v>301</v>
      </c>
      <c r="D34" t="s">
        <v>302</v>
      </c>
      <c r="E34" t="s">
        <v>941</v>
      </c>
      <c r="F34" s="25" t="s">
        <v>5</v>
      </c>
      <c r="G34" s="148" t="s">
        <v>432</v>
      </c>
      <c r="H34" s="148" t="s">
        <v>433</v>
      </c>
      <c r="I34" s="189">
        <v>1726.7290000000003</v>
      </c>
      <c r="J34" s="184">
        <v>0</v>
      </c>
      <c r="K34" s="184" t="s">
        <v>505</v>
      </c>
      <c r="L34" s="184">
        <v>0</v>
      </c>
      <c r="M34" s="280">
        <v>0</v>
      </c>
      <c r="N34" s="278" t="s">
        <v>2160</v>
      </c>
      <c r="O34" s="257" t="s">
        <v>2160</v>
      </c>
      <c r="P34" s="257">
        <v>0</v>
      </c>
      <c r="Q34" s="258" t="s">
        <v>551</v>
      </c>
      <c r="R34" s="148">
        <v>12</v>
      </c>
      <c r="S34" s="148" t="s">
        <v>168</v>
      </c>
    </row>
    <row r="35" spans="1:19" x14ac:dyDescent="0.3">
      <c r="A35" s="148" t="s">
        <v>940</v>
      </c>
      <c r="B35" s="148">
        <v>150</v>
      </c>
      <c r="C35" t="s">
        <v>301</v>
      </c>
      <c r="D35" t="s">
        <v>302</v>
      </c>
      <c r="E35" t="s">
        <v>941</v>
      </c>
      <c r="F35" s="25" t="s">
        <v>5</v>
      </c>
      <c r="G35" s="148" t="s">
        <v>427</v>
      </c>
      <c r="H35" s="148" t="s">
        <v>428</v>
      </c>
      <c r="I35" s="189">
        <v>29455.263999999999</v>
      </c>
      <c r="J35" s="184">
        <v>1862759</v>
      </c>
      <c r="K35" s="184" t="s">
        <v>1444</v>
      </c>
      <c r="L35" s="184">
        <v>257060.74200000003</v>
      </c>
      <c r="M35" s="280">
        <v>2.4182250000000001</v>
      </c>
      <c r="N35" s="257">
        <v>15.812707924106125</v>
      </c>
      <c r="O35" s="257">
        <v>0.15292921437658819</v>
      </c>
      <c r="P35" s="257">
        <v>0.13800000000000001</v>
      </c>
      <c r="Q35" s="258" t="s">
        <v>551</v>
      </c>
      <c r="R35" s="148">
        <v>12</v>
      </c>
      <c r="S35" s="148" t="s">
        <v>168</v>
      </c>
    </row>
    <row r="36" spans="1:19" x14ac:dyDescent="0.3">
      <c r="A36" s="148" t="s">
        <v>1031</v>
      </c>
      <c r="B36" s="148">
        <v>741</v>
      </c>
      <c r="C36" t="s">
        <v>373</v>
      </c>
      <c r="D36" t="s">
        <v>374</v>
      </c>
      <c r="E36" t="s">
        <v>1032</v>
      </c>
      <c r="F36" s="25" t="s">
        <v>5</v>
      </c>
      <c r="G36" s="148" t="s">
        <v>432</v>
      </c>
      <c r="H36" s="148" t="s">
        <v>433</v>
      </c>
      <c r="I36" s="189">
        <v>964.78499999999997</v>
      </c>
      <c r="J36" s="184">
        <v>0</v>
      </c>
      <c r="K36" s="184" t="s">
        <v>505</v>
      </c>
      <c r="L36" s="184">
        <v>0</v>
      </c>
      <c r="M36" s="280">
        <v>0</v>
      </c>
      <c r="N36" s="278" t="s">
        <v>2160</v>
      </c>
      <c r="O36" s="257" t="s">
        <v>2160</v>
      </c>
      <c r="P36" s="257">
        <v>0</v>
      </c>
      <c r="Q36" s="258" t="s">
        <v>551</v>
      </c>
      <c r="R36" s="148">
        <v>12</v>
      </c>
      <c r="S36" s="148" t="s">
        <v>374</v>
      </c>
    </row>
    <row r="37" spans="1:19" x14ac:dyDescent="0.3">
      <c r="A37" s="148" t="s">
        <v>1031</v>
      </c>
      <c r="B37" s="148">
        <v>741</v>
      </c>
      <c r="C37" t="s">
        <v>373</v>
      </c>
      <c r="D37" t="s">
        <v>374</v>
      </c>
      <c r="E37" t="s">
        <v>1032</v>
      </c>
      <c r="F37" s="25" t="s">
        <v>5</v>
      </c>
      <c r="G37" s="148" t="s">
        <v>427</v>
      </c>
      <c r="H37" s="148" t="s">
        <v>428</v>
      </c>
      <c r="I37" s="189">
        <v>3377.6049999999996</v>
      </c>
      <c r="J37" s="184">
        <v>223981</v>
      </c>
      <c r="K37" s="184" t="s">
        <v>1444</v>
      </c>
      <c r="L37" s="184">
        <v>30909.378000000004</v>
      </c>
      <c r="M37" s="280">
        <v>2.9800499999999999</v>
      </c>
      <c r="N37" s="278">
        <v>15.079872846357501</v>
      </c>
      <c r="O37" s="257">
        <v>0.1976177140458994</v>
      </c>
      <c r="P37" s="257">
        <v>0.13800000000000001</v>
      </c>
      <c r="Q37" s="258" t="s">
        <v>551</v>
      </c>
      <c r="R37" s="148">
        <v>12</v>
      </c>
      <c r="S37" s="148" t="s">
        <v>374</v>
      </c>
    </row>
    <row r="38" spans="1:19" x14ac:dyDescent="0.3">
      <c r="A38" s="148" t="s">
        <v>1049</v>
      </c>
      <c r="B38" s="148">
        <v>409</v>
      </c>
      <c r="C38" t="s">
        <v>380</v>
      </c>
      <c r="D38" t="s">
        <v>381</v>
      </c>
      <c r="E38" t="s">
        <v>1285</v>
      </c>
      <c r="F38" s="25" t="s">
        <v>5</v>
      </c>
      <c r="G38" s="148" t="s">
        <v>427</v>
      </c>
      <c r="H38" s="148" t="s">
        <v>428</v>
      </c>
      <c r="I38" s="189">
        <v>769.4</v>
      </c>
      <c r="J38" s="184">
        <v>61540</v>
      </c>
      <c r="K38" s="184" t="s">
        <v>1444</v>
      </c>
      <c r="L38" s="184">
        <v>8492.52</v>
      </c>
      <c r="M38" s="280">
        <v>2.8053249999999998</v>
      </c>
      <c r="N38" s="257">
        <v>12.502437439064023</v>
      </c>
      <c r="O38" s="257">
        <v>0.22438224655575773</v>
      </c>
      <c r="P38" s="257">
        <v>0.13800000000000001</v>
      </c>
      <c r="Q38" s="258" t="s">
        <v>551</v>
      </c>
      <c r="R38" s="148">
        <v>12</v>
      </c>
      <c r="S38" s="148" t="e">
        <v>#N/A</v>
      </c>
    </row>
    <row r="39" spans="1:19" x14ac:dyDescent="0.3">
      <c r="A39" s="148" t="s">
        <v>648</v>
      </c>
      <c r="B39" s="148">
        <v>169</v>
      </c>
      <c r="C39" t="s">
        <v>103</v>
      </c>
      <c r="D39" t="s">
        <v>107</v>
      </c>
      <c r="E39" t="s">
        <v>649</v>
      </c>
      <c r="F39" s="25" t="s">
        <v>5</v>
      </c>
      <c r="G39" s="148" t="s">
        <v>427</v>
      </c>
      <c r="H39" s="148" t="s">
        <v>428</v>
      </c>
      <c r="I39" s="189">
        <v>1179.566</v>
      </c>
      <c r="J39" s="184">
        <v>80264</v>
      </c>
      <c r="K39" s="184" t="s">
        <v>1444</v>
      </c>
      <c r="L39" s="184">
        <v>11076.432000000001</v>
      </c>
      <c r="M39" s="280">
        <v>3.8382500000000008</v>
      </c>
      <c r="N39" s="278">
        <v>14.696077942788797</v>
      </c>
      <c r="O39" s="257">
        <v>0.26117512542748778</v>
      </c>
      <c r="P39" s="257">
        <v>0.13800000000000001</v>
      </c>
      <c r="Q39" s="258" t="s">
        <v>551</v>
      </c>
      <c r="R39" s="148">
        <v>12</v>
      </c>
      <c r="S39" s="148" t="s">
        <v>107</v>
      </c>
    </row>
    <row r="40" spans="1:19" x14ac:dyDescent="0.3">
      <c r="A40" s="148" t="s">
        <v>652</v>
      </c>
      <c r="B40" s="148">
        <v>169</v>
      </c>
      <c r="C40" t="s">
        <v>103</v>
      </c>
      <c r="D40" t="s">
        <v>111</v>
      </c>
      <c r="E40" t="s">
        <v>653</v>
      </c>
      <c r="F40" s="25" t="s">
        <v>5</v>
      </c>
      <c r="G40" s="148" t="s">
        <v>427</v>
      </c>
      <c r="H40" s="148" t="s">
        <v>428</v>
      </c>
      <c r="I40" s="189">
        <v>1294.366</v>
      </c>
      <c r="J40" s="184">
        <v>93964</v>
      </c>
      <c r="K40" s="184" t="s">
        <v>1444</v>
      </c>
      <c r="L40" s="184">
        <v>12967.032000000001</v>
      </c>
      <c r="M40" s="280">
        <v>3.1874333333333329</v>
      </c>
      <c r="N40" s="257">
        <v>13.775126644246733</v>
      </c>
      <c r="O40" s="257">
        <v>0.2313904921276774</v>
      </c>
      <c r="P40" s="257">
        <v>0.13800000000000001</v>
      </c>
      <c r="Q40" s="258" t="s">
        <v>551</v>
      </c>
      <c r="R40" s="148">
        <v>12</v>
      </c>
      <c r="S40" s="148" t="s">
        <v>111</v>
      </c>
    </row>
    <row r="41" spans="1:19" x14ac:dyDescent="0.3">
      <c r="A41" s="148" t="s">
        <v>655</v>
      </c>
      <c r="B41" s="148">
        <v>169</v>
      </c>
      <c r="C41" t="s">
        <v>103</v>
      </c>
      <c r="D41" t="s">
        <v>113</v>
      </c>
      <c r="E41" t="s">
        <v>656</v>
      </c>
      <c r="F41" s="25" t="s">
        <v>5</v>
      </c>
      <c r="G41" s="148" t="s">
        <v>432</v>
      </c>
      <c r="H41" s="148" t="s">
        <v>433</v>
      </c>
      <c r="I41" s="189">
        <v>684.10800000000006</v>
      </c>
      <c r="J41" s="184">
        <v>0</v>
      </c>
      <c r="K41" s="184" t="s">
        <v>505</v>
      </c>
      <c r="L41" s="184">
        <v>0</v>
      </c>
      <c r="M41" s="280">
        <v>0</v>
      </c>
      <c r="N41" s="257" t="s">
        <v>2160</v>
      </c>
      <c r="O41" s="257" t="s">
        <v>2160</v>
      </c>
      <c r="P41" s="257">
        <v>0</v>
      </c>
      <c r="Q41" s="258" t="s">
        <v>551</v>
      </c>
      <c r="R41" s="148">
        <v>12</v>
      </c>
      <c r="S41" s="148" t="s">
        <v>113</v>
      </c>
    </row>
    <row r="42" spans="1:19" x14ac:dyDescent="0.3">
      <c r="A42" s="148" t="s">
        <v>655</v>
      </c>
      <c r="B42" s="148">
        <v>169</v>
      </c>
      <c r="C42" t="s">
        <v>103</v>
      </c>
      <c r="D42" t="s">
        <v>113</v>
      </c>
      <c r="E42" t="s">
        <v>656</v>
      </c>
      <c r="F42" s="25" t="s">
        <v>5</v>
      </c>
      <c r="G42" s="148" t="s">
        <v>427</v>
      </c>
      <c r="H42" s="148" t="s">
        <v>428</v>
      </c>
      <c r="I42" s="189">
        <v>1323.6280000000002</v>
      </c>
      <c r="J42" s="184">
        <v>104450</v>
      </c>
      <c r="K42" s="184" t="s">
        <v>1444</v>
      </c>
      <c r="L42" s="184">
        <v>14414.1</v>
      </c>
      <c r="M42" s="280">
        <v>3.6139999999999994</v>
      </c>
      <c r="N42" s="278">
        <v>12.672359980852084</v>
      </c>
      <c r="O42" s="257">
        <v>0.28518760558102418</v>
      </c>
      <c r="P42" s="257">
        <v>0.13800000000000001</v>
      </c>
      <c r="Q42" s="258" t="s">
        <v>551</v>
      </c>
      <c r="R42" s="148">
        <v>12</v>
      </c>
      <c r="S42" s="148" t="s">
        <v>113</v>
      </c>
    </row>
    <row r="43" spans="1:19" x14ac:dyDescent="0.3">
      <c r="A43" s="148" t="s">
        <v>667</v>
      </c>
      <c r="B43" s="148">
        <v>169</v>
      </c>
      <c r="C43" t="s">
        <v>103</v>
      </c>
      <c r="D43" t="s">
        <v>124</v>
      </c>
      <c r="E43" t="s">
        <v>668</v>
      </c>
      <c r="F43" s="25" t="s">
        <v>5</v>
      </c>
      <c r="G43" s="148" t="s">
        <v>427</v>
      </c>
      <c r="H43" s="148" t="s">
        <v>428</v>
      </c>
      <c r="I43" s="189">
        <v>1303.4869999999999</v>
      </c>
      <c r="J43" s="184">
        <v>89491</v>
      </c>
      <c r="K43" s="184" t="s">
        <v>1444</v>
      </c>
      <c r="L43" s="184">
        <v>12349.758000000002</v>
      </c>
      <c r="M43" s="280">
        <v>3.0632333333333333</v>
      </c>
      <c r="N43" s="257">
        <v>14.565565252371744</v>
      </c>
      <c r="O43" s="257">
        <v>0.21030651953823351</v>
      </c>
      <c r="P43" s="257">
        <v>0.13800000000000001</v>
      </c>
      <c r="Q43" s="258" t="s">
        <v>551</v>
      </c>
      <c r="R43" s="148">
        <v>12</v>
      </c>
      <c r="S43" s="148" t="s">
        <v>124</v>
      </c>
    </row>
    <row r="44" spans="1:19" x14ac:dyDescent="0.3">
      <c r="A44" s="148" t="s">
        <v>686</v>
      </c>
      <c r="B44" s="148">
        <v>169</v>
      </c>
      <c r="C44" t="s">
        <v>103</v>
      </c>
      <c r="D44" t="s">
        <v>141</v>
      </c>
      <c r="E44" t="s">
        <v>687</v>
      </c>
      <c r="F44" s="25" t="s">
        <v>5</v>
      </c>
      <c r="G44" s="148" t="s">
        <v>432</v>
      </c>
      <c r="H44" s="148" t="s">
        <v>433</v>
      </c>
      <c r="I44" s="189">
        <v>180.96300000000002</v>
      </c>
      <c r="J44" s="184">
        <v>0</v>
      </c>
      <c r="K44" s="184" t="s">
        <v>505</v>
      </c>
      <c r="L44" s="184">
        <v>0</v>
      </c>
      <c r="M44" s="280">
        <v>0</v>
      </c>
      <c r="N44" s="278" t="s">
        <v>2160</v>
      </c>
      <c r="O44" s="257" t="s">
        <v>2160</v>
      </c>
      <c r="P44" s="257">
        <v>0</v>
      </c>
      <c r="Q44" s="258" t="s">
        <v>551</v>
      </c>
      <c r="R44" s="148">
        <v>12</v>
      </c>
      <c r="S44" s="148" t="s">
        <v>141</v>
      </c>
    </row>
    <row r="45" spans="1:19" x14ac:dyDescent="0.3">
      <c r="A45" s="148" t="s">
        <v>686</v>
      </c>
      <c r="B45" s="148">
        <v>169</v>
      </c>
      <c r="C45" t="s">
        <v>103</v>
      </c>
      <c r="D45" t="s">
        <v>141</v>
      </c>
      <c r="E45" t="s">
        <v>687</v>
      </c>
      <c r="F45" s="25" t="s">
        <v>5</v>
      </c>
      <c r="G45" s="148" t="s">
        <v>427</v>
      </c>
      <c r="H45" s="148" t="s">
        <v>428</v>
      </c>
      <c r="I45" s="189">
        <v>2157.808</v>
      </c>
      <c r="J45" s="184">
        <v>153762</v>
      </c>
      <c r="K45" s="184" t="s">
        <v>1444</v>
      </c>
      <c r="L45" s="184">
        <v>21219.156000000003</v>
      </c>
      <c r="M45" s="280">
        <v>3.0632333333333333</v>
      </c>
      <c r="N45" s="257">
        <v>14.033428285272043</v>
      </c>
      <c r="O45" s="257">
        <v>0.21828118340464028</v>
      </c>
      <c r="P45" s="257">
        <v>0.13800000000000001</v>
      </c>
      <c r="Q45" s="258" t="s">
        <v>551</v>
      </c>
      <c r="R45" s="148">
        <v>12</v>
      </c>
      <c r="S45" s="148" t="s">
        <v>141</v>
      </c>
    </row>
    <row r="46" spans="1:19" x14ac:dyDescent="0.3">
      <c r="A46" s="148" t="s">
        <v>692</v>
      </c>
      <c r="B46" s="148">
        <v>169</v>
      </c>
      <c r="C46" t="s">
        <v>103</v>
      </c>
      <c r="D46" t="s">
        <v>146</v>
      </c>
      <c r="E46" t="s">
        <v>693</v>
      </c>
      <c r="F46" s="25" t="s">
        <v>5</v>
      </c>
      <c r="G46" s="148" t="s">
        <v>427</v>
      </c>
      <c r="H46" s="148" t="s">
        <v>428</v>
      </c>
      <c r="I46" s="189">
        <v>1684.4460000000001</v>
      </c>
      <c r="J46" s="184">
        <v>115184</v>
      </c>
      <c r="K46" s="184" t="s">
        <v>1444</v>
      </c>
      <c r="L46" s="184">
        <v>15895.392000000002</v>
      </c>
      <c r="M46" s="280">
        <v>3.1276499999999992</v>
      </c>
      <c r="N46" s="257">
        <v>14.623958188637312</v>
      </c>
      <c r="O46" s="257">
        <v>0.21387164539557804</v>
      </c>
      <c r="P46" s="257">
        <v>0.13800000000000001</v>
      </c>
      <c r="Q46" s="258" t="s">
        <v>551</v>
      </c>
      <c r="R46" s="148">
        <v>12</v>
      </c>
      <c r="S46" s="148" t="s">
        <v>146</v>
      </c>
    </row>
    <row r="47" spans="1:19" x14ac:dyDescent="0.3">
      <c r="A47" s="148" t="s">
        <v>697</v>
      </c>
      <c r="B47" s="148">
        <v>169</v>
      </c>
      <c r="C47" t="s">
        <v>103</v>
      </c>
      <c r="D47" t="s">
        <v>148</v>
      </c>
      <c r="E47" t="s">
        <v>698</v>
      </c>
      <c r="F47" s="25" t="s">
        <v>5</v>
      </c>
      <c r="G47" s="148" t="s">
        <v>427</v>
      </c>
      <c r="H47" s="148" t="s">
        <v>428</v>
      </c>
      <c r="I47" s="189">
        <v>3406.2119999999995</v>
      </c>
      <c r="J47" s="184">
        <v>250753</v>
      </c>
      <c r="K47" s="184" t="s">
        <v>1444</v>
      </c>
      <c r="L47" s="184">
        <v>34603.914000000004</v>
      </c>
      <c r="M47" s="280">
        <v>3.1200000000000006</v>
      </c>
      <c r="N47" s="257">
        <v>13.583933193222013</v>
      </c>
      <c r="O47" s="257">
        <v>0.22968310839137443</v>
      </c>
      <c r="P47" s="257">
        <v>0.13800000000000001</v>
      </c>
      <c r="Q47" s="258" t="s">
        <v>551</v>
      </c>
      <c r="R47" s="148">
        <v>12</v>
      </c>
      <c r="S47" s="148" t="s">
        <v>148</v>
      </c>
    </row>
    <row r="48" spans="1:19" x14ac:dyDescent="0.3">
      <c r="A48" s="148" t="s">
        <v>733</v>
      </c>
      <c r="B48" s="148">
        <v>169</v>
      </c>
      <c r="C48" t="s">
        <v>103</v>
      </c>
      <c r="D48" t="s">
        <v>145</v>
      </c>
      <c r="E48" t="s">
        <v>734</v>
      </c>
      <c r="F48" s="25" t="s">
        <v>5</v>
      </c>
      <c r="G48" s="148" t="s">
        <v>432</v>
      </c>
      <c r="H48" s="148" t="s">
        <v>433</v>
      </c>
      <c r="I48" s="189">
        <v>436.10399999999998</v>
      </c>
      <c r="J48" s="184">
        <v>0</v>
      </c>
      <c r="K48" s="184" t="s">
        <v>505</v>
      </c>
      <c r="L48" s="184">
        <v>0</v>
      </c>
      <c r="M48" s="280">
        <v>0</v>
      </c>
      <c r="N48" s="278" t="s">
        <v>2160</v>
      </c>
      <c r="O48" s="257" t="s">
        <v>2160</v>
      </c>
      <c r="P48" s="257">
        <v>0</v>
      </c>
      <c r="Q48" s="258" t="s">
        <v>551</v>
      </c>
      <c r="R48" s="148">
        <v>12</v>
      </c>
      <c r="S48" s="148" t="s">
        <v>145</v>
      </c>
    </row>
    <row r="49" spans="1:19" x14ac:dyDescent="0.3">
      <c r="A49" s="148" t="s">
        <v>733</v>
      </c>
      <c r="B49" s="148">
        <v>169</v>
      </c>
      <c r="C49" t="s">
        <v>103</v>
      </c>
      <c r="D49" t="s">
        <v>145</v>
      </c>
      <c r="E49" t="s">
        <v>734</v>
      </c>
      <c r="F49" s="25" t="s">
        <v>5</v>
      </c>
      <c r="G49" s="148" t="s">
        <v>427</v>
      </c>
      <c r="H49" s="148" t="s">
        <v>428</v>
      </c>
      <c r="I49" s="189">
        <v>752.4079999999999</v>
      </c>
      <c r="J49" s="184">
        <v>59554</v>
      </c>
      <c r="K49" s="184" t="s">
        <v>1444</v>
      </c>
      <c r="L49" s="184">
        <v>8218.4520000000011</v>
      </c>
      <c r="M49" s="280">
        <v>2.9588666666666672</v>
      </c>
      <c r="N49" s="257">
        <v>12.634046411660004</v>
      </c>
      <c r="O49" s="257">
        <v>0.23419786268443016</v>
      </c>
      <c r="P49" s="257">
        <v>0.13800000000000001</v>
      </c>
      <c r="Q49" s="258" t="s">
        <v>551</v>
      </c>
      <c r="R49" s="148">
        <v>12</v>
      </c>
      <c r="S49" s="148" t="s">
        <v>145</v>
      </c>
    </row>
    <row r="50" spans="1:19" x14ac:dyDescent="0.3">
      <c r="A50" s="148" t="s">
        <v>735</v>
      </c>
      <c r="B50" s="148">
        <v>169</v>
      </c>
      <c r="C50" t="s">
        <v>103</v>
      </c>
      <c r="D50" t="s">
        <v>149</v>
      </c>
      <c r="E50" t="s">
        <v>736</v>
      </c>
      <c r="F50" s="25" t="s">
        <v>5</v>
      </c>
      <c r="G50" s="148" t="s">
        <v>427</v>
      </c>
      <c r="H50" s="148" t="s">
        <v>428</v>
      </c>
      <c r="I50" s="189">
        <v>866.05400000000009</v>
      </c>
      <c r="J50" s="184">
        <v>59460</v>
      </c>
      <c r="K50" s="184" t="s">
        <v>1444</v>
      </c>
      <c r="L50" s="184">
        <v>8205.4800000000014</v>
      </c>
      <c r="M50" s="280">
        <v>3.6596000000000011</v>
      </c>
      <c r="N50" s="257">
        <v>14.565321224352507</v>
      </c>
      <c r="O50" s="257">
        <v>0.25125432825204902</v>
      </c>
      <c r="P50" s="257">
        <v>0.13800000000000001</v>
      </c>
      <c r="Q50" s="258" t="s">
        <v>551</v>
      </c>
      <c r="R50" s="148">
        <v>12</v>
      </c>
      <c r="S50" s="148" t="s">
        <v>149</v>
      </c>
    </row>
    <row r="51" spans="1:19" x14ac:dyDescent="0.3">
      <c r="A51" s="148" t="s">
        <v>737</v>
      </c>
      <c r="B51" s="148">
        <v>169</v>
      </c>
      <c r="C51" t="s">
        <v>103</v>
      </c>
      <c r="D51" t="s">
        <v>153</v>
      </c>
      <c r="E51" t="s">
        <v>738</v>
      </c>
      <c r="F51" s="25" t="s">
        <v>5</v>
      </c>
      <c r="G51" s="148" t="s">
        <v>427</v>
      </c>
      <c r="H51" s="148" t="s">
        <v>428</v>
      </c>
      <c r="I51" s="189">
        <v>656.06200000000001</v>
      </c>
      <c r="J51" s="184">
        <v>45769</v>
      </c>
      <c r="K51" s="184" t="s">
        <v>1444</v>
      </c>
      <c r="L51" s="184">
        <v>6316.1220000000003</v>
      </c>
      <c r="M51" s="280">
        <v>3.1962666666666668</v>
      </c>
      <c r="N51" s="257">
        <v>14.334200004369769</v>
      </c>
      <c r="O51" s="257">
        <v>0.22298186614476478</v>
      </c>
      <c r="P51" s="257">
        <v>0.13800000000000001</v>
      </c>
      <c r="Q51" s="258" t="s">
        <v>551</v>
      </c>
      <c r="R51" s="148">
        <v>12</v>
      </c>
      <c r="S51" s="148" t="s">
        <v>153</v>
      </c>
    </row>
    <row r="52" spans="1:19" x14ac:dyDescent="0.3">
      <c r="A52" s="148" t="s">
        <v>1340</v>
      </c>
      <c r="B52" s="148">
        <v>169</v>
      </c>
      <c r="C52" t="s">
        <v>103</v>
      </c>
      <c r="D52" t="s">
        <v>140</v>
      </c>
      <c r="E52" t="s">
        <v>698</v>
      </c>
      <c r="F52" s="25" t="s">
        <v>5</v>
      </c>
      <c r="G52" s="148" t="s">
        <v>427</v>
      </c>
      <c r="H52" s="148" t="s">
        <v>428</v>
      </c>
      <c r="I52" s="189">
        <v>0</v>
      </c>
      <c r="J52" s="184">
        <v>0</v>
      </c>
      <c r="K52" s="184">
        <v>0</v>
      </c>
      <c r="L52" s="184">
        <v>0</v>
      </c>
      <c r="M52" s="280">
        <v>0</v>
      </c>
      <c r="N52" s="257" t="s">
        <v>2160</v>
      </c>
      <c r="O52" s="257" t="s">
        <v>2160</v>
      </c>
      <c r="P52" s="257">
        <v>0.13800000000000001</v>
      </c>
      <c r="Q52" s="258">
        <v>0</v>
      </c>
      <c r="R52" s="148">
        <v>0</v>
      </c>
      <c r="S52" s="148" t="s">
        <v>148</v>
      </c>
    </row>
    <row r="53" spans="1:19" x14ac:dyDescent="0.3">
      <c r="A53" s="148" t="s">
        <v>737</v>
      </c>
      <c r="B53" s="148">
        <v>169</v>
      </c>
      <c r="C53" t="s">
        <v>103</v>
      </c>
      <c r="D53" t="s">
        <v>153</v>
      </c>
      <c r="E53" t="s">
        <v>738</v>
      </c>
      <c r="F53" s="25" t="s">
        <v>5</v>
      </c>
      <c r="G53" s="148" t="s">
        <v>432</v>
      </c>
      <c r="H53" s="148" t="s">
        <v>433</v>
      </c>
      <c r="I53" s="189">
        <v>0</v>
      </c>
      <c r="J53" s="184">
        <v>0</v>
      </c>
      <c r="K53" s="184">
        <v>0</v>
      </c>
      <c r="L53" s="184">
        <v>0</v>
      </c>
      <c r="M53" s="280">
        <v>0</v>
      </c>
      <c r="N53" s="257" t="s">
        <v>2160</v>
      </c>
      <c r="O53" s="257" t="s">
        <v>2160</v>
      </c>
      <c r="P53" s="257">
        <v>0</v>
      </c>
      <c r="Q53" s="258">
        <v>0</v>
      </c>
      <c r="R53" s="148">
        <v>0</v>
      </c>
      <c r="S53" s="148" t="s">
        <v>153</v>
      </c>
    </row>
    <row r="54" spans="1:19" x14ac:dyDescent="0.3">
      <c r="A54" s="148" t="s">
        <v>769</v>
      </c>
      <c r="B54" s="148">
        <v>658</v>
      </c>
      <c r="C54" t="s">
        <v>183</v>
      </c>
      <c r="D54" t="s">
        <v>184</v>
      </c>
      <c r="E54" t="s">
        <v>770</v>
      </c>
      <c r="F54" s="25" t="s">
        <v>6</v>
      </c>
      <c r="G54" s="148" t="s">
        <v>429</v>
      </c>
      <c r="H54" s="148" t="s">
        <v>430</v>
      </c>
      <c r="I54" s="189">
        <v>666.37300000000005</v>
      </c>
      <c r="J54" s="184">
        <v>0</v>
      </c>
      <c r="K54" s="184" t="s">
        <v>505</v>
      </c>
      <c r="L54" s="184">
        <v>0</v>
      </c>
      <c r="M54" s="280">
        <v>0</v>
      </c>
      <c r="N54" s="257" t="s">
        <v>2160</v>
      </c>
      <c r="O54" s="257" t="s">
        <v>2160</v>
      </c>
      <c r="P54" s="257">
        <v>0</v>
      </c>
      <c r="Q54" s="258" t="s">
        <v>551</v>
      </c>
      <c r="R54" s="148">
        <v>12</v>
      </c>
      <c r="S54" s="148" t="s">
        <v>184</v>
      </c>
    </row>
    <row r="55" spans="1:19" x14ac:dyDescent="0.3">
      <c r="A55" s="148" t="s">
        <v>769</v>
      </c>
      <c r="B55" s="148">
        <v>658</v>
      </c>
      <c r="C55" t="s">
        <v>183</v>
      </c>
      <c r="D55" t="s">
        <v>184</v>
      </c>
      <c r="E55" t="s">
        <v>770</v>
      </c>
      <c r="F55" s="25" t="s">
        <v>6</v>
      </c>
      <c r="G55" s="148" t="s">
        <v>427</v>
      </c>
      <c r="H55" s="148" t="s">
        <v>428</v>
      </c>
      <c r="I55" s="189">
        <v>8.548</v>
      </c>
      <c r="J55" s="184">
        <v>9477</v>
      </c>
      <c r="K55" s="184" t="s">
        <v>1444</v>
      </c>
      <c r="L55" s="184">
        <v>1307.826</v>
      </c>
      <c r="M55" s="280">
        <v>3.6752600000000006</v>
      </c>
      <c r="N55" s="278">
        <v>0.90197319826949451</v>
      </c>
      <c r="O55" s="257">
        <v>4.0746887014506328</v>
      </c>
      <c r="P55" s="257">
        <v>0.13800000000000001</v>
      </c>
      <c r="Q55" s="258" t="s">
        <v>551</v>
      </c>
      <c r="R55" s="148">
        <v>10</v>
      </c>
      <c r="S55" s="148" t="s">
        <v>184</v>
      </c>
    </row>
    <row r="56" spans="1:19" x14ac:dyDescent="0.3">
      <c r="A56" s="148" t="s">
        <v>771</v>
      </c>
      <c r="B56" s="148">
        <v>437</v>
      </c>
      <c r="C56" t="s">
        <v>185</v>
      </c>
      <c r="D56" t="s">
        <v>186</v>
      </c>
      <c r="E56" t="s">
        <v>772</v>
      </c>
      <c r="F56" s="25" t="s">
        <v>6</v>
      </c>
      <c r="G56" s="148" t="s">
        <v>427</v>
      </c>
      <c r="H56" s="148" t="s">
        <v>428</v>
      </c>
      <c r="I56" s="189">
        <v>356.57999999999993</v>
      </c>
      <c r="J56" s="184">
        <v>31625</v>
      </c>
      <c r="K56" s="184" t="s">
        <v>1444</v>
      </c>
      <c r="L56" s="184">
        <v>4364.25</v>
      </c>
      <c r="M56" s="280">
        <v>4.2699999999999987</v>
      </c>
      <c r="N56" s="278">
        <v>11.275256916996046</v>
      </c>
      <c r="O56" s="257">
        <v>0.37870533961523356</v>
      </c>
      <c r="P56" s="257">
        <v>0.13800000000000001</v>
      </c>
      <c r="Q56" s="258" t="s">
        <v>551</v>
      </c>
      <c r="R56" s="148">
        <v>12</v>
      </c>
      <c r="S56" s="148" t="s">
        <v>186</v>
      </c>
    </row>
    <row r="57" spans="1:19" x14ac:dyDescent="0.3">
      <c r="A57" s="148" t="s">
        <v>773</v>
      </c>
      <c r="B57" s="148">
        <v>297</v>
      </c>
      <c r="C57" t="s">
        <v>181</v>
      </c>
      <c r="D57" t="s">
        <v>182</v>
      </c>
      <c r="E57" t="s">
        <v>774</v>
      </c>
      <c r="F57" s="25" t="s">
        <v>6</v>
      </c>
      <c r="G57" s="148" t="s">
        <v>427</v>
      </c>
      <c r="H57" s="148" t="s">
        <v>428</v>
      </c>
      <c r="I57" s="189">
        <v>665.32399999999996</v>
      </c>
      <c r="J57" s="184">
        <v>47072</v>
      </c>
      <c r="K57" s="184" t="s">
        <v>1444</v>
      </c>
      <c r="L57" s="184">
        <v>6495.9360000000006</v>
      </c>
      <c r="M57" s="280">
        <v>2.5270249999999996</v>
      </c>
      <c r="N57" s="278">
        <v>14.134177430319511</v>
      </c>
      <c r="O57" s="257">
        <v>0.17878826075716489</v>
      </c>
      <c r="P57" s="257">
        <v>0.13800000000000001</v>
      </c>
      <c r="Q57" s="258" t="s">
        <v>551</v>
      </c>
      <c r="R57" s="148">
        <v>12</v>
      </c>
      <c r="S57" s="148" t="s">
        <v>182</v>
      </c>
    </row>
    <row r="58" spans="1:19" x14ac:dyDescent="0.3">
      <c r="A58" s="148" t="s">
        <v>785</v>
      </c>
      <c r="B58" s="148">
        <v>360</v>
      </c>
      <c r="C58" t="s">
        <v>195</v>
      </c>
      <c r="D58" t="s">
        <v>196</v>
      </c>
      <c r="E58" t="s">
        <v>786</v>
      </c>
      <c r="F58" s="25" t="s">
        <v>6</v>
      </c>
      <c r="G58" s="148" t="s">
        <v>427</v>
      </c>
      <c r="H58" s="148" t="s">
        <v>428</v>
      </c>
      <c r="I58" s="189">
        <v>224.96</v>
      </c>
      <c r="J58" s="184">
        <v>27273</v>
      </c>
      <c r="K58" s="184" t="s">
        <v>1444</v>
      </c>
      <c r="L58" s="184">
        <v>3763.6740000000004</v>
      </c>
      <c r="M58" s="280">
        <v>3.6279499999999998</v>
      </c>
      <c r="N58" s="257">
        <v>8.2484508488248451</v>
      </c>
      <c r="O58" s="257">
        <v>0.43983410539651491</v>
      </c>
      <c r="P58" s="257">
        <v>0.13800000000000001</v>
      </c>
      <c r="Q58" s="258" t="s">
        <v>551</v>
      </c>
      <c r="R58" s="148">
        <v>12</v>
      </c>
      <c r="S58" s="148" t="s">
        <v>196</v>
      </c>
    </row>
    <row r="59" spans="1:19" x14ac:dyDescent="0.3">
      <c r="A59" s="148" t="s">
        <v>811</v>
      </c>
      <c r="B59" s="148">
        <v>320</v>
      </c>
      <c r="C59" t="s">
        <v>206</v>
      </c>
      <c r="D59" t="s">
        <v>207</v>
      </c>
      <c r="E59" t="s">
        <v>812</v>
      </c>
      <c r="F59" s="25" t="s">
        <v>6</v>
      </c>
      <c r="G59" s="148" t="s">
        <v>427</v>
      </c>
      <c r="H59" s="148" t="s">
        <v>428</v>
      </c>
      <c r="I59" s="189">
        <v>542.53</v>
      </c>
      <c r="J59" s="184">
        <v>46107</v>
      </c>
      <c r="K59" s="184" t="s">
        <v>1444</v>
      </c>
      <c r="L59" s="184">
        <v>6362.7660000000005</v>
      </c>
      <c r="M59" s="280">
        <v>3.2496916666666666</v>
      </c>
      <c r="N59" s="278">
        <v>11.766759927993579</v>
      </c>
      <c r="O59" s="257">
        <v>0.27617557310194829</v>
      </c>
      <c r="P59" s="257">
        <v>0.13800000000000001</v>
      </c>
      <c r="Q59" s="258" t="s">
        <v>551</v>
      </c>
      <c r="R59" s="148">
        <v>12</v>
      </c>
      <c r="S59" s="148" t="s">
        <v>207</v>
      </c>
    </row>
    <row r="60" spans="1:19" x14ac:dyDescent="0.3">
      <c r="A60" s="148" t="s">
        <v>849</v>
      </c>
      <c r="B60" s="148">
        <v>681</v>
      </c>
      <c r="C60" t="s">
        <v>236</v>
      </c>
      <c r="D60" t="s">
        <v>237</v>
      </c>
      <c r="E60" t="s">
        <v>850</v>
      </c>
      <c r="F60" s="25" t="s">
        <v>6</v>
      </c>
      <c r="G60" s="148" t="s">
        <v>429</v>
      </c>
      <c r="H60" s="148" t="s">
        <v>430</v>
      </c>
      <c r="I60" s="189">
        <v>0</v>
      </c>
      <c r="J60" s="184">
        <v>0</v>
      </c>
      <c r="K60" s="184">
        <v>0</v>
      </c>
      <c r="L60" s="184">
        <v>0</v>
      </c>
      <c r="M60" s="280">
        <v>0</v>
      </c>
      <c r="N60" s="278" t="s">
        <v>2160</v>
      </c>
      <c r="O60" s="257" t="s">
        <v>2160</v>
      </c>
      <c r="P60" s="257">
        <v>0</v>
      </c>
      <c r="Q60" s="258">
        <v>0</v>
      </c>
      <c r="R60" s="148">
        <v>0</v>
      </c>
      <c r="S60" s="148" t="s">
        <v>237</v>
      </c>
    </row>
    <row r="61" spans="1:19" x14ac:dyDescent="0.3">
      <c r="A61" s="148" t="s">
        <v>849</v>
      </c>
      <c r="B61" s="148">
        <v>681</v>
      </c>
      <c r="C61" t="s">
        <v>236</v>
      </c>
      <c r="D61" t="s">
        <v>237</v>
      </c>
      <c r="E61" t="s">
        <v>850</v>
      </c>
      <c r="F61" s="25" t="s">
        <v>6</v>
      </c>
      <c r="G61" s="148" t="s">
        <v>427</v>
      </c>
      <c r="H61" s="148" t="s">
        <v>428</v>
      </c>
      <c r="I61" s="189">
        <v>340.63200000000001</v>
      </c>
      <c r="J61" s="184">
        <v>26391</v>
      </c>
      <c r="K61" s="184" t="s">
        <v>1444</v>
      </c>
      <c r="L61" s="184">
        <v>3641.9580000000001</v>
      </c>
      <c r="M61" s="280">
        <v>5.4430416666666686</v>
      </c>
      <c r="N61" s="257">
        <v>12.907127429805616</v>
      </c>
      <c r="O61" s="257">
        <v>0.42170821480365922</v>
      </c>
      <c r="P61" s="257">
        <v>0.13800000000000001</v>
      </c>
      <c r="Q61" s="258" t="s">
        <v>551</v>
      </c>
      <c r="R61" s="148">
        <v>12</v>
      </c>
      <c r="S61" s="148" t="s">
        <v>237</v>
      </c>
    </row>
    <row r="62" spans="1:19" x14ac:dyDescent="0.3">
      <c r="A62" s="148" t="s">
        <v>851</v>
      </c>
      <c r="B62" s="148">
        <v>280</v>
      </c>
      <c r="C62" t="s">
        <v>238</v>
      </c>
      <c r="D62" t="s">
        <v>239</v>
      </c>
      <c r="E62" t="s">
        <v>852</v>
      </c>
      <c r="F62" s="25" t="s">
        <v>6</v>
      </c>
      <c r="G62" s="148" t="s">
        <v>429</v>
      </c>
      <c r="H62" s="148" t="s">
        <v>430</v>
      </c>
      <c r="I62" s="189">
        <v>3539.57</v>
      </c>
      <c r="J62" s="184">
        <v>0</v>
      </c>
      <c r="K62" s="184" t="s">
        <v>505</v>
      </c>
      <c r="L62" s="184">
        <v>0</v>
      </c>
      <c r="M62" s="280">
        <v>0</v>
      </c>
      <c r="N62" s="278" t="s">
        <v>2160</v>
      </c>
      <c r="O62" s="257" t="s">
        <v>2160</v>
      </c>
      <c r="P62" s="257">
        <v>0</v>
      </c>
      <c r="Q62" s="258" t="s">
        <v>551</v>
      </c>
      <c r="R62" s="148">
        <v>12</v>
      </c>
      <c r="S62" s="148" t="s">
        <v>853</v>
      </c>
    </row>
    <row r="63" spans="1:19" x14ac:dyDescent="0.3">
      <c r="A63" s="148" t="s">
        <v>851</v>
      </c>
      <c r="B63" s="148">
        <v>280</v>
      </c>
      <c r="C63" t="s">
        <v>238</v>
      </c>
      <c r="D63" t="s">
        <v>239</v>
      </c>
      <c r="E63" t="s">
        <v>852</v>
      </c>
      <c r="F63" s="25" t="s">
        <v>6</v>
      </c>
      <c r="G63" s="148" t="s">
        <v>427</v>
      </c>
      <c r="H63" s="148" t="s">
        <v>428</v>
      </c>
      <c r="I63" s="189">
        <v>78.53</v>
      </c>
      <c r="J63" s="184">
        <v>5893</v>
      </c>
      <c r="K63" s="184" t="s">
        <v>1444</v>
      </c>
      <c r="L63" s="184">
        <v>813.23400000000004</v>
      </c>
      <c r="M63" s="280">
        <v>4.6873428571428564</v>
      </c>
      <c r="N63" s="257">
        <v>13.325979976243</v>
      </c>
      <c r="O63" s="257">
        <v>0.35174470211566095</v>
      </c>
      <c r="P63" s="257">
        <v>0.13800000000000001</v>
      </c>
      <c r="Q63" s="258" t="s">
        <v>551</v>
      </c>
      <c r="R63" s="148">
        <v>7</v>
      </c>
      <c r="S63" s="148" t="s">
        <v>853</v>
      </c>
    </row>
    <row r="64" spans="1:19" x14ac:dyDescent="0.3">
      <c r="A64" s="148" t="s">
        <v>890</v>
      </c>
      <c r="B64" s="148">
        <v>660</v>
      </c>
      <c r="C64" t="s">
        <v>258</v>
      </c>
      <c r="D64" t="s">
        <v>259</v>
      </c>
      <c r="E64" t="s">
        <v>891</v>
      </c>
      <c r="F64" s="25" t="s">
        <v>6</v>
      </c>
      <c r="G64" s="148" t="s">
        <v>432</v>
      </c>
      <c r="H64" s="148" t="s">
        <v>433</v>
      </c>
      <c r="I64" s="189">
        <v>0</v>
      </c>
      <c r="J64" s="184">
        <v>0</v>
      </c>
      <c r="K64" s="184">
        <v>0</v>
      </c>
      <c r="L64" s="184">
        <v>0</v>
      </c>
      <c r="M64" s="280">
        <v>0</v>
      </c>
      <c r="N64" s="278" t="s">
        <v>2160</v>
      </c>
      <c r="O64" s="257" t="s">
        <v>2160</v>
      </c>
      <c r="P64" s="257">
        <v>0</v>
      </c>
      <c r="Q64" s="258">
        <v>0</v>
      </c>
      <c r="R64" s="148">
        <v>0</v>
      </c>
      <c r="S64" s="148" t="s">
        <v>259</v>
      </c>
    </row>
    <row r="65" spans="1:19" x14ac:dyDescent="0.3">
      <c r="A65" s="148" t="s">
        <v>890</v>
      </c>
      <c r="B65" s="148">
        <v>660</v>
      </c>
      <c r="C65" t="s">
        <v>258</v>
      </c>
      <c r="D65" t="s">
        <v>259</v>
      </c>
      <c r="E65" t="s">
        <v>891</v>
      </c>
      <c r="F65" s="25" t="s">
        <v>6</v>
      </c>
      <c r="G65" s="148" t="s">
        <v>427</v>
      </c>
      <c r="H65" s="148" t="s">
        <v>428</v>
      </c>
      <c r="I65" s="189">
        <v>428.90000000000003</v>
      </c>
      <c r="J65" s="184">
        <v>36413</v>
      </c>
      <c r="K65" s="184" t="s">
        <v>1444</v>
      </c>
      <c r="L65" s="184">
        <v>5024.9940000000006</v>
      </c>
      <c r="M65" s="280">
        <v>4.0352583333333341</v>
      </c>
      <c r="N65" s="257">
        <v>11.77876033284816</v>
      </c>
      <c r="O65" s="257">
        <v>0.34258769338229583</v>
      </c>
      <c r="P65" s="257">
        <v>0.13800000000000001</v>
      </c>
      <c r="Q65" s="258" t="s">
        <v>551</v>
      </c>
      <c r="R65" s="148">
        <v>12</v>
      </c>
      <c r="S65" s="148" t="s">
        <v>259</v>
      </c>
    </row>
    <row r="66" spans="1:19" x14ac:dyDescent="0.3">
      <c r="A66" s="148" t="s">
        <v>902</v>
      </c>
      <c r="B66" s="148">
        <v>330</v>
      </c>
      <c r="C66" t="s">
        <v>270</v>
      </c>
      <c r="D66" t="s">
        <v>271</v>
      </c>
      <c r="E66" t="s">
        <v>903</v>
      </c>
      <c r="F66" s="25" t="s">
        <v>6</v>
      </c>
      <c r="G66" s="148" t="s">
        <v>427</v>
      </c>
      <c r="H66" s="148" t="s">
        <v>428</v>
      </c>
      <c r="I66" s="189">
        <v>450.68799999999999</v>
      </c>
      <c r="J66" s="184">
        <v>38287</v>
      </c>
      <c r="K66" s="184" t="s">
        <v>1444</v>
      </c>
      <c r="L66" s="184">
        <v>5283.6060000000007</v>
      </c>
      <c r="M66" s="280">
        <v>3.7825083333333329</v>
      </c>
      <c r="N66" s="257">
        <v>11.771306187478778</v>
      </c>
      <c r="O66" s="257">
        <v>0.32133293222436216</v>
      </c>
      <c r="P66" s="257">
        <v>0.13800000000000001</v>
      </c>
      <c r="Q66" s="258" t="s">
        <v>551</v>
      </c>
      <c r="R66" s="148">
        <v>12</v>
      </c>
      <c r="S66" s="148" t="s">
        <v>271</v>
      </c>
    </row>
    <row r="67" spans="1:19" x14ac:dyDescent="0.3">
      <c r="A67" s="148" t="s">
        <v>906</v>
      </c>
      <c r="B67" s="148">
        <v>321</v>
      </c>
      <c r="C67" t="s">
        <v>272</v>
      </c>
      <c r="D67" t="s">
        <v>273</v>
      </c>
      <c r="E67" t="s">
        <v>907</v>
      </c>
      <c r="F67" s="25" t="s">
        <v>6</v>
      </c>
      <c r="G67" s="148" t="s">
        <v>427</v>
      </c>
      <c r="H67" s="148" t="s">
        <v>428</v>
      </c>
      <c r="I67" s="189">
        <v>1389.8040000000001</v>
      </c>
      <c r="J67" s="184">
        <v>104922</v>
      </c>
      <c r="K67" s="184" t="s">
        <v>1444</v>
      </c>
      <c r="L67" s="184">
        <v>14479.236000000001</v>
      </c>
      <c r="M67" s="280">
        <v>2.8271166666666656</v>
      </c>
      <c r="N67" s="278">
        <v>13.24606850803454</v>
      </c>
      <c r="O67" s="257">
        <v>0.21343062395848617</v>
      </c>
      <c r="P67" s="257">
        <v>0.13800000000000001</v>
      </c>
      <c r="Q67" s="258" t="s">
        <v>551</v>
      </c>
      <c r="R67" s="148">
        <v>12</v>
      </c>
      <c r="S67" s="148" t="s">
        <v>273</v>
      </c>
    </row>
    <row r="68" spans="1:19" x14ac:dyDescent="0.3">
      <c r="A68" s="148" t="s">
        <v>927</v>
      </c>
      <c r="B68" s="148">
        <v>22</v>
      </c>
      <c r="C68" t="s">
        <v>287</v>
      </c>
      <c r="D68" t="s">
        <v>288</v>
      </c>
      <c r="E68" t="s">
        <v>928</v>
      </c>
      <c r="F68" s="25" t="s">
        <v>6</v>
      </c>
      <c r="G68" s="148" t="s">
        <v>427</v>
      </c>
      <c r="H68" s="148" t="s">
        <v>428</v>
      </c>
      <c r="I68" s="189">
        <v>22085.812999999998</v>
      </c>
      <c r="J68" s="184">
        <v>1487443</v>
      </c>
      <c r="K68" s="184" t="s">
        <v>1444</v>
      </c>
      <c r="L68" s="184">
        <v>205267.13400000002</v>
      </c>
      <c r="M68" s="280">
        <v>2.3561999999999999</v>
      </c>
      <c r="N68" s="257">
        <v>14.848174350210394</v>
      </c>
      <c r="O68" s="257">
        <v>0.15868617544665437</v>
      </c>
      <c r="P68" s="257">
        <v>0.13800000000000001</v>
      </c>
      <c r="Q68" s="258" t="s">
        <v>551</v>
      </c>
      <c r="R68" s="148">
        <v>12</v>
      </c>
      <c r="S68" s="148" t="s">
        <v>929</v>
      </c>
    </row>
    <row r="69" spans="1:19" x14ac:dyDescent="0.3">
      <c r="A69" s="148" t="s">
        <v>936</v>
      </c>
      <c r="B69" s="148">
        <v>661</v>
      </c>
      <c r="C69" t="s">
        <v>297</v>
      </c>
      <c r="D69" t="s">
        <v>298</v>
      </c>
      <c r="E69" t="s">
        <v>937</v>
      </c>
      <c r="F69" s="25" t="s">
        <v>6</v>
      </c>
      <c r="G69" s="148" t="s">
        <v>427</v>
      </c>
      <c r="H69" s="148" t="s">
        <v>428</v>
      </c>
      <c r="I69" s="189">
        <v>733.28799999999978</v>
      </c>
      <c r="J69" s="184">
        <v>60460</v>
      </c>
      <c r="K69" s="184" t="s">
        <v>1444</v>
      </c>
      <c r="L69" s="184">
        <v>8343.4800000000014</v>
      </c>
      <c r="M69" s="280">
        <v>3.2764916666666668</v>
      </c>
      <c r="N69" s="257">
        <v>12.128481640754213</v>
      </c>
      <c r="O69" s="257">
        <v>0.27014854486459172</v>
      </c>
      <c r="P69" s="257">
        <v>0.13800000000000001</v>
      </c>
      <c r="Q69" s="258" t="s">
        <v>551</v>
      </c>
      <c r="R69" s="148">
        <v>12</v>
      </c>
      <c r="S69" s="148" t="s">
        <v>298</v>
      </c>
    </row>
    <row r="70" spans="1:19" x14ac:dyDescent="0.3">
      <c r="A70" s="148" t="s">
        <v>958</v>
      </c>
      <c r="B70" s="148">
        <v>45</v>
      </c>
      <c r="C70" t="s">
        <v>313</v>
      </c>
      <c r="D70" t="s">
        <v>314</v>
      </c>
      <c r="E70" t="s">
        <v>959</v>
      </c>
      <c r="F70" s="25" t="s">
        <v>6</v>
      </c>
      <c r="G70" s="148" t="s">
        <v>427</v>
      </c>
      <c r="H70" s="148" t="s">
        <v>428</v>
      </c>
      <c r="I70" s="189">
        <v>18479.2</v>
      </c>
      <c r="J70" s="184">
        <v>1258408</v>
      </c>
      <c r="K70" s="184" t="s">
        <v>1444</v>
      </c>
      <c r="L70" s="184">
        <v>173660.304</v>
      </c>
      <c r="M70" s="280">
        <v>2.2884916666666664</v>
      </c>
      <c r="N70" s="257">
        <v>14.684585603397309</v>
      </c>
      <c r="O70" s="257">
        <v>0.15584312206516873</v>
      </c>
      <c r="P70" s="257">
        <v>0.13800000000000001</v>
      </c>
      <c r="Q70" s="258" t="s">
        <v>551</v>
      </c>
      <c r="R70" s="148">
        <v>12</v>
      </c>
      <c r="S70" s="148" t="s">
        <v>960</v>
      </c>
    </row>
    <row r="71" spans="1:19" x14ac:dyDescent="0.3">
      <c r="A71" s="148" t="s">
        <v>963</v>
      </c>
      <c r="B71" s="148">
        <v>662</v>
      </c>
      <c r="C71" t="s">
        <v>317</v>
      </c>
      <c r="D71" t="s">
        <v>318</v>
      </c>
      <c r="E71" t="s">
        <v>964</v>
      </c>
      <c r="F71" s="25" t="s">
        <v>6</v>
      </c>
      <c r="G71" s="148" t="s">
        <v>427</v>
      </c>
      <c r="H71" s="148" t="s">
        <v>428</v>
      </c>
      <c r="I71" s="189">
        <v>195.53799999999995</v>
      </c>
      <c r="J71" s="184">
        <v>17825</v>
      </c>
      <c r="K71" s="184" t="s">
        <v>1444</v>
      </c>
      <c r="L71" s="184">
        <v>2459.8500000000004</v>
      </c>
      <c r="M71" s="280">
        <v>3.7353999999999998</v>
      </c>
      <c r="N71" s="257">
        <v>10.96987377279102</v>
      </c>
      <c r="O71" s="257">
        <v>0.34051440129284344</v>
      </c>
      <c r="P71" s="257">
        <v>0.13800000000000001</v>
      </c>
      <c r="Q71" s="258" t="s">
        <v>551</v>
      </c>
      <c r="R71" s="148">
        <v>12</v>
      </c>
      <c r="S71" s="148" t="s">
        <v>318</v>
      </c>
    </row>
    <row r="72" spans="1:19" x14ac:dyDescent="0.3">
      <c r="A72" s="148" t="s">
        <v>970</v>
      </c>
      <c r="B72" s="148">
        <v>425</v>
      </c>
      <c r="C72" t="s">
        <v>324</v>
      </c>
      <c r="D72" t="s">
        <v>325</v>
      </c>
      <c r="E72" t="s">
        <v>971</v>
      </c>
      <c r="F72" s="25" t="s">
        <v>6</v>
      </c>
      <c r="G72" s="148" t="s">
        <v>427</v>
      </c>
      <c r="H72" s="148" t="s">
        <v>428</v>
      </c>
      <c r="I72" s="189">
        <v>454.06400000000002</v>
      </c>
      <c r="J72" s="184">
        <v>42465</v>
      </c>
      <c r="K72" s="184" t="s">
        <v>1444</v>
      </c>
      <c r="L72" s="184">
        <v>5860.17</v>
      </c>
      <c r="M72" s="280">
        <v>3.57185</v>
      </c>
      <c r="N72" s="257">
        <v>10.692664547274227</v>
      </c>
      <c r="O72" s="257">
        <v>0.33404676488336443</v>
      </c>
      <c r="P72" s="257">
        <v>0.13800000000000001</v>
      </c>
      <c r="Q72" s="258" t="s">
        <v>551</v>
      </c>
      <c r="R72" s="148">
        <v>12</v>
      </c>
      <c r="S72" s="148" t="s">
        <v>325</v>
      </c>
    </row>
    <row r="73" spans="1:19" x14ac:dyDescent="0.3">
      <c r="A73" s="148" t="s">
        <v>972</v>
      </c>
      <c r="B73" s="148">
        <v>399</v>
      </c>
      <c r="C73" t="s">
        <v>328</v>
      </c>
      <c r="D73" t="s">
        <v>329</v>
      </c>
      <c r="E73" t="s">
        <v>973</v>
      </c>
      <c r="F73" s="25" t="s">
        <v>6</v>
      </c>
      <c r="G73" s="148" t="s">
        <v>427</v>
      </c>
      <c r="H73" s="148" t="s">
        <v>428</v>
      </c>
      <c r="I73" s="189">
        <v>515.04</v>
      </c>
      <c r="J73" s="184">
        <v>52526</v>
      </c>
      <c r="K73" s="184" t="s">
        <v>1444</v>
      </c>
      <c r="L73" s="184">
        <v>7248.5880000000006</v>
      </c>
      <c r="M73" s="280">
        <v>3.0853499999999996</v>
      </c>
      <c r="N73" s="278">
        <v>9.8054296919620754</v>
      </c>
      <c r="O73" s="257">
        <v>0.31465729671481824</v>
      </c>
      <c r="P73" s="257">
        <v>0.13800000000000001</v>
      </c>
      <c r="Q73" s="258" t="s">
        <v>551</v>
      </c>
      <c r="R73" s="148">
        <v>12</v>
      </c>
      <c r="S73" s="148" t="s">
        <v>329</v>
      </c>
    </row>
    <row r="74" spans="1:19" x14ac:dyDescent="0.3">
      <c r="A74" s="148" t="s">
        <v>996</v>
      </c>
      <c r="B74" s="148">
        <v>447</v>
      </c>
      <c r="C74" t="s">
        <v>351</v>
      </c>
      <c r="D74" t="s">
        <v>352</v>
      </c>
      <c r="E74" t="s">
        <v>997</v>
      </c>
      <c r="F74" s="25" t="s">
        <v>6</v>
      </c>
      <c r="G74" s="148" t="s">
        <v>427</v>
      </c>
      <c r="H74" s="148" t="s">
        <v>428</v>
      </c>
      <c r="I74" s="189">
        <v>859.33400000000006</v>
      </c>
      <c r="J74" s="184">
        <v>71068</v>
      </c>
      <c r="K74" s="184" t="s">
        <v>1444</v>
      </c>
      <c r="L74" s="184">
        <v>9807.384</v>
      </c>
      <c r="M74" s="280">
        <v>3.3232583333333339</v>
      </c>
      <c r="N74" s="278">
        <v>12.091714977204932</v>
      </c>
      <c r="O74" s="257">
        <v>0.27483763383426391</v>
      </c>
      <c r="P74" s="257">
        <v>0.13800000000000001</v>
      </c>
      <c r="Q74" s="258" t="s">
        <v>551</v>
      </c>
      <c r="R74" s="148">
        <v>12</v>
      </c>
      <c r="S74" s="148" t="s">
        <v>352</v>
      </c>
    </row>
    <row r="75" spans="1:19" x14ac:dyDescent="0.3">
      <c r="A75" s="148" t="s">
        <v>673</v>
      </c>
      <c r="B75" s="148">
        <v>169</v>
      </c>
      <c r="C75" t="s">
        <v>103</v>
      </c>
      <c r="D75" t="s">
        <v>129</v>
      </c>
      <c r="E75" t="s">
        <v>674</v>
      </c>
      <c r="F75" s="25" t="s">
        <v>6</v>
      </c>
      <c r="G75" s="148" t="s">
        <v>427</v>
      </c>
      <c r="H75" s="148" t="s">
        <v>428</v>
      </c>
      <c r="I75" s="189">
        <v>1377.62</v>
      </c>
      <c r="J75" s="184">
        <v>94801</v>
      </c>
      <c r="K75" s="184" t="s">
        <v>1444</v>
      </c>
      <c r="L75" s="184">
        <v>13082.538</v>
      </c>
      <c r="M75" s="280">
        <v>3.7595833333333335</v>
      </c>
      <c r="N75" s="278">
        <v>14.531703252075401</v>
      </c>
      <c r="O75" s="257">
        <v>0.25871594458800928</v>
      </c>
      <c r="P75" s="257">
        <v>0.13800000000000001</v>
      </c>
      <c r="Q75" s="258" t="s">
        <v>551</v>
      </c>
      <c r="R75" s="148">
        <v>12</v>
      </c>
      <c r="S75" s="148" t="s">
        <v>129</v>
      </c>
    </row>
    <row r="76" spans="1:19" x14ac:dyDescent="0.3">
      <c r="A76" s="148" t="s">
        <v>699</v>
      </c>
      <c r="B76" s="148">
        <v>169</v>
      </c>
      <c r="C76" t="s">
        <v>103</v>
      </c>
      <c r="D76" t="s">
        <v>150</v>
      </c>
      <c r="E76" t="s">
        <v>700</v>
      </c>
      <c r="F76" s="25" t="s">
        <v>6</v>
      </c>
      <c r="G76" s="148" t="s">
        <v>427</v>
      </c>
      <c r="H76" s="148" t="s">
        <v>428</v>
      </c>
      <c r="I76" s="189">
        <v>3034.6289999999999</v>
      </c>
      <c r="J76" s="184">
        <v>219797</v>
      </c>
      <c r="K76" s="184" t="s">
        <v>1444</v>
      </c>
      <c r="L76" s="184">
        <v>30331.986000000001</v>
      </c>
      <c r="M76" s="280">
        <v>3.148083333333334</v>
      </c>
      <c r="N76" s="257">
        <v>13.806507823127705</v>
      </c>
      <c r="O76" s="257">
        <v>0.22801445330439629</v>
      </c>
      <c r="P76" s="257">
        <v>0.13800000000000001</v>
      </c>
      <c r="Q76" s="258" t="s">
        <v>551</v>
      </c>
      <c r="R76" s="148">
        <v>12</v>
      </c>
      <c r="S76" s="148" t="s">
        <v>150</v>
      </c>
    </row>
    <row r="77" spans="1:19" x14ac:dyDescent="0.3">
      <c r="A77" s="148" t="s">
        <v>769</v>
      </c>
      <c r="B77" s="148">
        <v>658</v>
      </c>
      <c r="C77" t="s">
        <v>183</v>
      </c>
      <c r="D77" t="s">
        <v>184</v>
      </c>
      <c r="E77" t="s">
        <v>770</v>
      </c>
      <c r="F77" s="25" t="s">
        <v>6</v>
      </c>
      <c r="G77" s="148" t="s">
        <v>432</v>
      </c>
      <c r="H77" s="148" t="s">
        <v>433</v>
      </c>
      <c r="I77" s="189">
        <v>0</v>
      </c>
      <c r="J77" s="184">
        <v>0</v>
      </c>
      <c r="K77" s="184">
        <v>0</v>
      </c>
      <c r="L77" s="184">
        <v>0</v>
      </c>
      <c r="M77" s="280">
        <v>0</v>
      </c>
      <c r="N77" s="257" t="s">
        <v>2160</v>
      </c>
      <c r="O77" s="257" t="s">
        <v>2160</v>
      </c>
      <c r="P77" s="257">
        <v>0</v>
      </c>
      <c r="Q77" s="258">
        <v>0</v>
      </c>
      <c r="R77" s="148">
        <v>0</v>
      </c>
      <c r="S77" s="148" t="s">
        <v>184</v>
      </c>
    </row>
    <row r="78" spans="1:19" x14ac:dyDescent="0.3">
      <c r="A78" s="148" t="s">
        <v>773</v>
      </c>
      <c r="B78" s="148">
        <v>297</v>
      </c>
      <c r="C78" t="s">
        <v>181</v>
      </c>
      <c r="D78" t="s">
        <v>1305</v>
      </c>
      <c r="E78" t="s">
        <v>774</v>
      </c>
      <c r="F78" s="25" t="s">
        <v>6</v>
      </c>
      <c r="G78" s="148" t="s">
        <v>429</v>
      </c>
      <c r="H78" s="148" t="s">
        <v>430</v>
      </c>
      <c r="I78" s="189">
        <v>0</v>
      </c>
      <c r="J78" s="184">
        <v>0</v>
      </c>
      <c r="K78" s="184">
        <v>0</v>
      </c>
      <c r="L78" s="184">
        <v>0</v>
      </c>
      <c r="M78" s="280">
        <v>0</v>
      </c>
      <c r="N78" s="278" t="s">
        <v>2160</v>
      </c>
      <c r="O78" s="257" t="s">
        <v>2160</v>
      </c>
      <c r="P78" s="257">
        <v>0</v>
      </c>
      <c r="Q78" s="258">
        <v>0</v>
      </c>
      <c r="R78" s="148">
        <v>0</v>
      </c>
      <c r="S78" s="148" t="s">
        <v>182</v>
      </c>
    </row>
    <row r="79" spans="1:19" x14ac:dyDescent="0.3">
      <c r="A79" s="148" t="s">
        <v>1052</v>
      </c>
      <c r="B79" s="148">
        <v>659</v>
      </c>
      <c r="C79" t="s">
        <v>293</v>
      </c>
      <c r="D79" t="s">
        <v>294</v>
      </c>
      <c r="E79" t="s">
        <v>1053</v>
      </c>
      <c r="F79" s="25" t="s">
        <v>6</v>
      </c>
      <c r="G79" s="148" t="s">
        <v>432</v>
      </c>
      <c r="H79" s="148" t="s">
        <v>433</v>
      </c>
      <c r="I79" s="189">
        <v>8.0289999999999999</v>
      </c>
      <c r="J79" s="184">
        <v>0</v>
      </c>
      <c r="K79" s="184" t="s">
        <v>505</v>
      </c>
      <c r="L79" s="184">
        <v>0</v>
      </c>
      <c r="M79" s="280">
        <v>0</v>
      </c>
      <c r="N79" s="257" t="s">
        <v>2160</v>
      </c>
      <c r="O79" s="257" t="s">
        <v>2160</v>
      </c>
      <c r="P79" s="257">
        <v>0</v>
      </c>
      <c r="Q79" s="258" t="s">
        <v>551</v>
      </c>
      <c r="R79" s="148">
        <v>8</v>
      </c>
      <c r="S79" s="148" t="s">
        <v>294</v>
      </c>
    </row>
    <row r="80" spans="1:19" x14ac:dyDescent="0.3">
      <c r="A80" s="148" t="s">
        <v>1052</v>
      </c>
      <c r="B80" s="148">
        <v>659</v>
      </c>
      <c r="C80" t="s">
        <v>293</v>
      </c>
      <c r="D80" t="s">
        <v>294</v>
      </c>
      <c r="E80" t="s">
        <v>1053</v>
      </c>
      <c r="F80" s="25" t="s">
        <v>6</v>
      </c>
      <c r="G80" s="148" t="s">
        <v>1059</v>
      </c>
      <c r="H80" s="148" t="s">
        <v>1060</v>
      </c>
      <c r="I80" s="189">
        <v>0.83499999999999996</v>
      </c>
      <c r="J80" s="184">
        <v>0</v>
      </c>
      <c r="K80" s="184" t="s">
        <v>505</v>
      </c>
      <c r="L80" s="184">
        <v>0</v>
      </c>
      <c r="M80" s="280">
        <v>0</v>
      </c>
      <c r="N80" s="278" t="s">
        <v>2160</v>
      </c>
      <c r="O80" s="257" t="s">
        <v>2160</v>
      </c>
      <c r="P80" s="257">
        <v>0</v>
      </c>
      <c r="Q80" s="258" t="s">
        <v>551</v>
      </c>
      <c r="R80" s="148">
        <v>7</v>
      </c>
      <c r="S80" s="148" t="s">
        <v>294</v>
      </c>
    </row>
    <row r="81" spans="1:19" x14ac:dyDescent="0.3">
      <c r="A81" s="148" t="s">
        <v>1052</v>
      </c>
      <c r="B81" s="148">
        <v>659</v>
      </c>
      <c r="C81" t="s">
        <v>293</v>
      </c>
      <c r="D81" t="s">
        <v>294</v>
      </c>
      <c r="E81" t="s">
        <v>1053</v>
      </c>
      <c r="F81" s="25" t="s">
        <v>6</v>
      </c>
      <c r="G81" s="148" t="s">
        <v>427</v>
      </c>
      <c r="H81" s="148" t="s">
        <v>428</v>
      </c>
      <c r="I81" s="189">
        <v>440.10200000000003</v>
      </c>
      <c r="J81" s="184">
        <v>20535</v>
      </c>
      <c r="K81" s="184" t="s">
        <v>1444</v>
      </c>
      <c r="L81" s="184">
        <v>2833.8300000000004</v>
      </c>
      <c r="M81" s="280">
        <v>3.6121599999999994</v>
      </c>
      <c r="N81" s="257">
        <v>21.431799366934506</v>
      </c>
      <c r="O81" s="257">
        <v>0.16854207797283352</v>
      </c>
      <c r="P81" s="257">
        <v>0.13800000000000001</v>
      </c>
      <c r="Q81" s="258" t="s">
        <v>551</v>
      </c>
      <c r="R81" s="148">
        <v>10</v>
      </c>
      <c r="S81" s="148" t="s">
        <v>294</v>
      </c>
    </row>
    <row r="82" spans="1:19" x14ac:dyDescent="0.3">
      <c r="A82" s="148" t="s">
        <v>970</v>
      </c>
      <c r="B82" s="148">
        <v>425</v>
      </c>
      <c r="C82" t="s">
        <v>324</v>
      </c>
      <c r="D82" t="s">
        <v>325</v>
      </c>
      <c r="E82" t="s">
        <v>971</v>
      </c>
      <c r="F82" s="25" t="s">
        <v>6</v>
      </c>
      <c r="G82" s="148" t="s">
        <v>432</v>
      </c>
      <c r="H82" s="148" t="s">
        <v>433</v>
      </c>
      <c r="I82" s="189">
        <v>0</v>
      </c>
      <c r="J82" s="184">
        <v>0</v>
      </c>
      <c r="K82" s="184">
        <v>0</v>
      </c>
      <c r="L82" s="184">
        <v>0</v>
      </c>
      <c r="M82" s="280">
        <v>0</v>
      </c>
      <c r="N82" s="278" t="s">
        <v>2160</v>
      </c>
      <c r="O82" s="257" t="s">
        <v>2160</v>
      </c>
      <c r="P82" s="257">
        <v>0</v>
      </c>
      <c r="Q82" s="258">
        <v>0</v>
      </c>
      <c r="R82" s="148">
        <v>0</v>
      </c>
      <c r="S82" s="148" t="s">
        <v>325</v>
      </c>
    </row>
    <row r="83" spans="1:19" x14ac:dyDescent="0.3">
      <c r="A83" s="148" t="s">
        <v>972</v>
      </c>
      <c r="B83" s="148">
        <v>399</v>
      </c>
      <c r="C83" t="s">
        <v>328</v>
      </c>
      <c r="D83" t="s">
        <v>329</v>
      </c>
      <c r="E83" t="s">
        <v>973</v>
      </c>
      <c r="F83" s="25" t="s">
        <v>6</v>
      </c>
      <c r="G83" s="148" t="s">
        <v>432</v>
      </c>
      <c r="H83" s="148" t="s">
        <v>433</v>
      </c>
      <c r="I83" s="189">
        <v>0</v>
      </c>
      <c r="J83" s="184">
        <v>0</v>
      </c>
      <c r="K83" s="184">
        <v>0</v>
      </c>
      <c r="L83" s="184">
        <v>0</v>
      </c>
      <c r="M83" s="280">
        <v>0</v>
      </c>
      <c r="N83" s="278" t="s">
        <v>2160</v>
      </c>
      <c r="O83" s="257" t="s">
        <v>2160</v>
      </c>
      <c r="P83" s="257">
        <v>0</v>
      </c>
      <c r="Q83" s="258">
        <v>0</v>
      </c>
      <c r="R83" s="148">
        <v>0</v>
      </c>
      <c r="S83" s="148" t="s">
        <v>329</v>
      </c>
    </row>
    <row r="84" spans="1:19" x14ac:dyDescent="0.3">
      <c r="A84" s="148" t="s">
        <v>1024</v>
      </c>
      <c r="B84" s="148">
        <v>729</v>
      </c>
      <c r="C84" t="s">
        <v>369</v>
      </c>
      <c r="D84" t="s">
        <v>370</v>
      </c>
      <c r="E84" t="s">
        <v>1025</v>
      </c>
      <c r="F84" s="25" t="s">
        <v>6</v>
      </c>
      <c r="G84" s="148" t="s">
        <v>427</v>
      </c>
      <c r="H84" s="148" t="s">
        <v>428</v>
      </c>
      <c r="I84" s="189">
        <v>0</v>
      </c>
      <c r="J84" s="184">
        <v>0</v>
      </c>
      <c r="K84" s="184">
        <v>0</v>
      </c>
      <c r="L84" s="184">
        <v>0</v>
      </c>
      <c r="M84" s="280">
        <v>0</v>
      </c>
      <c r="N84" s="257" t="s">
        <v>2160</v>
      </c>
      <c r="O84" s="257" t="s">
        <v>2160</v>
      </c>
      <c r="P84" s="257">
        <v>0.13800000000000001</v>
      </c>
      <c r="Q84" s="258">
        <v>0</v>
      </c>
      <c r="R84" s="148">
        <v>0</v>
      </c>
      <c r="S84" s="148" t="s">
        <v>370</v>
      </c>
    </row>
    <row r="85" spans="1:19" x14ac:dyDescent="0.3">
      <c r="A85" s="148" t="s">
        <v>767</v>
      </c>
      <c r="B85" s="148">
        <v>686</v>
      </c>
      <c r="C85" t="s">
        <v>179</v>
      </c>
      <c r="D85" t="s">
        <v>180</v>
      </c>
      <c r="E85" t="s">
        <v>768</v>
      </c>
      <c r="F85" s="25" t="s">
        <v>7</v>
      </c>
      <c r="G85" s="148" t="s">
        <v>427</v>
      </c>
      <c r="H85" s="148" t="s">
        <v>428</v>
      </c>
      <c r="I85" s="189">
        <v>269.07</v>
      </c>
      <c r="J85" s="184">
        <v>23933</v>
      </c>
      <c r="K85" s="184" t="s">
        <v>1444</v>
      </c>
      <c r="L85" s="184">
        <v>3302.7540000000004</v>
      </c>
      <c r="M85" s="280">
        <v>4.2473583333333336</v>
      </c>
      <c r="N85" s="257">
        <v>11.242635691304892</v>
      </c>
      <c r="O85" s="257">
        <v>0.37779026644243757</v>
      </c>
      <c r="P85" s="257">
        <v>0.13800000000000001</v>
      </c>
      <c r="Q85" s="258" t="s">
        <v>551</v>
      </c>
      <c r="R85" s="148">
        <v>12</v>
      </c>
      <c r="S85" s="148" t="s">
        <v>180</v>
      </c>
    </row>
    <row r="86" spans="1:19" x14ac:dyDescent="0.3">
      <c r="A86" s="148" t="s">
        <v>775</v>
      </c>
      <c r="B86" s="148">
        <v>368</v>
      </c>
      <c r="C86" t="s">
        <v>187</v>
      </c>
      <c r="D86" t="s">
        <v>188</v>
      </c>
      <c r="E86" t="s">
        <v>776</v>
      </c>
      <c r="F86" s="25" t="s">
        <v>7</v>
      </c>
      <c r="G86" s="148" t="s">
        <v>427</v>
      </c>
      <c r="H86" s="148" t="s">
        <v>428</v>
      </c>
      <c r="I86" s="189">
        <v>444.58200000000005</v>
      </c>
      <c r="J86" s="184">
        <v>36698</v>
      </c>
      <c r="K86" s="184" t="s">
        <v>1444</v>
      </c>
      <c r="L86" s="184">
        <v>5064.3240000000005</v>
      </c>
      <c r="M86" s="280">
        <v>2.3216666666666668</v>
      </c>
      <c r="N86" s="257">
        <v>12.114611150471417</v>
      </c>
      <c r="O86" s="257">
        <v>0.19164186434298583</v>
      </c>
      <c r="P86" s="257">
        <v>0.13800000000000001</v>
      </c>
      <c r="Q86" s="258" t="s">
        <v>551</v>
      </c>
      <c r="R86" s="148">
        <v>12</v>
      </c>
      <c r="S86" s="148" t="s">
        <v>188</v>
      </c>
    </row>
    <row r="87" spans="1:19" x14ac:dyDescent="0.3">
      <c r="A87" s="148" t="s">
        <v>787</v>
      </c>
      <c r="B87" s="148">
        <v>10</v>
      </c>
      <c r="C87" t="s">
        <v>788</v>
      </c>
      <c r="D87" t="s">
        <v>789</v>
      </c>
      <c r="E87" t="s">
        <v>790</v>
      </c>
      <c r="F87" s="25" t="s">
        <v>7</v>
      </c>
      <c r="G87" s="148" t="s">
        <v>429</v>
      </c>
      <c r="H87" s="148" t="s">
        <v>430</v>
      </c>
      <c r="I87" s="189">
        <v>881</v>
      </c>
      <c r="J87" s="184">
        <v>0</v>
      </c>
      <c r="K87" s="184" t="s">
        <v>2180</v>
      </c>
      <c r="L87" s="184">
        <v>0</v>
      </c>
      <c r="M87" s="280">
        <v>0</v>
      </c>
      <c r="N87" s="257" t="s">
        <v>2160</v>
      </c>
      <c r="O87" s="257" t="s">
        <v>2160</v>
      </c>
      <c r="P87" s="257">
        <v>0</v>
      </c>
      <c r="Q87" s="258" t="s">
        <v>588</v>
      </c>
      <c r="R87" s="148">
        <v>12</v>
      </c>
      <c r="S87" s="148">
        <v>0</v>
      </c>
    </row>
    <row r="88" spans="1:19" x14ac:dyDescent="0.3">
      <c r="A88" s="148" t="s">
        <v>791</v>
      </c>
      <c r="B88" s="148">
        <v>10</v>
      </c>
      <c r="C88" t="s">
        <v>788</v>
      </c>
      <c r="D88" t="s">
        <v>198</v>
      </c>
      <c r="E88" t="s">
        <v>790</v>
      </c>
      <c r="F88" s="25" t="s">
        <v>7</v>
      </c>
      <c r="G88" s="148" t="s">
        <v>427</v>
      </c>
      <c r="H88" s="148" t="s">
        <v>428</v>
      </c>
      <c r="I88" s="189">
        <v>10403</v>
      </c>
      <c r="J88" s="184">
        <v>737142</v>
      </c>
      <c r="K88" s="184" t="s">
        <v>1444</v>
      </c>
      <c r="L88" s="184">
        <v>101725.59600000001</v>
      </c>
      <c r="M88" s="280">
        <v>0</v>
      </c>
      <c r="N88" s="278">
        <v>14.112613309240283</v>
      </c>
      <c r="O88" s="257">
        <v>0</v>
      </c>
      <c r="P88" s="257">
        <v>0.13800000000000001</v>
      </c>
      <c r="Q88" s="258" t="s">
        <v>588</v>
      </c>
      <c r="R88" s="148">
        <v>12</v>
      </c>
      <c r="S88" s="148">
        <v>0</v>
      </c>
    </row>
    <row r="89" spans="1:19" x14ac:dyDescent="0.3">
      <c r="A89" s="148" t="s">
        <v>792</v>
      </c>
      <c r="B89" s="148">
        <v>10</v>
      </c>
      <c r="C89" t="s">
        <v>788</v>
      </c>
      <c r="D89" t="s">
        <v>199</v>
      </c>
      <c r="E89" t="s">
        <v>790</v>
      </c>
      <c r="F89" s="25" t="s">
        <v>7</v>
      </c>
      <c r="G89" s="148" t="s">
        <v>429</v>
      </c>
      <c r="H89" s="148" t="s">
        <v>430</v>
      </c>
      <c r="I89" s="189">
        <v>54850.000000000007</v>
      </c>
      <c r="J89" s="184">
        <v>0</v>
      </c>
      <c r="K89" s="184" t="s">
        <v>2180</v>
      </c>
      <c r="L89" s="184">
        <v>0</v>
      </c>
      <c r="M89" s="280">
        <v>0</v>
      </c>
      <c r="N89" s="278" t="s">
        <v>2160</v>
      </c>
      <c r="O89" s="257" t="s">
        <v>2160</v>
      </c>
      <c r="P89" s="257">
        <v>0</v>
      </c>
      <c r="Q89" s="258" t="s">
        <v>588</v>
      </c>
      <c r="R89" s="148">
        <v>12</v>
      </c>
      <c r="S89" s="148">
        <v>0</v>
      </c>
    </row>
    <row r="90" spans="1:19" x14ac:dyDescent="0.3">
      <c r="A90" s="148" t="s">
        <v>793</v>
      </c>
      <c r="B90" s="148">
        <v>10</v>
      </c>
      <c r="C90" t="s">
        <v>788</v>
      </c>
      <c r="D90" t="s">
        <v>200</v>
      </c>
      <c r="E90" t="s">
        <v>790</v>
      </c>
      <c r="F90" s="25" t="s">
        <v>7</v>
      </c>
      <c r="G90" s="148" t="s">
        <v>427</v>
      </c>
      <c r="H90" s="148" t="s">
        <v>428</v>
      </c>
      <c r="I90" s="189">
        <v>5</v>
      </c>
      <c r="J90" s="184">
        <v>882</v>
      </c>
      <c r="K90" s="184" t="s">
        <v>1444</v>
      </c>
      <c r="L90" s="184">
        <v>121.71600000000001</v>
      </c>
      <c r="M90" s="280">
        <v>0</v>
      </c>
      <c r="N90" s="257">
        <v>5.6689342403628116</v>
      </c>
      <c r="O90" s="257">
        <v>0</v>
      </c>
      <c r="P90" s="257">
        <v>0.13800000000000001</v>
      </c>
      <c r="Q90" s="258" t="s">
        <v>588</v>
      </c>
      <c r="R90" s="148">
        <v>12</v>
      </c>
      <c r="S90" s="148">
        <v>0</v>
      </c>
    </row>
    <row r="91" spans="1:19" x14ac:dyDescent="0.3">
      <c r="A91" s="148" t="s">
        <v>794</v>
      </c>
      <c r="B91" s="148">
        <v>10</v>
      </c>
      <c r="C91" t="s">
        <v>788</v>
      </c>
      <c r="D91" t="s">
        <v>201</v>
      </c>
      <c r="E91" t="s">
        <v>790</v>
      </c>
      <c r="F91" s="25" t="s">
        <v>7</v>
      </c>
      <c r="G91" s="148" t="s">
        <v>552</v>
      </c>
      <c r="H91" s="148" t="s">
        <v>431</v>
      </c>
      <c r="I91" s="189">
        <v>17636</v>
      </c>
      <c r="J91" s="184">
        <v>1547154</v>
      </c>
      <c r="K91" s="184" t="s">
        <v>1444</v>
      </c>
      <c r="L91" s="184">
        <v>207318.636</v>
      </c>
      <c r="M91" s="280">
        <v>0</v>
      </c>
      <c r="N91" s="257">
        <v>11.39899454094421</v>
      </c>
      <c r="O91" s="257">
        <v>0</v>
      </c>
      <c r="P91" s="257">
        <v>0.13400000000000001</v>
      </c>
      <c r="Q91" s="258" t="s">
        <v>588</v>
      </c>
      <c r="R91" s="148">
        <v>12</v>
      </c>
      <c r="S91" s="148">
        <v>0</v>
      </c>
    </row>
    <row r="92" spans="1:19" x14ac:dyDescent="0.3">
      <c r="A92" s="148" t="s">
        <v>795</v>
      </c>
      <c r="B92" s="148">
        <v>160</v>
      </c>
      <c r="C92" t="s">
        <v>202</v>
      </c>
      <c r="D92" t="s">
        <v>203</v>
      </c>
      <c r="E92" t="s">
        <v>796</v>
      </c>
      <c r="F92" s="25" t="s">
        <v>7</v>
      </c>
      <c r="G92" s="148" t="s">
        <v>429</v>
      </c>
      <c r="H92" s="148" t="s">
        <v>430</v>
      </c>
      <c r="I92" s="189">
        <v>3743</v>
      </c>
      <c r="J92" s="184">
        <v>0</v>
      </c>
      <c r="K92" s="184" t="s">
        <v>2180</v>
      </c>
      <c r="L92" s="184">
        <v>0</v>
      </c>
      <c r="M92" s="280">
        <v>0</v>
      </c>
      <c r="N92" s="257" t="s">
        <v>2160</v>
      </c>
      <c r="O92" s="257" t="s">
        <v>2160</v>
      </c>
      <c r="P92" s="257">
        <v>0</v>
      </c>
      <c r="Q92" s="258" t="s">
        <v>588</v>
      </c>
      <c r="R92" s="148">
        <v>12</v>
      </c>
      <c r="S92" s="148" t="s">
        <v>797</v>
      </c>
    </row>
    <row r="93" spans="1:19" x14ac:dyDescent="0.3">
      <c r="A93" s="148" t="s">
        <v>798</v>
      </c>
      <c r="B93" s="148">
        <v>160</v>
      </c>
      <c r="C93" t="s">
        <v>202</v>
      </c>
      <c r="D93" t="s">
        <v>204</v>
      </c>
      <c r="E93" t="s">
        <v>796</v>
      </c>
      <c r="F93" s="25" t="s">
        <v>7</v>
      </c>
      <c r="G93" s="148" t="s">
        <v>427</v>
      </c>
      <c r="H93" s="148" t="s">
        <v>428</v>
      </c>
      <c r="I93" s="189">
        <v>5589.0000000000009</v>
      </c>
      <c r="J93" s="184">
        <v>406896</v>
      </c>
      <c r="K93" s="184" t="s">
        <v>1444</v>
      </c>
      <c r="L93" s="184">
        <v>56151.648000000008</v>
      </c>
      <c r="M93" s="280">
        <v>0</v>
      </c>
      <c r="N93" s="257">
        <v>13.73569659077504</v>
      </c>
      <c r="O93" s="257">
        <v>0</v>
      </c>
      <c r="P93" s="257">
        <v>0.13800000000000001</v>
      </c>
      <c r="Q93" s="258" t="s">
        <v>588</v>
      </c>
      <c r="R93" s="148">
        <v>12</v>
      </c>
      <c r="S93" s="148" t="s">
        <v>797</v>
      </c>
    </row>
    <row r="94" spans="1:19" x14ac:dyDescent="0.3">
      <c r="A94" s="148" t="s">
        <v>799</v>
      </c>
      <c r="B94" s="148">
        <v>160</v>
      </c>
      <c r="C94" t="s">
        <v>202</v>
      </c>
      <c r="D94" t="s">
        <v>205</v>
      </c>
      <c r="E94" t="s">
        <v>796</v>
      </c>
      <c r="F94" s="25" t="s">
        <v>7</v>
      </c>
      <c r="G94" s="148" t="s">
        <v>429</v>
      </c>
      <c r="H94" s="148" t="s">
        <v>430</v>
      </c>
      <c r="I94" s="189">
        <v>15539</v>
      </c>
      <c r="J94" s="184">
        <v>0</v>
      </c>
      <c r="K94" s="184" t="s">
        <v>2180</v>
      </c>
      <c r="L94" s="184">
        <v>0</v>
      </c>
      <c r="M94" s="280">
        <v>0</v>
      </c>
      <c r="N94" s="257" t="s">
        <v>2160</v>
      </c>
      <c r="O94" s="257" t="s">
        <v>2160</v>
      </c>
      <c r="P94" s="257">
        <v>0</v>
      </c>
      <c r="Q94" s="258" t="s">
        <v>588</v>
      </c>
      <c r="R94" s="148">
        <v>12</v>
      </c>
      <c r="S94" s="148" t="s">
        <v>797</v>
      </c>
    </row>
    <row r="95" spans="1:19" x14ac:dyDescent="0.3">
      <c r="A95" s="148" t="s">
        <v>1000</v>
      </c>
      <c r="B95" s="148">
        <v>586</v>
      </c>
      <c r="C95" t="s">
        <v>355</v>
      </c>
      <c r="D95" t="s">
        <v>356</v>
      </c>
      <c r="E95" t="s">
        <v>1001</v>
      </c>
      <c r="F95" s="25" t="s">
        <v>7</v>
      </c>
      <c r="G95" s="148" t="s">
        <v>427</v>
      </c>
      <c r="H95" s="148" t="s">
        <v>428</v>
      </c>
      <c r="I95" s="189">
        <v>414.24300000000005</v>
      </c>
      <c r="J95" s="184">
        <v>35368</v>
      </c>
      <c r="K95" s="184" t="s">
        <v>1444</v>
      </c>
      <c r="L95" s="184">
        <v>4880.7840000000006</v>
      </c>
      <c r="M95" s="280">
        <v>4.1978833333333334</v>
      </c>
      <c r="N95" s="257">
        <v>11.712367111513235</v>
      </c>
      <c r="O95" s="257">
        <v>0.35841459658541802</v>
      </c>
      <c r="P95" s="257">
        <v>0.13800000000000001</v>
      </c>
      <c r="Q95" s="258" t="s">
        <v>551</v>
      </c>
      <c r="R95" s="148">
        <v>12</v>
      </c>
      <c r="S95" s="148" t="s">
        <v>356</v>
      </c>
    </row>
    <row r="96" spans="1:19" x14ac:dyDescent="0.3">
      <c r="A96" s="148" t="s">
        <v>1435</v>
      </c>
      <c r="B96" s="148">
        <v>160</v>
      </c>
      <c r="C96" t="s">
        <v>202</v>
      </c>
      <c r="D96" t="s">
        <v>797</v>
      </c>
      <c r="E96" t="s">
        <v>796</v>
      </c>
      <c r="F96" s="25" t="s">
        <v>7</v>
      </c>
      <c r="G96" s="148" t="s">
        <v>429</v>
      </c>
      <c r="H96" s="148" t="s">
        <v>430</v>
      </c>
      <c r="I96" s="189">
        <v>0</v>
      </c>
      <c r="J96" s="184">
        <v>0</v>
      </c>
      <c r="K96" s="184">
        <v>0</v>
      </c>
      <c r="L96" s="184">
        <v>0</v>
      </c>
      <c r="M96" s="280">
        <v>0</v>
      </c>
      <c r="N96" s="257" t="s">
        <v>2160</v>
      </c>
      <c r="O96" s="257" t="s">
        <v>2160</v>
      </c>
      <c r="P96" s="257">
        <v>0</v>
      </c>
      <c r="Q96" s="258">
        <v>0</v>
      </c>
      <c r="R96" s="148">
        <v>0</v>
      </c>
      <c r="S96" s="148" t="s">
        <v>797</v>
      </c>
    </row>
    <row r="97" spans="1:19" x14ac:dyDescent="0.3">
      <c r="A97" s="148" t="s">
        <v>1435</v>
      </c>
      <c r="B97" s="148">
        <v>160</v>
      </c>
      <c r="C97" t="s">
        <v>202</v>
      </c>
      <c r="D97" t="s">
        <v>797</v>
      </c>
      <c r="E97" t="s">
        <v>796</v>
      </c>
      <c r="F97" s="25" t="s">
        <v>7</v>
      </c>
      <c r="G97" s="148" t="s">
        <v>427</v>
      </c>
      <c r="H97" s="148" t="s">
        <v>428</v>
      </c>
      <c r="I97" s="189">
        <v>0</v>
      </c>
      <c r="J97" s="184">
        <v>0</v>
      </c>
      <c r="K97" s="184">
        <v>0</v>
      </c>
      <c r="L97" s="184">
        <v>0</v>
      </c>
      <c r="M97" s="280">
        <v>0</v>
      </c>
      <c r="N97" s="257" t="s">
        <v>2160</v>
      </c>
      <c r="O97" s="257" t="s">
        <v>2160</v>
      </c>
      <c r="P97" s="257">
        <v>0.13800000000000001</v>
      </c>
      <c r="Q97" s="258">
        <v>0</v>
      </c>
      <c r="R97" s="148">
        <v>0</v>
      </c>
      <c r="S97" s="148" t="s">
        <v>797</v>
      </c>
    </row>
    <row r="98" spans="1:19" x14ac:dyDescent="0.3">
      <c r="A98" s="148" t="s">
        <v>622</v>
      </c>
      <c r="B98" s="148">
        <v>2</v>
      </c>
      <c r="C98" t="s">
        <v>80</v>
      </c>
      <c r="D98" t="s">
        <v>96</v>
      </c>
      <c r="E98" t="s">
        <v>623</v>
      </c>
      <c r="F98" s="25" t="s">
        <v>7</v>
      </c>
      <c r="G98" s="148" t="s">
        <v>427</v>
      </c>
      <c r="H98" s="148" t="s">
        <v>428</v>
      </c>
      <c r="I98" s="189">
        <v>1266.4259999999999</v>
      </c>
      <c r="J98" s="184">
        <v>87912</v>
      </c>
      <c r="K98" s="184" t="s">
        <v>1444</v>
      </c>
      <c r="L98" s="184">
        <v>12131.856000000002</v>
      </c>
      <c r="M98" s="280">
        <v>2.0874999999999999</v>
      </c>
      <c r="N98" s="257">
        <v>14.405610155610155</v>
      </c>
      <c r="O98" s="257">
        <v>0.14490882214989267</v>
      </c>
      <c r="P98" s="257">
        <v>0.13800000000000001</v>
      </c>
      <c r="Q98" s="258" t="s">
        <v>551</v>
      </c>
      <c r="R98" s="148">
        <v>12</v>
      </c>
      <c r="S98" s="148" t="s">
        <v>96</v>
      </c>
    </row>
    <row r="99" spans="1:19" x14ac:dyDescent="0.3">
      <c r="A99" s="148" t="s">
        <v>793</v>
      </c>
      <c r="B99" s="148">
        <v>10</v>
      </c>
      <c r="C99" t="s">
        <v>788</v>
      </c>
      <c r="D99" t="s">
        <v>200</v>
      </c>
      <c r="E99" t="s">
        <v>790</v>
      </c>
      <c r="F99" s="25" t="s">
        <v>7</v>
      </c>
      <c r="G99" s="148" t="s">
        <v>427</v>
      </c>
      <c r="H99" s="148" t="s">
        <v>431</v>
      </c>
      <c r="I99" s="189">
        <v>5044.9999999999991</v>
      </c>
      <c r="J99" s="184">
        <v>398664</v>
      </c>
      <c r="K99" s="184" t="s">
        <v>1444</v>
      </c>
      <c r="L99" s="184">
        <v>55015.632000000005</v>
      </c>
      <c r="M99" s="280">
        <v>0</v>
      </c>
      <c r="N99" s="257">
        <v>12.654766921517867</v>
      </c>
      <c r="O99" s="257">
        <v>0</v>
      </c>
      <c r="P99" s="257">
        <v>0.13800000000000001</v>
      </c>
      <c r="Q99" s="258" t="s">
        <v>588</v>
      </c>
      <c r="R99" s="148">
        <v>12</v>
      </c>
      <c r="S99" s="148">
        <v>0</v>
      </c>
    </row>
    <row r="100" spans="1:19" x14ac:dyDescent="0.3">
      <c r="A100" s="148" t="s">
        <v>794</v>
      </c>
      <c r="B100" s="148" t="e">
        <v>#N/A</v>
      </c>
      <c r="C100" t="s">
        <v>197</v>
      </c>
      <c r="D100" t="s">
        <v>201</v>
      </c>
      <c r="E100" t="s">
        <v>790</v>
      </c>
      <c r="F100" s="25" t="s">
        <v>7</v>
      </c>
      <c r="G100" s="148" t="s">
        <v>439</v>
      </c>
      <c r="H100" s="148" t="s">
        <v>428</v>
      </c>
      <c r="I100" s="189">
        <v>0</v>
      </c>
      <c r="J100" s="184">
        <v>0</v>
      </c>
      <c r="K100" s="184">
        <v>0</v>
      </c>
      <c r="L100" s="184">
        <v>0</v>
      </c>
      <c r="M100" s="280">
        <v>0</v>
      </c>
      <c r="N100" s="278" t="s">
        <v>2160</v>
      </c>
      <c r="O100" s="257" t="s">
        <v>2160</v>
      </c>
      <c r="P100" s="257">
        <v>0.13400000000000001</v>
      </c>
      <c r="Q100" s="258">
        <v>0</v>
      </c>
      <c r="R100" s="148">
        <v>0</v>
      </c>
      <c r="S100" s="148">
        <v>0</v>
      </c>
    </row>
    <row r="101" spans="1:19" x14ac:dyDescent="0.3">
      <c r="A101" s="148" t="s">
        <v>794</v>
      </c>
      <c r="B101" s="148">
        <v>10</v>
      </c>
      <c r="C101" t="s">
        <v>788</v>
      </c>
      <c r="D101" t="s">
        <v>201</v>
      </c>
      <c r="E101" t="s">
        <v>790</v>
      </c>
      <c r="F101" s="25" t="s">
        <v>7</v>
      </c>
      <c r="G101" s="148" t="s">
        <v>439</v>
      </c>
      <c r="H101" s="148" t="s">
        <v>431</v>
      </c>
      <c r="I101" s="189">
        <v>0</v>
      </c>
      <c r="J101" s="184">
        <v>0</v>
      </c>
      <c r="K101" s="184" t="s">
        <v>1444</v>
      </c>
      <c r="L101" s="184">
        <v>0</v>
      </c>
      <c r="M101" s="280">
        <v>0</v>
      </c>
      <c r="N101" s="278" t="s">
        <v>2160</v>
      </c>
      <c r="O101" s="257" t="s">
        <v>2160</v>
      </c>
      <c r="P101" s="257">
        <v>0.13400000000000001</v>
      </c>
      <c r="Q101" s="258" t="s">
        <v>588</v>
      </c>
      <c r="R101" s="148">
        <v>12</v>
      </c>
      <c r="S101" s="148">
        <v>0</v>
      </c>
    </row>
    <row r="102" spans="1:19" x14ac:dyDescent="0.3">
      <c r="A102" s="148" t="s">
        <v>1331</v>
      </c>
      <c r="B102" s="148">
        <v>2</v>
      </c>
      <c r="C102" t="s">
        <v>80</v>
      </c>
      <c r="D102" t="s">
        <v>85</v>
      </c>
      <c r="E102" t="s">
        <v>623</v>
      </c>
      <c r="F102" s="25" t="s">
        <v>7</v>
      </c>
      <c r="G102" s="148" t="s">
        <v>427</v>
      </c>
      <c r="H102" s="148" t="s">
        <v>428</v>
      </c>
      <c r="I102" s="189">
        <v>42.300000000000004</v>
      </c>
      <c r="J102" s="184">
        <v>3247</v>
      </c>
      <c r="K102" s="184" t="s">
        <v>1444</v>
      </c>
      <c r="L102" s="184">
        <v>448.08600000000001</v>
      </c>
      <c r="M102" s="280">
        <v>2.2999999999999998</v>
      </c>
      <c r="N102" s="257">
        <v>13.027409916846322</v>
      </c>
      <c r="O102" s="257">
        <v>0.1765508274231678</v>
      </c>
      <c r="P102" s="257">
        <v>0.13800000000000001</v>
      </c>
      <c r="Q102" s="258" t="s">
        <v>551</v>
      </c>
      <c r="R102" s="148">
        <v>2</v>
      </c>
      <c r="S102" s="148" t="s">
        <v>96</v>
      </c>
    </row>
    <row r="103" spans="1:19" x14ac:dyDescent="0.3">
      <c r="A103" s="148" t="s">
        <v>1436</v>
      </c>
      <c r="B103" s="148">
        <v>2</v>
      </c>
      <c r="C103" t="s">
        <v>80</v>
      </c>
      <c r="D103" t="s">
        <v>394</v>
      </c>
      <c r="E103" t="s">
        <v>623</v>
      </c>
      <c r="F103" s="25" t="s">
        <v>7</v>
      </c>
      <c r="G103" s="148" t="s">
        <v>427</v>
      </c>
      <c r="H103" s="148" t="s">
        <v>428</v>
      </c>
      <c r="I103" s="189">
        <v>0</v>
      </c>
      <c r="J103" s="184">
        <v>0</v>
      </c>
      <c r="K103" s="184">
        <v>0</v>
      </c>
      <c r="L103" s="184">
        <v>0</v>
      </c>
      <c r="M103" s="280">
        <v>0</v>
      </c>
      <c r="N103" s="278" t="s">
        <v>2160</v>
      </c>
      <c r="O103" s="257" t="s">
        <v>2160</v>
      </c>
      <c r="P103" s="257">
        <v>0.13800000000000001</v>
      </c>
      <c r="Q103" s="258">
        <v>0</v>
      </c>
      <c r="R103" s="148">
        <v>0</v>
      </c>
      <c r="S103" s="148" t="s">
        <v>96</v>
      </c>
    </row>
    <row r="104" spans="1:19" x14ac:dyDescent="0.3">
      <c r="A104" s="148" t="s">
        <v>739</v>
      </c>
      <c r="B104" s="148">
        <v>683</v>
      </c>
      <c r="C104" t="s">
        <v>154</v>
      </c>
      <c r="D104" t="s">
        <v>155</v>
      </c>
      <c r="E104" t="s">
        <v>740</v>
      </c>
      <c r="F104" s="25" t="s">
        <v>8</v>
      </c>
      <c r="G104" s="148" t="s">
        <v>427</v>
      </c>
      <c r="H104" s="148" t="s">
        <v>428</v>
      </c>
      <c r="I104" s="189">
        <v>213.85899999999998</v>
      </c>
      <c r="J104" s="184">
        <v>19491</v>
      </c>
      <c r="K104" s="184" t="s">
        <v>1444</v>
      </c>
      <c r="L104" s="184">
        <v>2689.7580000000003</v>
      </c>
      <c r="M104" s="280">
        <v>4.1521333333333343</v>
      </c>
      <c r="N104" s="257">
        <v>10.972192293879225</v>
      </c>
      <c r="O104" s="257">
        <v>0.37842331068601287</v>
      </c>
      <c r="P104" s="257">
        <v>0.13800000000000001</v>
      </c>
      <c r="Q104" s="258" t="s">
        <v>551</v>
      </c>
      <c r="R104" s="148">
        <v>12</v>
      </c>
      <c r="S104" s="148" t="s">
        <v>155</v>
      </c>
    </row>
    <row r="105" spans="1:19" x14ac:dyDescent="0.3">
      <c r="A105" s="148" t="s">
        <v>874</v>
      </c>
      <c r="B105" s="148">
        <v>16</v>
      </c>
      <c r="C105" t="s">
        <v>257</v>
      </c>
      <c r="D105" t="s">
        <v>875</v>
      </c>
      <c r="E105" t="s">
        <v>876</v>
      </c>
      <c r="F105" s="25" t="s">
        <v>8</v>
      </c>
      <c r="G105" s="148" t="s">
        <v>1064</v>
      </c>
      <c r="H105" s="148" t="s">
        <v>1065</v>
      </c>
      <c r="I105" s="189">
        <v>0</v>
      </c>
      <c r="J105" s="184">
        <v>267</v>
      </c>
      <c r="K105" s="184" t="s">
        <v>1066</v>
      </c>
      <c r="L105" s="184">
        <v>0</v>
      </c>
      <c r="M105" s="280">
        <v>0</v>
      </c>
      <c r="N105" s="257">
        <v>0</v>
      </c>
      <c r="O105" s="257" t="s">
        <v>2160</v>
      </c>
      <c r="P105" s="257">
        <v>0</v>
      </c>
      <c r="Q105" s="258" t="s">
        <v>588</v>
      </c>
      <c r="R105" s="148">
        <v>12</v>
      </c>
      <c r="S105" s="148" t="s">
        <v>877</v>
      </c>
    </row>
    <row r="106" spans="1:19" x14ac:dyDescent="0.3">
      <c r="A106" s="148" t="s">
        <v>878</v>
      </c>
      <c r="B106" s="148">
        <v>16</v>
      </c>
      <c r="C106" t="s">
        <v>257</v>
      </c>
      <c r="D106" t="s">
        <v>879</v>
      </c>
      <c r="E106" t="s">
        <v>876</v>
      </c>
      <c r="F106" s="25" t="s">
        <v>8</v>
      </c>
      <c r="G106" s="148" t="s">
        <v>1064</v>
      </c>
      <c r="H106" s="148" t="s">
        <v>1068</v>
      </c>
      <c r="I106" s="189">
        <v>0</v>
      </c>
      <c r="J106" s="184">
        <v>373</v>
      </c>
      <c r="K106" s="184" t="s">
        <v>1066</v>
      </c>
      <c r="L106" s="184">
        <v>0</v>
      </c>
      <c r="M106" s="280">
        <v>0</v>
      </c>
      <c r="N106" s="278">
        <v>0</v>
      </c>
      <c r="O106" s="257" t="s">
        <v>2160</v>
      </c>
      <c r="P106" s="257">
        <v>0</v>
      </c>
      <c r="Q106" s="258" t="s">
        <v>588</v>
      </c>
      <c r="R106" s="148">
        <v>12</v>
      </c>
      <c r="S106" s="148" t="s">
        <v>877</v>
      </c>
    </row>
    <row r="107" spans="1:19" x14ac:dyDescent="0.3">
      <c r="A107" s="148" t="s">
        <v>880</v>
      </c>
      <c r="B107" s="148">
        <v>16</v>
      </c>
      <c r="C107" t="s">
        <v>257</v>
      </c>
      <c r="D107" t="s">
        <v>881</v>
      </c>
      <c r="E107" t="s">
        <v>876</v>
      </c>
      <c r="F107" s="25" t="s">
        <v>8</v>
      </c>
      <c r="G107" s="148" t="s">
        <v>427</v>
      </c>
      <c r="H107" s="148" t="s">
        <v>428</v>
      </c>
      <c r="I107" s="189">
        <v>0</v>
      </c>
      <c r="J107" s="184">
        <v>25494</v>
      </c>
      <c r="K107" s="184" t="s">
        <v>1444</v>
      </c>
      <c r="L107" s="184">
        <v>3518.1720000000005</v>
      </c>
      <c r="M107" s="280">
        <v>0</v>
      </c>
      <c r="N107" s="278">
        <v>0</v>
      </c>
      <c r="O107" s="257" t="s">
        <v>2160</v>
      </c>
      <c r="P107" s="257">
        <v>0.13800000000000001</v>
      </c>
      <c r="Q107" s="258" t="s">
        <v>588</v>
      </c>
      <c r="R107" s="148">
        <v>12</v>
      </c>
      <c r="S107" s="148" t="s">
        <v>877</v>
      </c>
    </row>
    <row r="108" spans="1:19" x14ac:dyDescent="0.3">
      <c r="A108" s="148" t="s">
        <v>882</v>
      </c>
      <c r="B108" s="148">
        <v>16</v>
      </c>
      <c r="C108" t="s">
        <v>257</v>
      </c>
      <c r="D108" t="s">
        <v>883</v>
      </c>
      <c r="E108" t="s">
        <v>876</v>
      </c>
      <c r="F108" s="25" t="s">
        <v>8</v>
      </c>
      <c r="G108" s="148" t="s">
        <v>427</v>
      </c>
      <c r="H108" s="148" t="s">
        <v>428</v>
      </c>
      <c r="I108" s="189">
        <v>0</v>
      </c>
      <c r="J108" s="184">
        <v>2394</v>
      </c>
      <c r="K108" s="184" t="s">
        <v>1444</v>
      </c>
      <c r="L108" s="184">
        <v>330.37200000000001</v>
      </c>
      <c r="M108" s="280">
        <v>0</v>
      </c>
      <c r="N108" s="257">
        <v>0</v>
      </c>
      <c r="O108" s="257" t="s">
        <v>2160</v>
      </c>
      <c r="P108" s="257">
        <v>0.13800000000000001</v>
      </c>
      <c r="Q108" s="258" t="s">
        <v>588</v>
      </c>
      <c r="R108" s="148">
        <v>12</v>
      </c>
      <c r="S108" s="148" t="s">
        <v>877</v>
      </c>
    </row>
    <row r="109" spans="1:19" x14ac:dyDescent="0.3">
      <c r="A109" s="148" t="s">
        <v>884</v>
      </c>
      <c r="B109" s="148">
        <v>16</v>
      </c>
      <c r="C109" t="s">
        <v>257</v>
      </c>
      <c r="D109" t="s">
        <v>885</v>
      </c>
      <c r="E109" t="s">
        <v>876</v>
      </c>
      <c r="F109" s="25" t="s">
        <v>8</v>
      </c>
      <c r="G109" s="148" t="s">
        <v>432</v>
      </c>
      <c r="H109" s="148" t="s">
        <v>433</v>
      </c>
      <c r="I109" s="189">
        <v>29308.999999999996</v>
      </c>
      <c r="J109" s="184">
        <v>0</v>
      </c>
      <c r="K109" s="184" t="s">
        <v>2180</v>
      </c>
      <c r="L109" s="184">
        <v>0</v>
      </c>
      <c r="M109" s="280">
        <v>0</v>
      </c>
      <c r="N109" s="257" t="s">
        <v>2160</v>
      </c>
      <c r="O109" s="257" t="s">
        <v>2160</v>
      </c>
      <c r="P109" s="257">
        <v>0</v>
      </c>
      <c r="Q109" s="258" t="s">
        <v>588</v>
      </c>
      <c r="R109" s="148">
        <v>12</v>
      </c>
      <c r="S109" s="148" t="s">
        <v>877</v>
      </c>
    </row>
    <row r="110" spans="1:19" x14ac:dyDescent="0.3">
      <c r="A110" s="148" t="s">
        <v>886</v>
      </c>
      <c r="B110" s="148">
        <v>16</v>
      </c>
      <c r="C110" t="s">
        <v>257</v>
      </c>
      <c r="D110" t="s">
        <v>887</v>
      </c>
      <c r="E110" t="s">
        <v>876</v>
      </c>
      <c r="F110" s="25" t="s">
        <v>8</v>
      </c>
      <c r="G110" s="148" t="s">
        <v>427</v>
      </c>
      <c r="H110" s="148" t="s">
        <v>428</v>
      </c>
      <c r="I110" s="189">
        <v>0</v>
      </c>
      <c r="J110" s="184">
        <v>6090</v>
      </c>
      <c r="K110" s="184" t="s">
        <v>1444</v>
      </c>
      <c r="L110" s="184">
        <v>840.42000000000007</v>
      </c>
      <c r="M110" s="280">
        <v>0</v>
      </c>
      <c r="N110" s="257">
        <v>0</v>
      </c>
      <c r="O110" s="257" t="s">
        <v>2160</v>
      </c>
      <c r="P110" s="257">
        <v>0.13800000000000001</v>
      </c>
      <c r="Q110" s="258" t="s">
        <v>588</v>
      </c>
      <c r="R110" s="148">
        <v>12</v>
      </c>
      <c r="S110" s="148" t="s">
        <v>877</v>
      </c>
    </row>
    <row r="111" spans="1:19" x14ac:dyDescent="0.3">
      <c r="A111" s="148" t="s">
        <v>888</v>
      </c>
      <c r="B111" s="148">
        <v>16</v>
      </c>
      <c r="C111" t="s">
        <v>257</v>
      </c>
      <c r="D111" t="s">
        <v>889</v>
      </c>
      <c r="E111" t="s">
        <v>876</v>
      </c>
      <c r="F111" s="25" t="s">
        <v>8</v>
      </c>
      <c r="G111" s="148" t="s">
        <v>429</v>
      </c>
      <c r="H111" s="148" t="s">
        <v>430</v>
      </c>
      <c r="I111" s="189">
        <v>124483.99999999999</v>
      </c>
      <c r="J111" s="184">
        <v>0</v>
      </c>
      <c r="K111" s="184" t="s">
        <v>2180</v>
      </c>
      <c r="L111" s="184">
        <v>0</v>
      </c>
      <c r="M111" s="280">
        <v>0</v>
      </c>
      <c r="N111" s="257" t="s">
        <v>2160</v>
      </c>
      <c r="O111" s="257" t="s">
        <v>2160</v>
      </c>
      <c r="P111" s="257">
        <v>0</v>
      </c>
      <c r="Q111" s="258" t="s">
        <v>588</v>
      </c>
      <c r="R111" s="148">
        <v>12</v>
      </c>
      <c r="S111" s="148" t="s">
        <v>877</v>
      </c>
    </row>
    <row r="112" spans="1:19" x14ac:dyDescent="0.3">
      <c r="A112" s="148" t="s">
        <v>577</v>
      </c>
      <c r="B112" s="148">
        <v>449</v>
      </c>
      <c r="C112" t="s">
        <v>61</v>
      </c>
      <c r="D112" t="s">
        <v>62</v>
      </c>
      <c r="E112" t="s">
        <v>578</v>
      </c>
      <c r="F112" s="25" t="s">
        <v>8</v>
      </c>
      <c r="G112" s="148" t="s">
        <v>427</v>
      </c>
      <c r="H112" s="148" t="s">
        <v>428</v>
      </c>
      <c r="I112" s="189">
        <v>312.06600000000003</v>
      </c>
      <c r="J112" s="184">
        <v>35344</v>
      </c>
      <c r="K112" s="184" t="s">
        <v>1444</v>
      </c>
      <c r="L112" s="184">
        <v>4877.4720000000007</v>
      </c>
      <c r="M112" s="280">
        <v>4.5931000000000006</v>
      </c>
      <c r="N112" s="257">
        <v>8.8293911272068826</v>
      </c>
      <c r="O112" s="257">
        <v>0.52020574622035076</v>
      </c>
      <c r="P112" s="257">
        <v>0.13800000000000001</v>
      </c>
      <c r="Q112" s="258" t="s">
        <v>551</v>
      </c>
      <c r="R112" s="148">
        <v>12</v>
      </c>
      <c r="S112" s="148" t="s">
        <v>62</v>
      </c>
    </row>
    <row r="113" spans="1:19" x14ac:dyDescent="0.3">
      <c r="A113" s="148" t="s">
        <v>961</v>
      </c>
      <c r="B113" s="148">
        <v>357</v>
      </c>
      <c r="C113" t="s">
        <v>315</v>
      </c>
      <c r="D113" t="s">
        <v>316</v>
      </c>
      <c r="E113" t="s">
        <v>962</v>
      </c>
      <c r="F113" s="25" t="s">
        <v>8</v>
      </c>
      <c r="G113" s="148" t="s">
        <v>427</v>
      </c>
      <c r="H113" s="148" t="s">
        <v>428</v>
      </c>
      <c r="I113" s="189">
        <v>294.55099999999999</v>
      </c>
      <c r="J113" s="184">
        <v>29945</v>
      </c>
      <c r="K113" s="184" t="s">
        <v>1444</v>
      </c>
      <c r="L113" s="184">
        <v>4132.4100000000008</v>
      </c>
      <c r="M113" s="280">
        <v>2.6228333333333329</v>
      </c>
      <c r="N113" s="257">
        <v>9.836400066789114</v>
      </c>
      <c r="O113" s="257">
        <v>0.26664565445938615</v>
      </c>
      <c r="P113" s="257">
        <v>0.13800000000000001</v>
      </c>
      <c r="Q113" s="258" t="s">
        <v>551</v>
      </c>
      <c r="R113" s="148">
        <v>12</v>
      </c>
      <c r="S113" s="148" t="s">
        <v>316</v>
      </c>
    </row>
    <row r="114" spans="1:19" x14ac:dyDescent="0.3">
      <c r="A114" s="148" t="s">
        <v>727</v>
      </c>
      <c r="B114" s="148">
        <v>169</v>
      </c>
      <c r="C114" t="s">
        <v>103</v>
      </c>
      <c r="D114" t="s">
        <v>135</v>
      </c>
      <c r="E114" t="s">
        <v>728</v>
      </c>
      <c r="F114" s="25" t="s">
        <v>8</v>
      </c>
      <c r="G114" s="148" t="s">
        <v>427</v>
      </c>
      <c r="H114" s="148" t="s">
        <v>428</v>
      </c>
      <c r="I114" s="189">
        <v>869.52799999999991</v>
      </c>
      <c r="J114" s="184">
        <v>62160</v>
      </c>
      <c r="K114" s="184" t="s">
        <v>1444</v>
      </c>
      <c r="L114" s="184">
        <v>8578.08</v>
      </c>
      <c r="M114" s="280">
        <v>2.7191000000000005</v>
      </c>
      <c r="N114" s="257">
        <v>13.988545688545686</v>
      </c>
      <c r="O114" s="257">
        <v>0.1943804638838543</v>
      </c>
      <c r="P114" s="257">
        <v>0.13800000000000001</v>
      </c>
      <c r="Q114" s="258" t="s">
        <v>551</v>
      </c>
      <c r="R114" s="148">
        <v>12</v>
      </c>
      <c r="S114" s="148" t="s">
        <v>135</v>
      </c>
    </row>
    <row r="115" spans="1:19" x14ac:dyDescent="0.3">
      <c r="A115" s="148" t="s">
        <v>1313</v>
      </c>
      <c r="B115" s="148">
        <v>16</v>
      </c>
      <c r="C115" t="s">
        <v>257</v>
      </c>
      <c r="D115" t="s">
        <v>1351</v>
      </c>
      <c r="E115" t="s">
        <v>876</v>
      </c>
      <c r="F115" s="25" t="s">
        <v>8</v>
      </c>
      <c r="G115" s="148" t="s">
        <v>427</v>
      </c>
      <c r="H115" s="148" t="s">
        <v>428</v>
      </c>
      <c r="I115" s="189">
        <v>0</v>
      </c>
      <c r="J115" s="184">
        <v>126</v>
      </c>
      <c r="K115" s="184" t="s">
        <v>1444</v>
      </c>
      <c r="L115" s="184">
        <v>17.388000000000002</v>
      </c>
      <c r="M115" s="280">
        <v>0</v>
      </c>
      <c r="N115" s="257">
        <v>0</v>
      </c>
      <c r="O115" s="257" t="s">
        <v>2160</v>
      </c>
      <c r="P115" s="257">
        <v>0.13800000000000001</v>
      </c>
      <c r="Q115" s="258" t="s">
        <v>588</v>
      </c>
      <c r="R115" s="148">
        <v>12</v>
      </c>
      <c r="S115" s="148" t="s">
        <v>877</v>
      </c>
    </row>
    <row r="116" spans="1:19" x14ac:dyDescent="0.3">
      <c r="A116" s="148" t="s">
        <v>900</v>
      </c>
      <c r="B116" s="148">
        <v>353</v>
      </c>
      <c r="C116" t="s">
        <v>268</v>
      </c>
      <c r="D116" t="s">
        <v>269</v>
      </c>
      <c r="E116" t="s">
        <v>901</v>
      </c>
      <c r="F116" s="25" t="s">
        <v>8</v>
      </c>
      <c r="G116" s="148" t="s">
        <v>429</v>
      </c>
      <c r="H116" s="148" t="s">
        <v>430</v>
      </c>
      <c r="I116" s="189">
        <v>799.77099999999996</v>
      </c>
      <c r="J116" s="184">
        <v>0</v>
      </c>
      <c r="K116" s="184" t="s">
        <v>505</v>
      </c>
      <c r="L116" s="184">
        <v>0</v>
      </c>
      <c r="M116" s="280">
        <v>0</v>
      </c>
      <c r="N116" s="278" t="s">
        <v>2160</v>
      </c>
      <c r="O116" s="257" t="s">
        <v>2160</v>
      </c>
      <c r="P116" s="257">
        <v>0</v>
      </c>
      <c r="Q116" s="258" t="s">
        <v>551</v>
      </c>
      <c r="R116" s="148">
        <v>10</v>
      </c>
      <c r="S116" s="148" t="s">
        <v>269</v>
      </c>
    </row>
    <row r="117" spans="1:19" x14ac:dyDescent="0.3">
      <c r="A117" s="148" t="s">
        <v>900</v>
      </c>
      <c r="B117" s="148">
        <v>353</v>
      </c>
      <c r="C117" t="s">
        <v>268</v>
      </c>
      <c r="D117" t="s">
        <v>269</v>
      </c>
      <c r="E117" t="s">
        <v>901</v>
      </c>
      <c r="F117" s="25" t="s">
        <v>8</v>
      </c>
      <c r="G117" s="148" t="s">
        <v>427</v>
      </c>
      <c r="H117" s="148" t="s">
        <v>428</v>
      </c>
      <c r="I117" s="189">
        <v>56.445999999999998</v>
      </c>
      <c r="J117" s="184">
        <v>4785</v>
      </c>
      <c r="K117" s="184" t="s">
        <v>1444</v>
      </c>
      <c r="L117" s="184">
        <v>660.33</v>
      </c>
      <c r="M117" s="280">
        <v>3.84</v>
      </c>
      <c r="N117" s="257">
        <v>11.79644723092999</v>
      </c>
      <c r="O117" s="257">
        <v>0.32552173758990888</v>
      </c>
      <c r="P117" s="257">
        <v>0.13800000000000001</v>
      </c>
      <c r="Q117" s="258" t="s">
        <v>551</v>
      </c>
      <c r="R117" s="148">
        <v>4</v>
      </c>
      <c r="S117" s="148" t="s">
        <v>269</v>
      </c>
    </row>
    <row r="118" spans="1:19" x14ac:dyDescent="0.3">
      <c r="A118" s="148" t="s">
        <v>961</v>
      </c>
      <c r="B118" s="148">
        <v>357</v>
      </c>
      <c r="C118" t="s">
        <v>315</v>
      </c>
      <c r="D118" t="s">
        <v>316</v>
      </c>
      <c r="E118" t="s">
        <v>962</v>
      </c>
      <c r="F118" s="25" t="s">
        <v>8</v>
      </c>
      <c r="G118" s="148" t="s">
        <v>429</v>
      </c>
      <c r="H118" s="148" t="s">
        <v>430</v>
      </c>
      <c r="I118" s="189">
        <v>446.96499999999992</v>
      </c>
      <c r="J118" s="184">
        <v>0</v>
      </c>
      <c r="K118" s="184" t="s">
        <v>505</v>
      </c>
      <c r="L118" s="184">
        <v>0</v>
      </c>
      <c r="M118" s="280">
        <v>0</v>
      </c>
      <c r="N118" s="257" t="s">
        <v>2160</v>
      </c>
      <c r="O118" s="257" t="s">
        <v>2160</v>
      </c>
      <c r="P118" s="257">
        <v>0</v>
      </c>
      <c r="Q118" s="258" t="s">
        <v>551</v>
      </c>
      <c r="R118" s="148">
        <v>11</v>
      </c>
      <c r="S118" s="148" t="s">
        <v>316</v>
      </c>
    </row>
    <row r="119" spans="1:19" x14ac:dyDescent="0.3">
      <c r="A119" s="148" t="s">
        <v>745</v>
      </c>
      <c r="B119" s="148">
        <v>5</v>
      </c>
      <c r="C119" t="s">
        <v>159</v>
      </c>
      <c r="D119" t="s">
        <v>160</v>
      </c>
      <c r="E119" t="s">
        <v>746</v>
      </c>
      <c r="F119" s="25" t="s">
        <v>9</v>
      </c>
      <c r="G119" s="148" t="s">
        <v>427</v>
      </c>
      <c r="H119" s="148" t="s">
        <v>428</v>
      </c>
      <c r="I119" s="189">
        <v>2613.9959999999996</v>
      </c>
      <c r="J119" s="184">
        <v>201984</v>
      </c>
      <c r="K119" s="184" t="s">
        <v>1444</v>
      </c>
      <c r="L119" s="184">
        <v>27873.792000000001</v>
      </c>
      <c r="M119" s="280">
        <v>2.3749999999999996</v>
      </c>
      <c r="N119" s="257">
        <v>12.941599334600758</v>
      </c>
      <c r="O119" s="257">
        <v>0.18351673070655045</v>
      </c>
      <c r="P119" s="257">
        <v>0.13800000000000001</v>
      </c>
      <c r="Q119" s="258" t="s">
        <v>551</v>
      </c>
      <c r="R119" s="148">
        <v>12</v>
      </c>
      <c r="S119" s="148" t="s">
        <v>160</v>
      </c>
    </row>
    <row r="120" spans="1:19" x14ac:dyDescent="0.3">
      <c r="A120" s="148" t="s">
        <v>751</v>
      </c>
      <c r="B120" s="148">
        <v>337</v>
      </c>
      <c r="C120" t="s">
        <v>165</v>
      </c>
      <c r="D120" t="s">
        <v>166</v>
      </c>
      <c r="E120" t="s">
        <v>752</v>
      </c>
      <c r="F120" s="25" t="s">
        <v>9</v>
      </c>
      <c r="G120" s="148" t="s">
        <v>427</v>
      </c>
      <c r="H120" s="148" t="s">
        <v>428</v>
      </c>
      <c r="I120" s="189">
        <v>724.50188888888886</v>
      </c>
      <c r="J120" s="184">
        <v>57355</v>
      </c>
      <c r="K120" s="184" t="s">
        <v>1444</v>
      </c>
      <c r="L120" s="184">
        <v>7914.9900000000007</v>
      </c>
      <c r="M120" s="280">
        <v>3.1053583333333332</v>
      </c>
      <c r="N120" s="257">
        <v>12.63188717442052</v>
      </c>
      <c r="O120" s="257">
        <v>0.24583486936311952</v>
      </c>
      <c r="P120" s="257">
        <v>0.13800000000000001</v>
      </c>
      <c r="Q120" s="258" t="s">
        <v>551</v>
      </c>
      <c r="R120" s="148">
        <v>12</v>
      </c>
      <c r="S120" s="148" t="s">
        <v>166</v>
      </c>
    </row>
    <row r="121" spans="1:19" x14ac:dyDescent="0.3">
      <c r="A121" s="148" t="s">
        <v>872</v>
      </c>
      <c r="B121" s="148">
        <v>446</v>
      </c>
      <c r="C121" t="s">
        <v>402</v>
      </c>
      <c r="D121" t="s">
        <v>403</v>
      </c>
      <c r="E121" t="s">
        <v>873</v>
      </c>
      <c r="F121" s="25" t="s">
        <v>9</v>
      </c>
      <c r="G121" s="148" t="s">
        <v>432</v>
      </c>
      <c r="H121" s="148" t="s">
        <v>433</v>
      </c>
      <c r="I121" s="189">
        <v>0</v>
      </c>
      <c r="J121" s="184">
        <v>0</v>
      </c>
      <c r="K121" s="184">
        <v>0</v>
      </c>
      <c r="L121" s="184">
        <v>0</v>
      </c>
      <c r="M121" s="280">
        <v>0</v>
      </c>
      <c r="N121" s="257" t="s">
        <v>2160</v>
      </c>
      <c r="O121" s="257" t="s">
        <v>2160</v>
      </c>
      <c r="P121" s="257">
        <v>0</v>
      </c>
      <c r="Q121" s="258">
        <v>0</v>
      </c>
      <c r="R121" s="148">
        <v>0</v>
      </c>
      <c r="S121" s="148" t="s">
        <v>403</v>
      </c>
    </row>
    <row r="122" spans="1:19" x14ac:dyDescent="0.3">
      <c r="A122" s="148" t="s">
        <v>872</v>
      </c>
      <c r="B122" s="148">
        <v>446</v>
      </c>
      <c r="C122" t="s">
        <v>402</v>
      </c>
      <c r="D122" t="s">
        <v>403</v>
      </c>
      <c r="E122" t="s">
        <v>873</v>
      </c>
      <c r="F122" s="25" t="s">
        <v>9</v>
      </c>
      <c r="G122" s="148" t="s">
        <v>427</v>
      </c>
      <c r="H122" s="148" t="s">
        <v>428</v>
      </c>
      <c r="I122" s="189">
        <v>1821.5609999999999</v>
      </c>
      <c r="J122" s="184">
        <v>137284</v>
      </c>
      <c r="K122" s="184" t="s">
        <v>1444</v>
      </c>
      <c r="L122" s="184">
        <v>18945.192000000003</v>
      </c>
      <c r="M122" s="280">
        <v>2.4179750000000002</v>
      </c>
      <c r="N122" s="257">
        <v>13.268560065266163</v>
      </c>
      <c r="O122" s="257">
        <v>0.18223341403334833</v>
      </c>
      <c r="P122" s="257">
        <v>0.13800000000000001</v>
      </c>
      <c r="Q122" s="258" t="s">
        <v>551</v>
      </c>
      <c r="R122" s="148">
        <v>12</v>
      </c>
      <c r="S122" s="148" t="s">
        <v>403</v>
      </c>
    </row>
    <row r="123" spans="1:19" x14ac:dyDescent="0.3">
      <c r="A123" s="148" t="s">
        <v>896</v>
      </c>
      <c r="B123" s="148">
        <v>281</v>
      </c>
      <c r="C123" t="s">
        <v>264</v>
      </c>
      <c r="D123" t="s">
        <v>265</v>
      </c>
      <c r="E123" t="s">
        <v>897</v>
      </c>
      <c r="F123" s="25" t="s">
        <v>9</v>
      </c>
      <c r="G123" s="148" t="s">
        <v>427</v>
      </c>
      <c r="H123" s="148" t="s">
        <v>428</v>
      </c>
      <c r="I123" s="189">
        <v>1752.6390000000001</v>
      </c>
      <c r="J123" s="184">
        <v>125765</v>
      </c>
      <c r="K123" s="184" t="s">
        <v>1444</v>
      </c>
      <c r="L123" s="184">
        <v>17355.57</v>
      </c>
      <c r="M123" s="280">
        <v>3.2152916666666673</v>
      </c>
      <c r="N123" s="257">
        <v>13.935824752514613</v>
      </c>
      <c r="O123" s="257">
        <v>0.23072130453466649</v>
      </c>
      <c r="P123" s="257">
        <v>0.13800000000000001</v>
      </c>
      <c r="Q123" s="258" t="s">
        <v>551</v>
      </c>
      <c r="R123" s="148">
        <v>12</v>
      </c>
      <c r="S123" s="148" t="s">
        <v>265</v>
      </c>
    </row>
    <row r="124" spans="1:19" x14ac:dyDescent="0.3">
      <c r="A124" s="148" t="s">
        <v>898</v>
      </c>
      <c r="B124" s="148">
        <v>376</v>
      </c>
      <c r="C124" t="s">
        <v>266</v>
      </c>
      <c r="D124" t="s">
        <v>267</v>
      </c>
      <c r="E124" t="s">
        <v>899</v>
      </c>
      <c r="F124" s="25" t="s">
        <v>9</v>
      </c>
      <c r="G124" s="148" t="s">
        <v>432</v>
      </c>
      <c r="H124" s="148" t="s">
        <v>433</v>
      </c>
      <c r="I124" s="189">
        <v>381.50300000000004</v>
      </c>
      <c r="J124" s="184">
        <v>0</v>
      </c>
      <c r="K124" s="184" t="s">
        <v>505</v>
      </c>
      <c r="L124" s="184">
        <v>0</v>
      </c>
      <c r="M124" s="280">
        <v>0</v>
      </c>
      <c r="N124" s="278" t="s">
        <v>2160</v>
      </c>
      <c r="O124" s="257" t="s">
        <v>2160</v>
      </c>
      <c r="P124" s="257">
        <v>0</v>
      </c>
      <c r="Q124" s="258" t="s">
        <v>551</v>
      </c>
      <c r="R124" s="148">
        <v>12</v>
      </c>
      <c r="S124" s="148" t="s">
        <v>267</v>
      </c>
    </row>
    <row r="125" spans="1:19" x14ac:dyDescent="0.3">
      <c r="A125" s="148" t="s">
        <v>898</v>
      </c>
      <c r="B125" s="148">
        <v>376</v>
      </c>
      <c r="C125" t="s">
        <v>266</v>
      </c>
      <c r="D125" t="s">
        <v>267</v>
      </c>
      <c r="E125" t="s">
        <v>899</v>
      </c>
      <c r="F125" s="25" t="s">
        <v>9</v>
      </c>
      <c r="G125" s="148" t="s">
        <v>427</v>
      </c>
      <c r="H125" s="148" t="s">
        <v>428</v>
      </c>
      <c r="I125" s="189">
        <v>869.7700000000001</v>
      </c>
      <c r="J125" s="184">
        <v>68776</v>
      </c>
      <c r="K125" s="184" t="s">
        <v>1444</v>
      </c>
      <c r="L125" s="184">
        <v>9491.0880000000016</v>
      </c>
      <c r="M125" s="280">
        <v>2.9631909090909092</v>
      </c>
      <c r="N125" s="278">
        <v>12.646417354891243</v>
      </c>
      <c r="O125" s="257">
        <v>0.23431070048821681</v>
      </c>
      <c r="P125" s="257">
        <v>0.13800000000000001</v>
      </c>
      <c r="Q125" s="258" t="s">
        <v>551</v>
      </c>
      <c r="R125" s="148">
        <v>11</v>
      </c>
      <c r="S125" s="148" t="s">
        <v>267</v>
      </c>
    </row>
    <row r="126" spans="1:19" x14ac:dyDescent="0.3">
      <c r="A126" s="148" t="s">
        <v>904</v>
      </c>
      <c r="B126" s="148">
        <v>570</v>
      </c>
      <c r="C126" t="s">
        <v>404</v>
      </c>
      <c r="D126" t="s">
        <v>405</v>
      </c>
      <c r="E126" t="s">
        <v>905</v>
      </c>
      <c r="F126" s="25" t="s">
        <v>9</v>
      </c>
      <c r="G126" s="148" t="s">
        <v>427</v>
      </c>
      <c r="H126" s="148" t="s">
        <v>428</v>
      </c>
      <c r="I126" s="189">
        <v>71.149000000000001</v>
      </c>
      <c r="J126" s="184">
        <v>9309</v>
      </c>
      <c r="K126" s="184" t="s">
        <v>1444</v>
      </c>
      <c r="L126" s="184">
        <v>1284.6420000000001</v>
      </c>
      <c r="M126" s="280">
        <v>6.59</v>
      </c>
      <c r="N126" s="278">
        <v>7.6430336233752278</v>
      </c>
      <c r="O126" s="257">
        <v>0.86222308113958035</v>
      </c>
      <c r="P126" s="257">
        <v>0.13800000000000001</v>
      </c>
      <c r="Q126" s="258" t="s">
        <v>551</v>
      </c>
      <c r="R126" s="148">
        <v>12</v>
      </c>
      <c r="S126" s="148" t="s">
        <v>405</v>
      </c>
    </row>
    <row r="127" spans="1:19" x14ac:dyDescent="0.3">
      <c r="A127" s="148" t="s">
        <v>917</v>
      </c>
      <c r="B127" s="148">
        <v>343</v>
      </c>
      <c r="C127" t="s">
        <v>281</v>
      </c>
      <c r="D127" t="s">
        <v>282</v>
      </c>
      <c r="E127" t="s">
        <v>918</v>
      </c>
      <c r="F127" s="25" t="s">
        <v>9</v>
      </c>
      <c r="G127" s="148" t="s">
        <v>427</v>
      </c>
      <c r="H127" s="148" t="s">
        <v>428</v>
      </c>
      <c r="I127" s="189">
        <v>245.655</v>
      </c>
      <c r="J127" s="184">
        <v>21769</v>
      </c>
      <c r="K127" s="184" t="s">
        <v>1444</v>
      </c>
      <c r="L127" s="184">
        <v>3004.1220000000003</v>
      </c>
      <c r="M127" s="280">
        <v>3.4072000000000009</v>
      </c>
      <c r="N127" s="257">
        <v>11.284624925352565</v>
      </c>
      <c r="O127" s="257">
        <v>0.30193294172721913</v>
      </c>
      <c r="P127" s="257">
        <v>0.13800000000000001</v>
      </c>
      <c r="Q127" s="258" t="s">
        <v>551</v>
      </c>
      <c r="R127" s="148">
        <v>12</v>
      </c>
      <c r="S127" s="148" t="s">
        <v>282</v>
      </c>
    </row>
    <row r="128" spans="1:19" x14ac:dyDescent="0.3">
      <c r="A128" s="148" t="s">
        <v>919</v>
      </c>
      <c r="B128" s="148">
        <v>343</v>
      </c>
      <c r="C128" t="s">
        <v>281</v>
      </c>
      <c r="D128" t="s">
        <v>283</v>
      </c>
      <c r="E128" t="s">
        <v>920</v>
      </c>
      <c r="F128" s="25" t="s">
        <v>9</v>
      </c>
      <c r="G128" s="148" t="s">
        <v>427</v>
      </c>
      <c r="H128" s="148" t="s">
        <v>428</v>
      </c>
      <c r="I128" s="189">
        <v>257.79700000000003</v>
      </c>
      <c r="J128" s="184">
        <v>20243</v>
      </c>
      <c r="K128" s="184" t="s">
        <v>1444</v>
      </c>
      <c r="L128" s="184">
        <v>2793.5340000000001</v>
      </c>
      <c r="M128" s="280">
        <v>3.4072000000000009</v>
      </c>
      <c r="N128" s="257">
        <v>12.735118312503088</v>
      </c>
      <c r="O128" s="257">
        <v>0.26754364713320949</v>
      </c>
      <c r="P128" s="257">
        <v>0.13800000000000001</v>
      </c>
      <c r="Q128" s="258" t="s">
        <v>551</v>
      </c>
      <c r="R128" s="148">
        <v>12</v>
      </c>
      <c r="S128" s="148" t="s">
        <v>283</v>
      </c>
    </row>
    <row r="129" spans="1:19" x14ac:dyDescent="0.3">
      <c r="A129" s="148" t="s">
        <v>921</v>
      </c>
      <c r="B129" s="148">
        <v>343</v>
      </c>
      <c r="C129" t="s">
        <v>281</v>
      </c>
      <c r="D129" t="s">
        <v>284</v>
      </c>
      <c r="E129" t="s">
        <v>922</v>
      </c>
      <c r="F129" s="25" t="s">
        <v>9</v>
      </c>
      <c r="G129" s="148" t="s">
        <v>427</v>
      </c>
      <c r="H129" s="148" t="s">
        <v>428</v>
      </c>
      <c r="I129" s="189">
        <v>63.518999999999998</v>
      </c>
      <c r="J129" s="184">
        <v>10112</v>
      </c>
      <c r="K129" s="184" t="s">
        <v>1444</v>
      </c>
      <c r="L129" s="184">
        <v>1395.4560000000001</v>
      </c>
      <c r="M129" s="280">
        <v>3.4072000000000009</v>
      </c>
      <c r="N129" s="278">
        <v>6.2815466772151902</v>
      </c>
      <c r="O129" s="257">
        <v>0.54241418158346333</v>
      </c>
      <c r="P129" s="257">
        <v>0.13800000000000001</v>
      </c>
      <c r="Q129" s="258" t="s">
        <v>551</v>
      </c>
      <c r="R129" s="148">
        <v>12</v>
      </c>
      <c r="S129" s="148" t="s">
        <v>284</v>
      </c>
    </row>
    <row r="130" spans="1:19" x14ac:dyDescent="0.3">
      <c r="A130" s="148" t="s">
        <v>923</v>
      </c>
      <c r="B130" s="148">
        <v>343</v>
      </c>
      <c r="C130" t="s">
        <v>281</v>
      </c>
      <c r="D130" t="s">
        <v>285</v>
      </c>
      <c r="E130" t="s">
        <v>924</v>
      </c>
      <c r="F130" s="25" t="s">
        <v>9</v>
      </c>
      <c r="G130" s="148" t="s">
        <v>427</v>
      </c>
      <c r="H130" s="148" t="s">
        <v>428</v>
      </c>
      <c r="I130" s="189">
        <v>245.351</v>
      </c>
      <c r="J130" s="184">
        <v>24671</v>
      </c>
      <c r="K130" s="184" t="s">
        <v>1444</v>
      </c>
      <c r="L130" s="184">
        <v>3404.5980000000004</v>
      </c>
      <c r="M130" s="280">
        <v>3.4072000000000009</v>
      </c>
      <c r="N130" s="278">
        <v>9.9449150824855099</v>
      </c>
      <c r="O130" s="257">
        <v>0.34260724920623931</v>
      </c>
      <c r="P130" s="257">
        <v>0.13800000000000001</v>
      </c>
      <c r="Q130" s="258" t="s">
        <v>551</v>
      </c>
      <c r="R130" s="148">
        <v>12</v>
      </c>
      <c r="S130" s="148" t="s">
        <v>285</v>
      </c>
    </row>
    <row r="131" spans="1:19" x14ac:dyDescent="0.3">
      <c r="A131" s="148" t="s">
        <v>925</v>
      </c>
      <c r="B131" s="148">
        <v>343</v>
      </c>
      <c r="C131" t="s">
        <v>281</v>
      </c>
      <c r="D131" t="s">
        <v>286</v>
      </c>
      <c r="E131" t="s">
        <v>926</v>
      </c>
      <c r="F131" s="25" t="s">
        <v>9</v>
      </c>
      <c r="G131" s="148" t="s">
        <v>427</v>
      </c>
      <c r="H131" s="148" t="s">
        <v>428</v>
      </c>
      <c r="I131" s="189">
        <v>121.01834400000001</v>
      </c>
      <c r="J131" s="184">
        <v>13594</v>
      </c>
      <c r="K131" s="184" t="s">
        <v>1444</v>
      </c>
      <c r="L131" s="184">
        <v>1875.9720000000002</v>
      </c>
      <c r="M131" s="280">
        <v>3.4072000000000009</v>
      </c>
      <c r="N131" s="278">
        <v>8.9023351478593504</v>
      </c>
      <c r="O131" s="257">
        <v>0.38273104117174178</v>
      </c>
      <c r="P131" s="257">
        <v>0.13800000000000001</v>
      </c>
      <c r="Q131" s="258" t="s">
        <v>551</v>
      </c>
      <c r="R131" s="148">
        <v>12</v>
      </c>
      <c r="S131" s="148" t="s">
        <v>286</v>
      </c>
    </row>
    <row r="132" spans="1:19" x14ac:dyDescent="0.3">
      <c r="A132" s="148" t="s">
        <v>925</v>
      </c>
      <c r="B132" s="148">
        <v>343</v>
      </c>
      <c r="C132" t="s">
        <v>281</v>
      </c>
      <c r="D132" t="s">
        <v>286</v>
      </c>
      <c r="E132" t="s">
        <v>926</v>
      </c>
      <c r="F132" s="25" t="s">
        <v>9</v>
      </c>
      <c r="G132" s="148" t="s">
        <v>427</v>
      </c>
      <c r="H132" s="148" t="s">
        <v>428</v>
      </c>
      <c r="I132" s="189">
        <v>121.01834400000001</v>
      </c>
      <c r="J132" s="184">
        <v>13594</v>
      </c>
      <c r="K132" s="184" t="s">
        <v>1444</v>
      </c>
      <c r="L132" s="184">
        <v>1875.9720000000002</v>
      </c>
      <c r="M132" s="280">
        <v>3.4072000000000009</v>
      </c>
      <c r="N132" s="278">
        <v>8.9023351478593504</v>
      </c>
      <c r="O132" s="257">
        <v>0.38273104117174178</v>
      </c>
      <c r="P132" s="257">
        <v>0.13800000000000001</v>
      </c>
      <c r="Q132" s="258" t="s">
        <v>551</v>
      </c>
      <c r="R132" s="148">
        <v>12</v>
      </c>
      <c r="S132" s="148" t="s">
        <v>286</v>
      </c>
    </row>
    <row r="133" spans="1:19" x14ac:dyDescent="0.3">
      <c r="A133" s="148" t="s">
        <v>930</v>
      </c>
      <c r="B133" s="148">
        <v>625</v>
      </c>
      <c r="C133" t="s">
        <v>407</v>
      </c>
      <c r="D133" t="s">
        <v>408</v>
      </c>
      <c r="E133" t="s">
        <v>931</v>
      </c>
      <c r="F133" s="25" t="s">
        <v>9</v>
      </c>
      <c r="G133" s="148" t="s">
        <v>427</v>
      </c>
      <c r="H133" s="148" t="s">
        <v>428</v>
      </c>
      <c r="I133" s="189">
        <v>973.38599999999997</v>
      </c>
      <c r="J133" s="184">
        <v>74697</v>
      </c>
      <c r="K133" s="184" t="s">
        <v>1444</v>
      </c>
      <c r="L133" s="184">
        <v>10308.186000000002</v>
      </c>
      <c r="M133" s="280">
        <v>2.8994555555555559</v>
      </c>
      <c r="N133" s="257">
        <v>13.031125748022008</v>
      </c>
      <c r="O133" s="257">
        <v>0.22250230806004337</v>
      </c>
      <c r="P133" s="257">
        <v>0.13800000000000001</v>
      </c>
      <c r="Q133" s="258" t="s">
        <v>551</v>
      </c>
      <c r="R133" s="148">
        <v>9</v>
      </c>
      <c r="S133" s="148" t="s">
        <v>408</v>
      </c>
    </row>
    <row r="134" spans="1:19" x14ac:dyDescent="0.3">
      <c r="A134" s="148" t="s">
        <v>932</v>
      </c>
      <c r="B134" s="148">
        <v>365</v>
      </c>
      <c r="C134" t="s">
        <v>291</v>
      </c>
      <c r="D134" t="s">
        <v>292</v>
      </c>
      <c r="E134" t="s">
        <v>933</v>
      </c>
      <c r="F134" s="25" t="s">
        <v>9</v>
      </c>
      <c r="G134" s="148" t="s">
        <v>427</v>
      </c>
      <c r="H134" s="148" t="s">
        <v>428</v>
      </c>
      <c r="I134" s="189">
        <v>1516.7270000000003</v>
      </c>
      <c r="J134" s="184">
        <v>113510</v>
      </c>
      <c r="K134" s="184" t="s">
        <v>1444</v>
      </c>
      <c r="L134" s="184">
        <v>15664.380000000001</v>
      </c>
      <c r="M134" s="280">
        <v>3.843150000000001</v>
      </c>
      <c r="N134" s="278">
        <v>13.362056206501633</v>
      </c>
      <c r="O134" s="257">
        <v>0.28761666173279704</v>
      </c>
      <c r="P134" s="257">
        <v>0.13800000000000001</v>
      </c>
      <c r="Q134" s="258" t="s">
        <v>551</v>
      </c>
      <c r="R134" s="148">
        <v>12</v>
      </c>
      <c r="S134" s="148" t="s">
        <v>292</v>
      </c>
    </row>
    <row r="135" spans="1:19" x14ac:dyDescent="0.3">
      <c r="A135" s="148" t="s">
        <v>956</v>
      </c>
      <c r="B135" s="148">
        <v>408</v>
      </c>
      <c r="C135" t="s">
        <v>311</v>
      </c>
      <c r="D135" t="s">
        <v>312</v>
      </c>
      <c r="E135" t="s">
        <v>957</v>
      </c>
      <c r="F135" s="25" t="s">
        <v>9</v>
      </c>
      <c r="G135" s="148" t="s">
        <v>427</v>
      </c>
      <c r="H135" s="148" t="s">
        <v>428</v>
      </c>
      <c r="I135" s="189">
        <v>766.0440000000001</v>
      </c>
      <c r="J135" s="184">
        <v>60468</v>
      </c>
      <c r="K135" s="184" t="s">
        <v>1444</v>
      </c>
      <c r="L135" s="184">
        <v>8344.5840000000007</v>
      </c>
      <c r="M135" s="280">
        <v>2.7251083333333335</v>
      </c>
      <c r="N135" s="257">
        <v>12.668585036713635</v>
      </c>
      <c r="O135" s="257">
        <v>0.21510755348256758</v>
      </c>
      <c r="P135" s="257">
        <v>0.13800000000000001</v>
      </c>
      <c r="Q135" s="258" t="s">
        <v>551</v>
      </c>
      <c r="R135" s="148">
        <v>12</v>
      </c>
      <c r="S135" s="148" t="s">
        <v>312</v>
      </c>
    </row>
    <row r="136" spans="1:19" x14ac:dyDescent="0.3">
      <c r="A136" s="148" t="s">
        <v>974</v>
      </c>
      <c r="B136" s="148">
        <v>395</v>
      </c>
      <c r="C136" t="s">
        <v>330</v>
      </c>
      <c r="D136" t="s">
        <v>331</v>
      </c>
      <c r="E136" t="s">
        <v>975</v>
      </c>
      <c r="F136" s="25" t="s">
        <v>9</v>
      </c>
      <c r="G136" s="148" t="s">
        <v>432</v>
      </c>
      <c r="H136" s="148" t="s">
        <v>433</v>
      </c>
      <c r="I136" s="189">
        <v>184.88899999999998</v>
      </c>
      <c r="J136" s="184">
        <v>0</v>
      </c>
      <c r="K136" s="184" t="s">
        <v>505</v>
      </c>
      <c r="L136" s="184">
        <v>0</v>
      </c>
      <c r="M136" s="280">
        <v>0</v>
      </c>
      <c r="N136" s="257" t="s">
        <v>2160</v>
      </c>
      <c r="O136" s="257" t="s">
        <v>2160</v>
      </c>
      <c r="P136" s="257">
        <v>0</v>
      </c>
      <c r="Q136" s="258" t="s">
        <v>551</v>
      </c>
      <c r="R136" s="148">
        <v>12</v>
      </c>
      <c r="S136" s="148" t="s">
        <v>331</v>
      </c>
    </row>
    <row r="137" spans="1:19" x14ac:dyDescent="0.3">
      <c r="A137" s="148" t="s">
        <v>974</v>
      </c>
      <c r="B137" s="148">
        <v>395</v>
      </c>
      <c r="C137" t="s">
        <v>330</v>
      </c>
      <c r="D137" t="s">
        <v>331</v>
      </c>
      <c r="E137" t="s">
        <v>975</v>
      </c>
      <c r="F137" s="25" t="s">
        <v>9</v>
      </c>
      <c r="G137" s="148" t="s">
        <v>427</v>
      </c>
      <c r="H137" s="148" t="s">
        <v>428</v>
      </c>
      <c r="I137" s="189">
        <v>66.510000000000005</v>
      </c>
      <c r="J137" s="184">
        <v>5524</v>
      </c>
      <c r="K137" s="184" t="s">
        <v>1444</v>
      </c>
      <c r="L137" s="184">
        <v>762.31200000000001</v>
      </c>
      <c r="M137" s="280">
        <v>3.0171000000000001</v>
      </c>
      <c r="N137" s="278">
        <v>12.040188269370022</v>
      </c>
      <c r="O137" s="257">
        <v>0.25058578258908437</v>
      </c>
      <c r="P137" s="257">
        <v>0.13800000000000001</v>
      </c>
      <c r="Q137" s="258" t="s">
        <v>551</v>
      </c>
      <c r="R137" s="148">
        <v>1</v>
      </c>
      <c r="S137" s="148" t="s">
        <v>331</v>
      </c>
    </row>
    <row r="138" spans="1:19" x14ac:dyDescent="0.3">
      <c r="A138" s="148" t="s">
        <v>1022</v>
      </c>
      <c r="B138" s="148">
        <v>344</v>
      </c>
      <c r="C138" t="s">
        <v>367</v>
      </c>
      <c r="D138" t="s">
        <v>368</v>
      </c>
      <c r="E138" t="s">
        <v>1023</v>
      </c>
      <c r="F138" s="25" t="s">
        <v>9</v>
      </c>
      <c r="G138" s="148" t="s">
        <v>432</v>
      </c>
      <c r="H138" s="148" t="s">
        <v>433</v>
      </c>
      <c r="I138" s="189">
        <v>102.568</v>
      </c>
      <c r="J138" s="184">
        <v>0</v>
      </c>
      <c r="K138" s="184" t="s">
        <v>505</v>
      </c>
      <c r="L138" s="184">
        <v>0</v>
      </c>
      <c r="M138" s="280">
        <v>0</v>
      </c>
      <c r="N138" s="257" t="s">
        <v>2160</v>
      </c>
      <c r="O138" s="257" t="s">
        <v>2160</v>
      </c>
      <c r="P138" s="257">
        <v>0</v>
      </c>
      <c r="Q138" s="258" t="s">
        <v>551</v>
      </c>
      <c r="R138" s="148">
        <v>12</v>
      </c>
      <c r="S138" s="148" t="s">
        <v>368</v>
      </c>
    </row>
    <row r="139" spans="1:19" x14ac:dyDescent="0.3">
      <c r="A139" s="148" t="s">
        <v>1022</v>
      </c>
      <c r="B139" s="148">
        <v>344</v>
      </c>
      <c r="C139" t="s">
        <v>367</v>
      </c>
      <c r="D139" t="s">
        <v>368</v>
      </c>
      <c r="E139" t="s">
        <v>1023</v>
      </c>
      <c r="F139" s="25" t="s">
        <v>9</v>
      </c>
      <c r="G139" s="148" t="s">
        <v>427</v>
      </c>
      <c r="H139" s="148" t="s">
        <v>428</v>
      </c>
      <c r="I139" s="189">
        <v>0</v>
      </c>
      <c r="J139" s="184">
        <v>0</v>
      </c>
      <c r="K139" s="184">
        <v>0</v>
      </c>
      <c r="L139" s="184">
        <v>0</v>
      </c>
      <c r="M139" s="280">
        <v>0</v>
      </c>
      <c r="N139" s="257" t="s">
        <v>2160</v>
      </c>
      <c r="O139" s="257" t="s">
        <v>2160</v>
      </c>
      <c r="P139" s="257">
        <v>0.13800000000000001</v>
      </c>
      <c r="Q139" s="258">
        <v>0</v>
      </c>
      <c r="R139" s="148">
        <v>0</v>
      </c>
      <c r="S139" s="148" t="s">
        <v>368</v>
      </c>
    </row>
    <row r="140" spans="1:19" x14ac:dyDescent="0.3">
      <c r="A140" s="148" t="s">
        <v>1036</v>
      </c>
      <c r="B140" s="148">
        <v>375</v>
      </c>
      <c r="C140" t="s">
        <v>410</v>
      </c>
      <c r="D140" t="s">
        <v>411</v>
      </c>
      <c r="E140" t="s">
        <v>1037</v>
      </c>
      <c r="F140" s="25" t="s">
        <v>9</v>
      </c>
      <c r="G140" s="148" t="s">
        <v>427</v>
      </c>
      <c r="H140" s="148" t="s">
        <v>428</v>
      </c>
      <c r="I140" s="189">
        <v>441.08800000000002</v>
      </c>
      <c r="J140" s="184">
        <v>39691</v>
      </c>
      <c r="K140" s="184" t="s">
        <v>1444</v>
      </c>
      <c r="L140" s="184">
        <v>5477.3580000000002</v>
      </c>
      <c r="M140" s="280">
        <v>2.9500250000000001</v>
      </c>
      <c r="N140" s="257">
        <v>11.113048298102845</v>
      </c>
      <c r="O140" s="257">
        <v>0.26545596859356863</v>
      </c>
      <c r="P140" s="257">
        <v>0.13800000000000001</v>
      </c>
      <c r="Q140" s="258" t="s">
        <v>551</v>
      </c>
      <c r="R140" s="148">
        <v>12</v>
      </c>
      <c r="S140" s="148" t="s">
        <v>411</v>
      </c>
    </row>
    <row r="141" spans="1:19" x14ac:dyDescent="0.3">
      <c r="A141" s="148" t="s">
        <v>579</v>
      </c>
      <c r="B141" s="148">
        <v>412</v>
      </c>
      <c r="C141" t="s">
        <v>63</v>
      </c>
      <c r="D141" t="s">
        <v>64</v>
      </c>
      <c r="E141" t="s">
        <v>580</v>
      </c>
      <c r="F141" s="25" t="s">
        <v>9</v>
      </c>
      <c r="G141" s="148" t="s">
        <v>427</v>
      </c>
      <c r="H141" s="148" t="s">
        <v>428</v>
      </c>
      <c r="I141" s="189">
        <v>1971.0320000000002</v>
      </c>
      <c r="J141" s="184">
        <v>133396</v>
      </c>
      <c r="K141" s="184" t="s">
        <v>1444</v>
      </c>
      <c r="L141" s="184">
        <v>18408.648000000001</v>
      </c>
      <c r="M141" s="280">
        <v>3.2133499999999997</v>
      </c>
      <c r="N141" s="278">
        <v>14.7757953761732</v>
      </c>
      <c r="O141" s="257">
        <v>0.21747391041850153</v>
      </c>
      <c r="P141" s="257">
        <v>0.13800000000000001</v>
      </c>
      <c r="Q141" s="258" t="s">
        <v>551</v>
      </c>
      <c r="R141" s="148">
        <v>12</v>
      </c>
      <c r="S141" s="148" t="s">
        <v>64</v>
      </c>
    </row>
    <row r="142" spans="1:19" x14ac:dyDescent="0.3">
      <c r="A142" s="148" t="s">
        <v>581</v>
      </c>
      <c r="B142" s="148">
        <v>635</v>
      </c>
      <c r="C142" t="s">
        <v>65</v>
      </c>
      <c r="D142" t="s">
        <v>66</v>
      </c>
      <c r="E142" t="s">
        <v>582</v>
      </c>
      <c r="F142" s="25" t="s">
        <v>9</v>
      </c>
      <c r="G142" s="148" t="s">
        <v>427</v>
      </c>
      <c r="H142" s="148" t="s">
        <v>428</v>
      </c>
      <c r="I142" s="189">
        <v>1133.5609999999999</v>
      </c>
      <c r="J142" s="184">
        <v>87643</v>
      </c>
      <c r="K142" s="184" t="s">
        <v>1444</v>
      </c>
      <c r="L142" s="184">
        <v>12094.734</v>
      </c>
      <c r="M142" s="280">
        <v>2.887316666666667</v>
      </c>
      <c r="N142" s="257">
        <v>12.933845258605935</v>
      </c>
      <c r="O142" s="257">
        <v>0.22323729787516217</v>
      </c>
      <c r="P142" s="257">
        <v>0.13800000000000001</v>
      </c>
      <c r="Q142" s="258" t="s">
        <v>551</v>
      </c>
      <c r="R142" s="148">
        <v>12</v>
      </c>
      <c r="S142" s="148" t="s">
        <v>66</v>
      </c>
    </row>
    <row r="143" spans="1:19" x14ac:dyDescent="0.3">
      <c r="A143" s="148" t="s">
        <v>641</v>
      </c>
      <c r="B143" s="148">
        <v>169</v>
      </c>
      <c r="C143" t="s">
        <v>103</v>
      </c>
      <c r="D143" t="s">
        <v>104</v>
      </c>
      <c r="E143" t="s">
        <v>642</v>
      </c>
      <c r="F143" s="25" t="s">
        <v>9</v>
      </c>
      <c r="G143" s="148" t="s">
        <v>439</v>
      </c>
      <c r="H143" s="148" t="s">
        <v>428</v>
      </c>
      <c r="I143" s="189">
        <v>0</v>
      </c>
      <c r="J143" s="184">
        <v>0</v>
      </c>
      <c r="K143" s="184" t="s">
        <v>1444</v>
      </c>
      <c r="L143" s="184">
        <v>0</v>
      </c>
      <c r="M143" s="280">
        <v>0</v>
      </c>
      <c r="N143" s="257" t="s">
        <v>2160</v>
      </c>
      <c r="O143" s="257" t="s">
        <v>2160</v>
      </c>
      <c r="P143" s="257">
        <v>0.13400000000000001</v>
      </c>
      <c r="Q143" s="258" t="s">
        <v>588</v>
      </c>
      <c r="R143" s="148">
        <v>4</v>
      </c>
      <c r="S143" s="148" t="s">
        <v>112</v>
      </c>
    </row>
    <row r="144" spans="1:19" x14ac:dyDescent="0.3">
      <c r="A144" s="148" t="s">
        <v>645</v>
      </c>
      <c r="B144" s="148">
        <v>169</v>
      </c>
      <c r="C144" t="s">
        <v>103</v>
      </c>
      <c r="D144" t="s">
        <v>173</v>
      </c>
      <c r="E144" t="s">
        <v>646</v>
      </c>
      <c r="F144" s="25" t="s">
        <v>9</v>
      </c>
      <c r="G144" s="148" t="s">
        <v>432</v>
      </c>
      <c r="H144" s="148" t="s">
        <v>433</v>
      </c>
      <c r="I144" s="189">
        <v>0</v>
      </c>
      <c r="J144" s="184">
        <v>0</v>
      </c>
      <c r="K144" s="184">
        <v>0</v>
      </c>
      <c r="L144" s="184">
        <v>0</v>
      </c>
      <c r="M144" s="280">
        <v>0</v>
      </c>
      <c r="N144" s="257" t="s">
        <v>2160</v>
      </c>
      <c r="O144" s="257" t="s">
        <v>2160</v>
      </c>
      <c r="P144" s="257">
        <v>0</v>
      </c>
      <c r="Q144" s="258">
        <v>0</v>
      </c>
      <c r="R144" s="148">
        <v>0</v>
      </c>
      <c r="S144" s="148" t="s">
        <v>647</v>
      </c>
    </row>
    <row r="145" spans="1:19" x14ac:dyDescent="0.3">
      <c r="A145" s="148" t="s">
        <v>645</v>
      </c>
      <c r="B145" s="148">
        <v>169</v>
      </c>
      <c r="C145" t="s">
        <v>103</v>
      </c>
      <c r="D145" t="s">
        <v>173</v>
      </c>
      <c r="E145" t="s">
        <v>646</v>
      </c>
      <c r="F145" s="25" t="s">
        <v>9</v>
      </c>
      <c r="G145" s="148" t="s">
        <v>427</v>
      </c>
      <c r="H145" s="148" t="s">
        <v>428</v>
      </c>
      <c r="I145" s="189">
        <v>41975</v>
      </c>
      <c r="J145" s="184">
        <v>3015193</v>
      </c>
      <c r="K145" s="184" t="s">
        <v>1444</v>
      </c>
      <c r="L145" s="184">
        <v>416096.63400000002</v>
      </c>
      <c r="M145" s="280">
        <v>3.3581833333333329</v>
      </c>
      <c r="N145" s="278">
        <v>13.921165245475166</v>
      </c>
      <c r="O145" s="257">
        <v>0.24122860939567198</v>
      </c>
      <c r="P145" s="257">
        <v>0.13800000000000001</v>
      </c>
      <c r="Q145" s="258" t="s">
        <v>551</v>
      </c>
      <c r="R145" s="148">
        <v>12</v>
      </c>
      <c r="S145" s="148" t="s">
        <v>647</v>
      </c>
    </row>
    <row r="146" spans="1:19" x14ac:dyDescent="0.3">
      <c r="A146" s="148" t="s">
        <v>650</v>
      </c>
      <c r="B146" s="148">
        <v>169</v>
      </c>
      <c r="C146" t="s">
        <v>103</v>
      </c>
      <c r="D146" t="s">
        <v>108</v>
      </c>
      <c r="E146" t="s">
        <v>651</v>
      </c>
      <c r="F146" s="25" t="s">
        <v>9</v>
      </c>
      <c r="G146" s="148" t="s">
        <v>432</v>
      </c>
      <c r="H146" s="148" t="s">
        <v>433</v>
      </c>
      <c r="I146" s="189">
        <v>734.70799999999997</v>
      </c>
      <c r="J146" s="184">
        <v>0</v>
      </c>
      <c r="K146" s="184" t="s">
        <v>505</v>
      </c>
      <c r="L146" s="184">
        <v>0</v>
      </c>
      <c r="M146" s="280">
        <v>0</v>
      </c>
      <c r="N146" s="257" t="s">
        <v>2160</v>
      </c>
      <c r="O146" s="257" t="s">
        <v>2160</v>
      </c>
      <c r="P146" s="257">
        <v>0</v>
      </c>
      <c r="Q146" s="258" t="s">
        <v>551</v>
      </c>
      <c r="R146" s="148">
        <v>12</v>
      </c>
      <c r="S146" s="148" t="s">
        <v>108</v>
      </c>
    </row>
    <row r="147" spans="1:19" x14ac:dyDescent="0.3">
      <c r="A147" s="148" t="s">
        <v>650</v>
      </c>
      <c r="B147" s="148">
        <v>169</v>
      </c>
      <c r="C147" t="s">
        <v>103</v>
      </c>
      <c r="D147" t="s">
        <v>108</v>
      </c>
      <c r="E147" t="s">
        <v>651</v>
      </c>
      <c r="F147" s="25" t="s">
        <v>9</v>
      </c>
      <c r="G147" s="148" t="s">
        <v>427</v>
      </c>
      <c r="H147" s="148" t="s">
        <v>428</v>
      </c>
      <c r="I147" s="189">
        <v>1811.252</v>
      </c>
      <c r="J147" s="184">
        <v>138465</v>
      </c>
      <c r="K147" s="184" t="s">
        <v>1444</v>
      </c>
      <c r="L147" s="184">
        <v>19108.170000000002</v>
      </c>
      <c r="M147" s="280">
        <v>2.9747333333333343</v>
      </c>
      <c r="N147" s="278">
        <v>13.080937421008919</v>
      </c>
      <c r="O147" s="257">
        <v>0.22740979775315645</v>
      </c>
      <c r="P147" s="257">
        <v>0.13800000000000001</v>
      </c>
      <c r="Q147" s="258" t="s">
        <v>551</v>
      </c>
      <c r="R147" s="148">
        <v>12</v>
      </c>
      <c r="S147" s="148" t="s">
        <v>108</v>
      </c>
    </row>
    <row r="148" spans="1:19" x14ac:dyDescent="0.3">
      <c r="A148" s="148" t="s">
        <v>654</v>
      </c>
      <c r="B148" s="148">
        <v>169</v>
      </c>
      <c r="C148" t="s">
        <v>103</v>
      </c>
      <c r="D148" t="s">
        <v>112</v>
      </c>
      <c r="E148" t="s">
        <v>642</v>
      </c>
      <c r="F148" s="25" t="s">
        <v>9</v>
      </c>
      <c r="G148" s="148" t="s">
        <v>432</v>
      </c>
      <c r="H148" s="148" t="s">
        <v>433</v>
      </c>
      <c r="I148" s="189">
        <v>741.97699999999986</v>
      </c>
      <c r="J148" s="184">
        <v>0</v>
      </c>
      <c r="K148" s="184" t="s">
        <v>505</v>
      </c>
      <c r="L148" s="184">
        <v>0</v>
      </c>
      <c r="M148" s="280">
        <v>0</v>
      </c>
      <c r="N148" s="278" t="s">
        <v>2160</v>
      </c>
      <c r="O148" s="257" t="s">
        <v>2160</v>
      </c>
      <c r="P148" s="257">
        <v>0</v>
      </c>
      <c r="Q148" s="258" t="s">
        <v>551</v>
      </c>
      <c r="R148" s="148">
        <v>12</v>
      </c>
      <c r="S148" s="148" t="s">
        <v>112</v>
      </c>
    </row>
    <row r="149" spans="1:19" x14ac:dyDescent="0.3">
      <c r="A149" s="148" t="s">
        <v>654</v>
      </c>
      <c r="B149" s="148">
        <v>169</v>
      </c>
      <c r="C149" t="s">
        <v>103</v>
      </c>
      <c r="D149" t="s">
        <v>112</v>
      </c>
      <c r="E149" t="s">
        <v>642</v>
      </c>
      <c r="F149" s="25" t="s">
        <v>9</v>
      </c>
      <c r="G149" s="148" t="s">
        <v>427</v>
      </c>
      <c r="H149" s="148" t="s">
        <v>428</v>
      </c>
      <c r="I149" s="189">
        <v>4007.9249999999997</v>
      </c>
      <c r="J149" s="184">
        <v>275892</v>
      </c>
      <c r="K149" s="184" t="s">
        <v>1444</v>
      </c>
      <c r="L149" s="184">
        <v>38073.096000000005</v>
      </c>
      <c r="M149" s="280">
        <v>3.0448500000000003</v>
      </c>
      <c r="N149" s="257">
        <v>14.5271519290157</v>
      </c>
      <c r="O149" s="257">
        <v>0.20959717464772923</v>
      </c>
      <c r="P149" s="257">
        <v>0.13800000000000001</v>
      </c>
      <c r="Q149" s="258" t="s">
        <v>551</v>
      </c>
      <c r="R149" s="148">
        <v>12</v>
      </c>
      <c r="S149" s="148" t="s">
        <v>112</v>
      </c>
    </row>
    <row r="150" spans="1:19" x14ac:dyDescent="0.3">
      <c r="A150" s="148" t="s">
        <v>657</v>
      </c>
      <c r="B150" s="148">
        <v>169</v>
      </c>
      <c r="C150" t="s">
        <v>103</v>
      </c>
      <c r="D150" t="s">
        <v>117</v>
      </c>
      <c r="E150" t="s">
        <v>658</v>
      </c>
      <c r="F150" s="25" t="s">
        <v>9</v>
      </c>
      <c r="G150" s="148" t="s">
        <v>432</v>
      </c>
      <c r="H150" s="148" t="s">
        <v>433</v>
      </c>
      <c r="I150" s="189">
        <v>544.41</v>
      </c>
      <c r="J150" s="184">
        <v>0</v>
      </c>
      <c r="K150" s="184" t="s">
        <v>505</v>
      </c>
      <c r="L150" s="184">
        <v>0</v>
      </c>
      <c r="M150" s="280">
        <v>0</v>
      </c>
      <c r="N150" s="278" t="s">
        <v>2160</v>
      </c>
      <c r="O150" s="257" t="s">
        <v>2160</v>
      </c>
      <c r="P150" s="257">
        <v>0</v>
      </c>
      <c r="Q150" s="258" t="s">
        <v>551</v>
      </c>
      <c r="R150" s="148">
        <v>12</v>
      </c>
      <c r="S150" s="148" t="s">
        <v>117</v>
      </c>
    </row>
    <row r="151" spans="1:19" x14ac:dyDescent="0.3">
      <c r="A151" s="148" t="s">
        <v>657</v>
      </c>
      <c r="B151" s="148">
        <v>169</v>
      </c>
      <c r="C151" t="s">
        <v>103</v>
      </c>
      <c r="D151" t="s">
        <v>117</v>
      </c>
      <c r="E151" t="s">
        <v>658</v>
      </c>
      <c r="F151" s="25" t="s">
        <v>9</v>
      </c>
      <c r="G151" s="148" t="s">
        <v>427</v>
      </c>
      <c r="H151" s="148" t="s">
        <v>428</v>
      </c>
      <c r="I151" s="189">
        <v>2882.8850000000002</v>
      </c>
      <c r="J151" s="184">
        <v>207563</v>
      </c>
      <c r="K151" s="184" t="s">
        <v>1444</v>
      </c>
      <c r="L151" s="184">
        <v>28643.694000000003</v>
      </c>
      <c r="M151" s="280">
        <v>2.9934666666666665</v>
      </c>
      <c r="N151" s="257">
        <v>13.889204723385189</v>
      </c>
      <c r="O151" s="257">
        <v>0.21552469895029919</v>
      </c>
      <c r="P151" s="257">
        <v>0.13800000000000001</v>
      </c>
      <c r="Q151" s="258" t="s">
        <v>551</v>
      </c>
      <c r="R151" s="148">
        <v>12</v>
      </c>
      <c r="S151" s="148" t="s">
        <v>117</v>
      </c>
    </row>
    <row r="152" spans="1:19" x14ac:dyDescent="0.3">
      <c r="A152" s="148" t="s">
        <v>659</v>
      </c>
      <c r="B152" s="148">
        <v>169</v>
      </c>
      <c r="C152" t="s">
        <v>103</v>
      </c>
      <c r="D152" t="s">
        <v>120</v>
      </c>
      <c r="E152" t="s">
        <v>660</v>
      </c>
      <c r="F152" s="25" t="s">
        <v>9</v>
      </c>
      <c r="G152" s="148" t="s">
        <v>432</v>
      </c>
      <c r="H152" s="148" t="s">
        <v>433</v>
      </c>
      <c r="I152" s="189">
        <v>579.79399999999998</v>
      </c>
      <c r="J152" s="184">
        <v>0</v>
      </c>
      <c r="K152" s="184" t="s">
        <v>505</v>
      </c>
      <c r="L152" s="184">
        <v>0</v>
      </c>
      <c r="M152" s="280">
        <v>0</v>
      </c>
      <c r="N152" s="278" t="s">
        <v>2160</v>
      </c>
      <c r="O152" s="257" t="s">
        <v>2160</v>
      </c>
      <c r="P152" s="257">
        <v>0</v>
      </c>
      <c r="Q152" s="258" t="s">
        <v>551</v>
      </c>
      <c r="R152" s="148">
        <v>12</v>
      </c>
      <c r="S152" s="148" t="s">
        <v>120</v>
      </c>
    </row>
    <row r="153" spans="1:19" x14ac:dyDescent="0.3">
      <c r="A153" s="148" t="s">
        <v>659</v>
      </c>
      <c r="B153" s="148">
        <v>169</v>
      </c>
      <c r="C153" t="s">
        <v>103</v>
      </c>
      <c r="D153" t="s">
        <v>120</v>
      </c>
      <c r="E153" t="s">
        <v>660</v>
      </c>
      <c r="F153" s="25" t="s">
        <v>9</v>
      </c>
      <c r="G153" s="148" t="s">
        <v>427</v>
      </c>
      <c r="H153" s="148" t="s">
        <v>428</v>
      </c>
      <c r="I153" s="189">
        <v>2494.0899999999997</v>
      </c>
      <c r="J153" s="184">
        <v>176743</v>
      </c>
      <c r="K153" s="184" t="s">
        <v>1444</v>
      </c>
      <c r="L153" s="184">
        <v>24390.534000000003</v>
      </c>
      <c r="M153" s="280">
        <v>3.1255333333333333</v>
      </c>
      <c r="N153" s="278">
        <v>14.111393379087147</v>
      </c>
      <c r="O153" s="257">
        <v>0.22149005766966445</v>
      </c>
      <c r="P153" s="257">
        <v>0.13800000000000001</v>
      </c>
      <c r="Q153" s="258" t="s">
        <v>551</v>
      </c>
      <c r="R153" s="148">
        <v>12</v>
      </c>
      <c r="S153" s="148" t="s">
        <v>120</v>
      </c>
    </row>
    <row r="154" spans="1:19" x14ac:dyDescent="0.3">
      <c r="A154" s="148" t="s">
        <v>665</v>
      </c>
      <c r="B154" s="148">
        <v>169</v>
      </c>
      <c r="C154" t="s">
        <v>103</v>
      </c>
      <c r="D154" t="s">
        <v>123</v>
      </c>
      <c r="E154" t="s">
        <v>666</v>
      </c>
      <c r="F154" s="25" t="s">
        <v>9</v>
      </c>
      <c r="G154" s="148" t="s">
        <v>427</v>
      </c>
      <c r="H154" s="148" t="s">
        <v>428</v>
      </c>
      <c r="I154" s="189">
        <v>1972.116</v>
      </c>
      <c r="J154" s="184">
        <v>139708</v>
      </c>
      <c r="K154" s="184" t="s">
        <v>1444</v>
      </c>
      <c r="L154" s="184">
        <v>19279.704000000002</v>
      </c>
      <c r="M154" s="280">
        <v>2.8521500000000004</v>
      </c>
      <c r="N154" s="257">
        <v>14.115984768230881</v>
      </c>
      <c r="O154" s="257">
        <v>0.20205108228927715</v>
      </c>
      <c r="P154" s="257">
        <v>0.13800000000000001</v>
      </c>
      <c r="Q154" s="258" t="s">
        <v>551</v>
      </c>
      <c r="R154" s="148">
        <v>12</v>
      </c>
      <c r="S154" s="148" t="s">
        <v>123</v>
      </c>
    </row>
    <row r="155" spans="1:19" x14ac:dyDescent="0.3">
      <c r="A155" s="148" t="s">
        <v>669</v>
      </c>
      <c r="B155" s="148">
        <v>169</v>
      </c>
      <c r="C155" t="s">
        <v>103</v>
      </c>
      <c r="D155" t="s">
        <v>125</v>
      </c>
      <c r="E155" t="s">
        <v>670</v>
      </c>
      <c r="F155" s="25" t="s">
        <v>9</v>
      </c>
      <c r="G155" s="148" t="s">
        <v>427</v>
      </c>
      <c r="H155" s="148" t="s">
        <v>428</v>
      </c>
      <c r="I155" s="189">
        <v>1508.9290000000001</v>
      </c>
      <c r="J155" s="184">
        <v>106346</v>
      </c>
      <c r="K155" s="184" t="s">
        <v>1444</v>
      </c>
      <c r="L155" s="184">
        <v>14675.748000000001</v>
      </c>
      <c r="M155" s="280">
        <v>2.6993999999999994</v>
      </c>
      <c r="N155" s="257">
        <v>14.188864649352114</v>
      </c>
      <c r="O155" s="257">
        <v>0.19024777998169559</v>
      </c>
      <c r="P155" s="257">
        <v>0.13800000000000001</v>
      </c>
      <c r="Q155" s="258" t="s">
        <v>551</v>
      </c>
      <c r="R155" s="148">
        <v>12</v>
      </c>
      <c r="S155" s="148" t="s">
        <v>125</v>
      </c>
    </row>
    <row r="156" spans="1:19" x14ac:dyDescent="0.3">
      <c r="A156" s="148" t="s">
        <v>679</v>
      </c>
      <c r="B156" s="148">
        <v>169</v>
      </c>
      <c r="C156" t="s">
        <v>103</v>
      </c>
      <c r="D156" t="s">
        <v>136</v>
      </c>
      <c r="E156" t="s">
        <v>680</v>
      </c>
      <c r="F156" s="25" t="s">
        <v>9</v>
      </c>
      <c r="G156" s="148" t="s">
        <v>427</v>
      </c>
      <c r="H156" s="148" t="s">
        <v>428</v>
      </c>
      <c r="I156" s="189">
        <v>1974.124</v>
      </c>
      <c r="J156" s="184">
        <v>154488</v>
      </c>
      <c r="K156" s="184" t="s">
        <v>1444</v>
      </c>
      <c r="L156" s="184">
        <v>21319.344000000001</v>
      </c>
      <c r="M156" s="280">
        <v>2.3537166666666667</v>
      </c>
      <c r="N156" s="257">
        <v>12.778494122520843</v>
      </c>
      <c r="O156" s="257">
        <v>0.18419358682635945</v>
      </c>
      <c r="P156" s="257">
        <v>0.13800000000000001</v>
      </c>
      <c r="Q156" s="258" t="s">
        <v>551</v>
      </c>
      <c r="R156" s="148">
        <v>12</v>
      </c>
      <c r="S156" s="148" t="s">
        <v>136</v>
      </c>
    </row>
    <row r="157" spans="1:19" x14ac:dyDescent="0.3">
      <c r="A157" s="148" t="s">
        <v>681</v>
      </c>
      <c r="B157" s="148">
        <v>169</v>
      </c>
      <c r="C157" t="s">
        <v>103</v>
      </c>
      <c r="D157" t="s">
        <v>137</v>
      </c>
      <c r="E157" t="s">
        <v>682</v>
      </c>
      <c r="F157" s="25" t="s">
        <v>9</v>
      </c>
      <c r="G157" s="148" t="s">
        <v>432</v>
      </c>
      <c r="H157" s="148" t="s">
        <v>433</v>
      </c>
      <c r="I157" s="189">
        <v>694.31299999999999</v>
      </c>
      <c r="J157" s="184">
        <v>0</v>
      </c>
      <c r="K157" s="184" t="s">
        <v>505</v>
      </c>
      <c r="L157" s="184">
        <v>0</v>
      </c>
      <c r="M157" s="280">
        <v>0</v>
      </c>
      <c r="N157" s="257" t="s">
        <v>2160</v>
      </c>
      <c r="O157" s="257" t="s">
        <v>2160</v>
      </c>
      <c r="P157" s="257">
        <v>0</v>
      </c>
      <c r="Q157" s="258" t="s">
        <v>551</v>
      </c>
      <c r="R157" s="148">
        <v>12</v>
      </c>
      <c r="S157" s="148" t="s">
        <v>137</v>
      </c>
    </row>
    <row r="158" spans="1:19" x14ac:dyDescent="0.3">
      <c r="A158" s="148" t="s">
        <v>681</v>
      </c>
      <c r="B158" s="148">
        <v>169</v>
      </c>
      <c r="C158" t="s">
        <v>103</v>
      </c>
      <c r="D158" t="s">
        <v>137</v>
      </c>
      <c r="E158" t="s">
        <v>682</v>
      </c>
      <c r="F158" s="25" t="s">
        <v>9</v>
      </c>
      <c r="G158" s="148" t="s">
        <v>427</v>
      </c>
      <c r="H158" s="148" t="s">
        <v>428</v>
      </c>
      <c r="I158" s="189">
        <v>1525.94</v>
      </c>
      <c r="J158" s="184">
        <v>133541</v>
      </c>
      <c r="K158" s="184" t="s">
        <v>1444</v>
      </c>
      <c r="L158" s="184">
        <v>18428.658000000003</v>
      </c>
      <c r="M158" s="280">
        <v>3.0636333333333337</v>
      </c>
      <c r="N158" s="278">
        <v>11.426752832463437</v>
      </c>
      <c r="O158" s="257">
        <v>0.26811058034173474</v>
      </c>
      <c r="P158" s="257">
        <v>0.13800000000000001</v>
      </c>
      <c r="Q158" s="258" t="s">
        <v>551</v>
      </c>
      <c r="R158" s="148">
        <v>12</v>
      </c>
      <c r="S158" s="148" t="s">
        <v>137</v>
      </c>
    </row>
    <row r="159" spans="1:19" x14ac:dyDescent="0.3">
      <c r="A159" s="148" t="s">
        <v>683</v>
      </c>
      <c r="B159" s="148">
        <v>169</v>
      </c>
      <c r="C159" t="s">
        <v>103</v>
      </c>
      <c r="D159" t="s">
        <v>139</v>
      </c>
      <c r="E159" t="s">
        <v>684</v>
      </c>
      <c r="F159" s="25" t="s">
        <v>9</v>
      </c>
      <c r="G159" s="148" t="s">
        <v>432</v>
      </c>
      <c r="H159" s="148" t="s">
        <v>433</v>
      </c>
      <c r="I159" s="189">
        <v>0</v>
      </c>
      <c r="J159" s="184">
        <v>0</v>
      </c>
      <c r="K159" s="184">
        <v>0</v>
      </c>
      <c r="L159" s="184">
        <v>0</v>
      </c>
      <c r="M159" s="280">
        <v>0</v>
      </c>
      <c r="N159" s="257" t="s">
        <v>2160</v>
      </c>
      <c r="O159" s="257" t="s">
        <v>2160</v>
      </c>
      <c r="P159" s="257">
        <v>0</v>
      </c>
      <c r="Q159" s="258">
        <v>0</v>
      </c>
      <c r="R159" s="148">
        <v>0</v>
      </c>
      <c r="S159" s="148" t="s">
        <v>685</v>
      </c>
    </row>
    <row r="160" spans="1:19" x14ac:dyDescent="0.3">
      <c r="A160" s="148" t="s">
        <v>683</v>
      </c>
      <c r="B160" s="148">
        <v>169</v>
      </c>
      <c r="C160" t="s">
        <v>103</v>
      </c>
      <c r="D160" t="s">
        <v>139</v>
      </c>
      <c r="E160" t="s">
        <v>684</v>
      </c>
      <c r="F160" s="25" t="s">
        <v>9</v>
      </c>
      <c r="G160" s="148" t="s">
        <v>427</v>
      </c>
      <c r="H160" s="148" t="s">
        <v>428</v>
      </c>
      <c r="I160" s="189">
        <v>3021.6059999999998</v>
      </c>
      <c r="J160" s="184">
        <v>248919</v>
      </c>
      <c r="K160" s="184" t="s">
        <v>1444</v>
      </c>
      <c r="L160" s="184">
        <v>34350.822</v>
      </c>
      <c r="M160" s="280">
        <v>2.5094833333333324</v>
      </c>
      <c r="N160" s="257">
        <v>12.13891265833464</v>
      </c>
      <c r="O160" s="257">
        <v>0.20673048764464982</v>
      </c>
      <c r="P160" s="257">
        <v>0.13800000000000001</v>
      </c>
      <c r="Q160" s="258" t="s">
        <v>551</v>
      </c>
      <c r="R160" s="148">
        <v>12</v>
      </c>
      <c r="S160" s="148" t="s">
        <v>685</v>
      </c>
    </row>
    <row r="161" spans="1:19" x14ac:dyDescent="0.3">
      <c r="A161" s="148" t="s">
        <v>688</v>
      </c>
      <c r="B161" s="148">
        <v>169</v>
      </c>
      <c r="C161" t="s">
        <v>103</v>
      </c>
      <c r="D161" t="s">
        <v>142</v>
      </c>
      <c r="E161" t="s">
        <v>689</v>
      </c>
      <c r="F161" s="25" t="s">
        <v>9</v>
      </c>
      <c r="G161" s="148" t="s">
        <v>427</v>
      </c>
      <c r="H161" s="148" t="s">
        <v>428</v>
      </c>
      <c r="I161" s="189">
        <v>1671.6490000000003</v>
      </c>
      <c r="J161" s="184">
        <v>119379</v>
      </c>
      <c r="K161" s="184" t="s">
        <v>1444</v>
      </c>
      <c r="L161" s="184">
        <v>16474.302</v>
      </c>
      <c r="M161" s="280">
        <v>2.9172499999999997</v>
      </c>
      <c r="N161" s="257">
        <v>14.002873202154484</v>
      </c>
      <c r="O161" s="257">
        <v>0.20833224423907168</v>
      </c>
      <c r="P161" s="257">
        <v>0.13800000000000001</v>
      </c>
      <c r="Q161" s="258" t="s">
        <v>551</v>
      </c>
      <c r="R161" s="148">
        <v>12</v>
      </c>
      <c r="S161" s="148" t="s">
        <v>142</v>
      </c>
    </row>
    <row r="162" spans="1:19" x14ac:dyDescent="0.3">
      <c r="A162" s="148" t="s">
        <v>701</v>
      </c>
      <c r="B162" s="148">
        <v>169</v>
      </c>
      <c r="C162" t="s">
        <v>103</v>
      </c>
      <c r="D162" t="s">
        <v>151</v>
      </c>
      <c r="E162" t="s">
        <v>702</v>
      </c>
      <c r="F162" s="25" t="s">
        <v>9</v>
      </c>
      <c r="G162" s="148" t="s">
        <v>432</v>
      </c>
      <c r="H162" s="148" t="s">
        <v>433</v>
      </c>
      <c r="I162" s="189">
        <v>681.69499999999994</v>
      </c>
      <c r="J162" s="184">
        <v>0</v>
      </c>
      <c r="K162" s="184" t="s">
        <v>505</v>
      </c>
      <c r="L162" s="184">
        <v>0</v>
      </c>
      <c r="M162" s="280">
        <v>0</v>
      </c>
      <c r="N162" s="278" t="s">
        <v>2160</v>
      </c>
      <c r="O162" s="257" t="s">
        <v>2160</v>
      </c>
      <c r="P162" s="257">
        <v>0</v>
      </c>
      <c r="Q162" s="258" t="s">
        <v>551</v>
      </c>
      <c r="R162" s="148">
        <v>12</v>
      </c>
      <c r="S162" s="148" t="s">
        <v>151</v>
      </c>
    </row>
    <row r="163" spans="1:19" x14ac:dyDescent="0.3">
      <c r="A163" s="148" t="s">
        <v>701</v>
      </c>
      <c r="B163" s="148">
        <v>169</v>
      </c>
      <c r="C163" t="s">
        <v>103</v>
      </c>
      <c r="D163" t="s">
        <v>151</v>
      </c>
      <c r="E163" t="s">
        <v>702</v>
      </c>
      <c r="F163" s="25" t="s">
        <v>9</v>
      </c>
      <c r="G163" s="148" t="s">
        <v>427</v>
      </c>
      <c r="H163" s="148" t="s">
        <v>428</v>
      </c>
      <c r="I163" s="189">
        <v>2874.6619999999998</v>
      </c>
      <c r="J163" s="184">
        <v>216030</v>
      </c>
      <c r="K163" s="184" t="s">
        <v>1444</v>
      </c>
      <c r="L163" s="184">
        <v>29812.140000000003</v>
      </c>
      <c r="M163" s="280">
        <v>3.4084000000000003</v>
      </c>
      <c r="N163" s="257">
        <v>13.306772207563764</v>
      </c>
      <c r="O163" s="257">
        <v>0.25614025301061483</v>
      </c>
      <c r="P163" s="257">
        <v>0.13800000000000001</v>
      </c>
      <c r="Q163" s="258" t="s">
        <v>551</v>
      </c>
      <c r="R163" s="148">
        <v>12</v>
      </c>
      <c r="S163" s="148" t="s">
        <v>151</v>
      </c>
    </row>
    <row r="164" spans="1:19" x14ac:dyDescent="0.3">
      <c r="A164" s="148" t="s">
        <v>703</v>
      </c>
      <c r="B164" s="148">
        <v>169</v>
      </c>
      <c r="C164" t="s">
        <v>103</v>
      </c>
      <c r="D164" t="s">
        <v>396</v>
      </c>
      <c r="E164" t="s">
        <v>704</v>
      </c>
      <c r="F164" s="25" t="s">
        <v>9</v>
      </c>
      <c r="G164" s="148" t="s">
        <v>427</v>
      </c>
      <c r="H164" s="148" t="s">
        <v>428</v>
      </c>
      <c r="I164" s="189">
        <v>1481.98</v>
      </c>
      <c r="J164" s="184">
        <v>103130</v>
      </c>
      <c r="K164" s="184" t="s">
        <v>1444</v>
      </c>
      <c r="L164" s="184">
        <v>14231.94</v>
      </c>
      <c r="M164" s="280">
        <v>3.4789499999999993</v>
      </c>
      <c r="N164" s="278">
        <v>14.370018423349171</v>
      </c>
      <c r="O164" s="257">
        <v>0.24209781069919967</v>
      </c>
      <c r="P164" s="257">
        <v>0.13800000000000001</v>
      </c>
      <c r="Q164" s="258" t="s">
        <v>551</v>
      </c>
      <c r="R164" s="148">
        <v>12</v>
      </c>
      <c r="S164" s="148" t="s">
        <v>396</v>
      </c>
    </row>
    <row r="165" spans="1:19" x14ac:dyDescent="0.3">
      <c r="A165" s="148" t="s">
        <v>709</v>
      </c>
      <c r="B165" s="148">
        <v>169</v>
      </c>
      <c r="C165" t="s">
        <v>103</v>
      </c>
      <c r="D165" t="s">
        <v>109</v>
      </c>
      <c r="E165" t="s">
        <v>710</v>
      </c>
      <c r="F165" s="25" t="s">
        <v>9</v>
      </c>
      <c r="G165" s="148" t="s">
        <v>427</v>
      </c>
      <c r="H165" s="148" t="s">
        <v>428</v>
      </c>
      <c r="I165" s="189">
        <v>953.69299999999998</v>
      </c>
      <c r="J165" s="184">
        <v>66555</v>
      </c>
      <c r="K165" s="184" t="s">
        <v>1444</v>
      </c>
      <c r="L165" s="184">
        <v>9184.59</v>
      </c>
      <c r="M165" s="280">
        <v>3.0589500000000007</v>
      </c>
      <c r="N165" s="278">
        <v>14.329396739538728</v>
      </c>
      <c r="O165" s="257">
        <v>0.21347374600631444</v>
      </c>
      <c r="P165" s="257">
        <v>0.13800000000000001</v>
      </c>
      <c r="Q165" s="258" t="s">
        <v>551</v>
      </c>
      <c r="R165" s="148">
        <v>12</v>
      </c>
      <c r="S165" s="148" t="s">
        <v>109</v>
      </c>
    </row>
    <row r="166" spans="1:19" x14ac:dyDescent="0.3">
      <c r="A166" s="148" t="s">
        <v>711</v>
      </c>
      <c r="B166" s="148">
        <v>169</v>
      </c>
      <c r="C166" t="s">
        <v>103</v>
      </c>
      <c r="D166" t="s">
        <v>114</v>
      </c>
      <c r="E166" t="s">
        <v>712</v>
      </c>
      <c r="F166" s="25" t="s">
        <v>9</v>
      </c>
      <c r="G166" s="148" t="s">
        <v>427</v>
      </c>
      <c r="H166" s="148" t="s">
        <v>428</v>
      </c>
      <c r="I166" s="189">
        <v>682.06500000000005</v>
      </c>
      <c r="J166" s="184">
        <v>48843</v>
      </c>
      <c r="K166" s="184" t="s">
        <v>1444</v>
      </c>
      <c r="L166" s="184">
        <v>6740.3340000000007</v>
      </c>
      <c r="M166" s="280">
        <v>3.6211999999999995</v>
      </c>
      <c r="N166" s="257">
        <v>13.96443707388981</v>
      </c>
      <c r="O166" s="257">
        <v>0.25931585933891926</v>
      </c>
      <c r="P166" s="257">
        <v>0.13800000000000001</v>
      </c>
      <c r="Q166" s="258" t="s">
        <v>551</v>
      </c>
      <c r="R166" s="148">
        <v>12</v>
      </c>
      <c r="S166" s="148" t="s">
        <v>114</v>
      </c>
    </row>
    <row r="167" spans="1:19" x14ac:dyDescent="0.3">
      <c r="A167" s="148" t="s">
        <v>721</v>
      </c>
      <c r="B167" s="148">
        <v>169</v>
      </c>
      <c r="C167" t="s">
        <v>103</v>
      </c>
      <c r="D167" t="s">
        <v>126</v>
      </c>
      <c r="E167" t="s">
        <v>722</v>
      </c>
      <c r="F167" s="25" t="s">
        <v>9</v>
      </c>
      <c r="G167" s="148" t="s">
        <v>432</v>
      </c>
      <c r="H167" s="148" t="s">
        <v>433</v>
      </c>
      <c r="I167" s="189">
        <v>117.86799999999998</v>
      </c>
      <c r="J167" s="184">
        <v>0</v>
      </c>
      <c r="K167" s="184" t="s">
        <v>505</v>
      </c>
      <c r="L167" s="184">
        <v>0</v>
      </c>
      <c r="M167" s="280">
        <v>0</v>
      </c>
      <c r="N167" s="278" t="s">
        <v>2160</v>
      </c>
      <c r="O167" s="257" t="s">
        <v>2160</v>
      </c>
      <c r="P167" s="257">
        <v>0</v>
      </c>
      <c r="Q167" s="258" t="s">
        <v>551</v>
      </c>
      <c r="R167" s="148">
        <v>10</v>
      </c>
      <c r="S167" s="148" t="s">
        <v>126</v>
      </c>
    </row>
    <row r="168" spans="1:19" x14ac:dyDescent="0.3">
      <c r="A168" s="148" t="s">
        <v>721</v>
      </c>
      <c r="B168" s="148">
        <v>169</v>
      </c>
      <c r="C168" t="s">
        <v>103</v>
      </c>
      <c r="D168" t="s">
        <v>126</v>
      </c>
      <c r="E168" t="s">
        <v>722</v>
      </c>
      <c r="F168" s="25" t="s">
        <v>9</v>
      </c>
      <c r="G168" s="148" t="s">
        <v>427</v>
      </c>
      <c r="H168" s="148" t="s">
        <v>428</v>
      </c>
      <c r="I168" s="189">
        <v>827.34899999999982</v>
      </c>
      <c r="J168" s="184">
        <v>61402</v>
      </c>
      <c r="K168" s="184" t="s">
        <v>1444</v>
      </c>
      <c r="L168" s="184">
        <v>8473.4760000000006</v>
      </c>
      <c r="M168" s="280">
        <v>3.5096499999999993</v>
      </c>
      <c r="N168" s="257">
        <v>13.474300511383991</v>
      </c>
      <c r="O168" s="257">
        <v>0.26046992176215844</v>
      </c>
      <c r="P168" s="257">
        <v>0.13800000000000001</v>
      </c>
      <c r="Q168" s="258" t="s">
        <v>551</v>
      </c>
      <c r="R168" s="148">
        <v>12</v>
      </c>
      <c r="S168" s="148" t="s">
        <v>126</v>
      </c>
    </row>
    <row r="169" spans="1:19" x14ac:dyDescent="0.3">
      <c r="A169" s="148" t="s">
        <v>729</v>
      </c>
      <c r="B169" s="148">
        <v>169</v>
      </c>
      <c r="C169" t="s">
        <v>103</v>
      </c>
      <c r="D169" t="s">
        <v>138</v>
      </c>
      <c r="E169" t="s">
        <v>730</v>
      </c>
      <c r="F169" s="25" t="s">
        <v>9</v>
      </c>
      <c r="G169" s="148" t="s">
        <v>427</v>
      </c>
      <c r="H169" s="148" t="s">
        <v>428</v>
      </c>
      <c r="I169" s="189">
        <v>1023.124</v>
      </c>
      <c r="J169" s="184">
        <v>72855</v>
      </c>
      <c r="K169" s="184" t="s">
        <v>1444</v>
      </c>
      <c r="L169" s="184">
        <v>10053.990000000002</v>
      </c>
      <c r="M169" s="280">
        <v>2.3877000000000002</v>
      </c>
      <c r="N169" s="257">
        <v>14.043291469356943</v>
      </c>
      <c r="O169" s="257">
        <v>0.17002424290701812</v>
      </c>
      <c r="P169" s="257">
        <v>0.13800000000000001</v>
      </c>
      <c r="Q169" s="258" t="s">
        <v>551</v>
      </c>
      <c r="R169" s="148">
        <v>12</v>
      </c>
      <c r="S169" s="148" t="s">
        <v>138</v>
      </c>
    </row>
    <row r="170" spans="1:19" x14ac:dyDescent="0.3">
      <c r="A170" s="148" t="s">
        <v>904</v>
      </c>
      <c r="B170" s="148">
        <v>570</v>
      </c>
      <c r="C170" t="s">
        <v>404</v>
      </c>
      <c r="D170" t="s">
        <v>405</v>
      </c>
      <c r="E170" t="s">
        <v>905</v>
      </c>
      <c r="F170" s="25" t="s">
        <v>9</v>
      </c>
      <c r="G170" s="148" t="s">
        <v>1059</v>
      </c>
      <c r="H170" s="148" t="s">
        <v>1060</v>
      </c>
      <c r="I170" s="189">
        <v>0</v>
      </c>
      <c r="J170" s="184">
        <v>0</v>
      </c>
      <c r="K170" s="184">
        <v>0</v>
      </c>
      <c r="L170" s="184">
        <v>0</v>
      </c>
      <c r="M170" s="280">
        <v>0</v>
      </c>
      <c r="N170" s="257" t="s">
        <v>2160</v>
      </c>
      <c r="O170" s="257" t="s">
        <v>2160</v>
      </c>
      <c r="P170" s="257">
        <v>0</v>
      </c>
      <c r="Q170" s="258">
        <v>0</v>
      </c>
      <c r="R170" s="148">
        <v>0</v>
      </c>
      <c r="S170" s="148" t="s">
        <v>405</v>
      </c>
    </row>
    <row r="171" spans="1:19" x14ac:dyDescent="0.3">
      <c r="A171" s="148" t="s">
        <v>1315</v>
      </c>
      <c r="B171" s="148">
        <v>0</v>
      </c>
      <c r="C171" t="s">
        <v>326</v>
      </c>
      <c r="D171" t="s">
        <v>327</v>
      </c>
      <c r="E171" t="s">
        <v>1316</v>
      </c>
      <c r="F171" s="25" t="s">
        <v>9</v>
      </c>
      <c r="G171" s="148" t="s">
        <v>427</v>
      </c>
      <c r="H171" s="148" t="s">
        <v>428</v>
      </c>
      <c r="I171" s="189">
        <v>0</v>
      </c>
      <c r="J171" s="184">
        <v>0</v>
      </c>
      <c r="K171" s="184">
        <v>0</v>
      </c>
      <c r="L171" s="184">
        <v>0</v>
      </c>
      <c r="M171" s="280">
        <v>0</v>
      </c>
      <c r="N171" s="278" t="s">
        <v>2160</v>
      </c>
      <c r="O171" s="257" t="s">
        <v>2160</v>
      </c>
      <c r="P171" s="257">
        <v>0.13800000000000001</v>
      </c>
      <c r="Q171" s="258">
        <v>0</v>
      </c>
      <c r="R171" s="148">
        <v>0</v>
      </c>
      <c r="S171" s="148" t="s">
        <v>327</v>
      </c>
    </row>
    <row r="172" spans="1:19" x14ac:dyDescent="0.3">
      <c r="A172" s="148" t="s">
        <v>974</v>
      </c>
      <c r="B172" s="148">
        <v>395</v>
      </c>
      <c r="C172" t="s">
        <v>330</v>
      </c>
      <c r="D172" t="s">
        <v>331</v>
      </c>
      <c r="E172" t="s">
        <v>975</v>
      </c>
      <c r="F172" s="25" t="s">
        <v>9</v>
      </c>
      <c r="G172" s="148" t="s">
        <v>432</v>
      </c>
      <c r="H172" s="148" t="s">
        <v>428</v>
      </c>
      <c r="I172" s="189">
        <v>0</v>
      </c>
      <c r="J172" s="184">
        <v>0</v>
      </c>
      <c r="K172" s="184">
        <v>0</v>
      </c>
      <c r="L172" s="184">
        <v>0</v>
      </c>
      <c r="M172" s="280">
        <v>0</v>
      </c>
      <c r="N172" s="278" t="s">
        <v>2160</v>
      </c>
      <c r="O172" s="257" t="s">
        <v>2160</v>
      </c>
      <c r="P172" s="257">
        <v>0</v>
      </c>
      <c r="Q172" s="258">
        <v>0</v>
      </c>
      <c r="R172" s="148">
        <v>0</v>
      </c>
      <c r="S172" s="148" t="s">
        <v>331</v>
      </c>
    </row>
    <row r="173" spans="1:19" x14ac:dyDescent="0.3">
      <c r="A173" s="148" t="s">
        <v>1020</v>
      </c>
      <c r="B173" s="148">
        <v>664</v>
      </c>
      <c r="C173" t="s">
        <v>365</v>
      </c>
      <c r="D173" t="s">
        <v>366</v>
      </c>
      <c r="E173" t="s">
        <v>1021</v>
      </c>
      <c r="F173" s="25" t="s">
        <v>9</v>
      </c>
      <c r="G173" s="148" t="s">
        <v>427</v>
      </c>
      <c r="H173" s="148" t="s">
        <v>428</v>
      </c>
      <c r="I173" s="189">
        <v>557.43899999999996</v>
      </c>
      <c r="J173" s="184">
        <v>50322</v>
      </c>
      <c r="K173" s="184" t="s">
        <v>1444</v>
      </c>
      <c r="L173" s="184">
        <v>6944.4360000000006</v>
      </c>
      <c r="M173" s="280">
        <v>3.9727333333333328</v>
      </c>
      <c r="N173" s="278">
        <v>11.077441278168594</v>
      </c>
      <c r="O173" s="257">
        <v>0.35863275945888246</v>
      </c>
      <c r="P173" s="257">
        <v>0.13800000000000001</v>
      </c>
      <c r="Q173" s="258" t="s">
        <v>551</v>
      </c>
      <c r="R173" s="148">
        <v>12</v>
      </c>
      <c r="S173" s="148" t="s">
        <v>366</v>
      </c>
    </row>
    <row r="174" spans="1:19" x14ac:dyDescent="0.3">
      <c r="A174" s="148" t="s">
        <v>641</v>
      </c>
      <c r="B174" s="148">
        <v>169</v>
      </c>
      <c r="C174" t="s">
        <v>103</v>
      </c>
      <c r="D174" t="s">
        <v>104</v>
      </c>
      <c r="E174" t="s">
        <v>1338</v>
      </c>
      <c r="F174" s="25" t="s">
        <v>9</v>
      </c>
      <c r="G174" s="148" t="s">
        <v>427</v>
      </c>
      <c r="H174" s="148" t="s">
        <v>428</v>
      </c>
      <c r="I174" s="189">
        <v>1282.8890000000001</v>
      </c>
      <c r="J174" s="184">
        <v>95918</v>
      </c>
      <c r="K174" s="184" t="s">
        <v>1444</v>
      </c>
      <c r="L174" s="184">
        <v>13236.684000000001</v>
      </c>
      <c r="M174" s="280">
        <v>3.1193250000000003</v>
      </c>
      <c r="N174" s="257">
        <v>13.374851435601245</v>
      </c>
      <c r="O174" s="257">
        <v>0.23322315130147658</v>
      </c>
      <c r="P174" s="257">
        <v>0.13800000000000001</v>
      </c>
      <c r="Q174" s="258" t="s">
        <v>551</v>
      </c>
      <c r="R174" s="148">
        <v>8</v>
      </c>
      <c r="S174" s="148" t="s">
        <v>104</v>
      </c>
    </row>
    <row r="175" spans="1:19" x14ac:dyDescent="0.3">
      <c r="A175" s="148" t="s">
        <v>671</v>
      </c>
      <c r="B175" s="148">
        <v>169</v>
      </c>
      <c r="C175" t="s">
        <v>103</v>
      </c>
      <c r="D175" t="s">
        <v>128</v>
      </c>
      <c r="E175" t="s">
        <v>672</v>
      </c>
      <c r="F175" s="25" t="s">
        <v>9</v>
      </c>
      <c r="G175" s="148" t="s">
        <v>427</v>
      </c>
      <c r="H175" s="148" t="s">
        <v>428</v>
      </c>
      <c r="I175" s="189">
        <v>2798.9580000000001</v>
      </c>
      <c r="J175" s="184">
        <v>199832</v>
      </c>
      <c r="K175" s="184" t="s">
        <v>1444</v>
      </c>
      <c r="L175" s="184">
        <v>27576.816000000003</v>
      </c>
      <c r="M175" s="280">
        <v>2.9852000000000003</v>
      </c>
      <c r="N175" s="257">
        <v>14.006555506625565</v>
      </c>
      <c r="O175" s="257">
        <v>0.21312877377938508</v>
      </c>
      <c r="P175" s="257">
        <v>0.13800000000000001</v>
      </c>
      <c r="Q175" s="258" t="s">
        <v>551</v>
      </c>
      <c r="R175" s="148">
        <v>12</v>
      </c>
      <c r="S175" s="148" t="s">
        <v>128</v>
      </c>
    </row>
    <row r="176" spans="1:19" x14ac:dyDescent="0.3">
      <c r="A176" s="148" t="s">
        <v>1339</v>
      </c>
      <c r="B176" s="148">
        <v>169</v>
      </c>
      <c r="C176" t="s">
        <v>103</v>
      </c>
      <c r="D176" t="s">
        <v>134</v>
      </c>
      <c r="E176" t="s">
        <v>1401</v>
      </c>
      <c r="F176" s="25" t="s">
        <v>9</v>
      </c>
      <c r="G176" s="148" t="s">
        <v>427</v>
      </c>
      <c r="H176" s="148" t="s">
        <v>428</v>
      </c>
      <c r="I176" s="189">
        <v>0</v>
      </c>
      <c r="J176" s="184">
        <v>0</v>
      </c>
      <c r="K176" s="184">
        <v>0</v>
      </c>
      <c r="L176" s="184">
        <v>0</v>
      </c>
      <c r="M176" s="280">
        <v>0</v>
      </c>
      <c r="N176" s="257" t="s">
        <v>2160</v>
      </c>
      <c r="O176" s="257" t="s">
        <v>2160</v>
      </c>
      <c r="P176" s="257">
        <v>0.13800000000000001</v>
      </c>
      <c r="Q176" s="258">
        <v>0</v>
      </c>
      <c r="R176" s="148">
        <v>0</v>
      </c>
      <c r="S176" s="148" t="s">
        <v>134</v>
      </c>
    </row>
    <row r="177" spans="1:19" x14ac:dyDescent="0.3">
      <c r="A177" s="148" t="s">
        <v>1343</v>
      </c>
      <c r="B177" s="148">
        <v>169</v>
      </c>
      <c r="C177" t="s">
        <v>103</v>
      </c>
      <c r="D177" t="s">
        <v>130</v>
      </c>
      <c r="E177" t="s">
        <v>702</v>
      </c>
      <c r="F177" s="25" t="s">
        <v>9</v>
      </c>
      <c r="G177" s="148" t="s">
        <v>427</v>
      </c>
      <c r="H177" s="148" t="s">
        <v>428</v>
      </c>
      <c r="I177" s="189">
        <v>0</v>
      </c>
      <c r="J177" s="184">
        <v>0</v>
      </c>
      <c r="K177" s="184">
        <v>0</v>
      </c>
      <c r="L177" s="184">
        <v>0</v>
      </c>
      <c r="M177" s="280">
        <v>0</v>
      </c>
      <c r="N177" s="257" t="s">
        <v>2160</v>
      </c>
      <c r="O177" s="257" t="s">
        <v>2160</v>
      </c>
      <c r="P177" s="257">
        <v>0.13800000000000001</v>
      </c>
      <c r="Q177" s="258">
        <v>0</v>
      </c>
      <c r="R177" s="148">
        <v>0</v>
      </c>
      <c r="S177" s="148" t="s">
        <v>151</v>
      </c>
    </row>
    <row r="178" spans="1:19" x14ac:dyDescent="0.3">
      <c r="A178" s="148" t="s">
        <v>1344</v>
      </c>
      <c r="B178" s="148">
        <v>169</v>
      </c>
      <c r="C178" t="s">
        <v>103</v>
      </c>
      <c r="D178" t="s">
        <v>152</v>
      </c>
      <c r="E178" t="s">
        <v>702</v>
      </c>
      <c r="F178" s="25" t="s">
        <v>9</v>
      </c>
      <c r="G178" s="148" t="s">
        <v>427</v>
      </c>
      <c r="H178" s="148" t="s">
        <v>428</v>
      </c>
      <c r="I178" s="189">
        <v>0</v>
      </c>
      <c r="J178" s="184">
        <v>0</v>
      </c>
      <c r="K178" s="184">
        <v>0</v>
      </c>
      <c r="L178" s="184">
        <v>0</v>
      </c>
      <c r="M178" s="280">
        <v>0</v>
      </c>
      <c r="N178" s="257" t="s">
        <v>2160</v>
      </c>
      <c r="O178" s="257" t="s">
        <v>2160</v>
      </c>
      <c r="P178" s="257">
        <v>0.13800000000000001</v>
      </c>
      <c r="Q178" s="258">
        <v>0</v>
      </c>
      <c r="R178" s="148">
        <v>0</v>
      </c>
      <c r="S178" s="148" t="s">
        <v>151</v>
      </c>
    </row>
    <row r="179" spans="1:19" x14ac:dyDescent="0.3">
      <c r="A179" s="148" t="s">
        <v>1441</v>
      </c>
      <c r="B179" s="148">
        <v>169</v>
      </c>
      <c r="C179" t="s">
        <v>103</v>
      </c>
      <c r="D179" t="s">
        <v>397</v>
      </c>
      <c r="E179" t="s">
        <v>704</v>
      </c>
      <c r="F179" s="25" t="s">
        <v>9</v>
      </c>
      <c r="G179" s="148" t="s">
        <v>427</v>
      </c>
      <c r="H179" s="148" t="s">
        <v>428</v>
      </c>
      <c r="I179" s="189">
        <v>0</v>
      </c>
      <c r="J179" s="184">
        <v>0</v>
      </c>
      <c r="K179" s="184">
        <v>0</v>
      </c>
      <c r="L179" s="184">
        <v>0</v>
      </c>
      <c r="M179" s="280">
        <v>0</v>
      </c>
      <c r="N179" s="257" t="s">
        <v>2160</v>
      </c>
      <c r="O179" s="257" t="s">
        <v>2160</v>
      </c>
      <c r="P179" s="257">
        <v>0.13800000000000001</v>
      </c>
      <c r="Q179" s="258">
        <v>0</v>
      </c>
      <c r="R179" s="148">
        <v>0</v>
      </c>
      <c r="S179" s="148" t="s">
        <v>396</v>
      </c>
    </row>
    <row r="180" spans="1:19" x14ac:dyDescent="0.3">
      <c r="A180" s="148" t="s">
        <v>755</v>
      </c>
      <c r="B180" s="148">
        <v>214</v>
      </c>
      <c r="C180" t="s">
        <v>169</v>
      </c>
      <c r="D180" t="s">
        <v>170</v>
      </c>
      <c r="E180" t="s">
        <v>757</v>
      </c>
      <c r="F180" s="25" t="s">
        <v>10</v>
      </c>
      <c r="G180" s="148" t="s">
        <v>427</v>
      </c>
      <c r="H180" s="148" t="s">
        <v>431</v>
      </c>
      <c r="I180" s="189">
        <v>0.79700000000000004</v>
      </c>
      <c r="J180" s="184">
        <v>84</v>
      </c>
      <c r="K180" s="184" t="s">
        <v>1444</v>
      </c>
      <c r="L180" s="184">
        <v>11.592000000000001</v>
      </c>
      <c r="M180" s="280">
        <v>0</v>
      </c>
      <c r="N180" s="257">
        <v>9.4880952380952372</v>
      </c>
      <c r="O180" s="257">
        <v>0</v>
      </c>
      <c r="P180" s="257">
        <v>0.13800000000000001</v>
      </c>
      <c r="Q180" s="258" t="s">
        <v>588</v>
      </c>
      <c r="R180" s="148">
        <v>12</v>
      </c>
      <c r="S180" s="148" t="s">
        <v>756</v>
      </c>
    </row>
    <row r="181" spans="1:19" x14ac:dyDescent="0.3">
      <c r="A181" s="148" t="s">
        <v>755</v>
      </c>
      <c r="B181" s="148">
        <v>214</v>
      </c>
      <c r="C181" t="s">
        <v>169</v>
      </c>
      <c r="D181" t="s">
        <v>170</v>
      </c>
      <c r="E181" t="s">
        <v>757</v>
      </c>
      <c r="F181" s="25" t="s">
        <v>10</v>
      </c>
      <c r="G181" s="148" t="s">
        <v>434</v>
      </c>
      <c r="H181" s="148" t="s">
        <v>431</v>
      </c>
      <c r="I181" s="189">
        <v>50161.203000000001</v>
      </c>
      <c r="J181" s="184">
        <v>755608</v>
      </c>
      <c r="K181" s="184" t="s">
        <v>1061</v>
      </c>
      <c r="L181" s="184">
        <v>775253.80799999996</v>
      </c>
      <c r="M181" s="280">
        <v>0</v>
      </c>
      <c r="N181" s="278">
        <v>66.385219584758232</v>
      </c>
      <c r="O181" s="257">
        <v>0</v>
      </c>
      <c r="P181" s="257">
        <v>1.026</v>
      </c>
      <c r="Q181" s="258" t="s">
        <v>588</v>
      </c>
      <c r="R181" s="148">
        <v>12</v>
      </c>
      <c r="S181" s="148" t="s">
        <v>756</v>
      </c>
    </row>
    <row r="182" spans="1:19" x14ac:dyDescent="0.3">
      <c r="A182" s="148" t="s">
        <v>942</v>
      </c>
      <c r="B182" s="148">
        <v>254</v>
      </c>
      <c r="C182" t="s">
        <v>303</v>
      </c>
      <c r="D182" t="s">
        <v>304</v>
      </c>
      <c r="E182" t="s">
        <v>943</v>
      </c>
      <c r="F182" s="25" t="s">
        <v>10</v>
      </c>
      <c r="G182" s="148" t="s">
        <v>427</v>
      </c>
      <c r="H182" s="148" t="s">
        <v>428</v>
      </c>
      <c r="I182" s="189">
        <v>4256</v>
      </c>
      <c r="J182" s="184">
        <v>320519</v>
      </c>
      <c r="K182" s="184" t="s">
        <v>1444</v>
      </c>
      <c r="L182" s="184">
        <v>44231.622000000003</v>
      </c>
      <c r="M182" s="280">
        <v>5.6960666666666659</v>
      </c>
      <c r="N182" s="257">
        <v>13.278463991214249</v>
      </c>
      <c r="O182" s="257">
        <v>0.42897029885651627</v>
      </c>
      <c r="P182" s="257">
        <v>0.13800000000000001</v>
      </c>
      <c r="Q182" s="258" t="s">
        <v>551</v>
      </c>
      <c r="R182" s="148">
        <v>12</v>
      </c>
      <c r="S182" s="148" t="s">
        <v>304</v>
      </c>
    </row>
    <row r="183" spans="1:19" x14ac:dyDescent="0.3">
      <c r="A183" s="148" t="s">
        <v>944</v>
      </c>
      <c r="B183" s="148">
        <v>254</v>
      </c>
      <c r="C183" t="s">
        <v>303</v>
      </c>
      <c r="D183" t="s">
        <v>305</v>
      </c>
      <c r="E183" t="s">
        <v>945</v>
      </c>
      <c r="F183" s="25" t="s">
        <v>10</v>
      </c>
      <c r="G183" s="148" t="s">
        <v>427</v>
      </c>
      <c r="H183" s="148" t="s">
        <v>428</v>
      </c>
      <c r="I183" s="189">
        <v>3300.2749999999996</v>
      </c>
      <c r="J183" s="184">
        <v>257159</v>
      </c>
      <c r="K183" s="184" t="s">
        <v>1444</v>
      </c>
      <c r="L183" s="184">
        <v>35487.942000000003</v>
      </c>
      <c r="M183" s="280">
        <v>5.7270666666666665</v>
      </c>
      <c r="N183" s="257">
        <v>12.833597113070121</v>
      </c>
      <c r="O183" s="257">
        <v>0.44625576260564154</v>
      </c>
      <c r="P183" s="257">
        <v>0.13800000000000001</v>
      </c>
      <c r="Q183" s="258" t="s">
        <v>551</v>
      </c>
      <c r="R183" s="148">
        <v>12</v>
      </c>
      <c r="S183" s="148" t="s">
        <v>305</v>
      </c>
    </row>
    <row r="184" spans="1:19" x14ac:dyDescent="0.3">
      <c r="A184" s="148" t="s">
        <v>946</v>
      </c>
      <c r="B184" s="148">
        <v>254</v>
      </c>
      <c r="C184" t="s">
        <v>303</v>
      </c>
      <c r="D184" t="s">
        <v>306</v>
      </c>
      <c r="E184" t="s">
        <v>947</v>
      </c>
      <c r="F184" s="25" t="s">
        <v>10</v>
      </c>
      <c r="G184" s="148" t="s">
        <v>427</v>
      </c>
      <c r="H184" s="148" t="s">
        <v>428</v>
      </c>
      <c r="I184" s="189">
        <v>4792.3999999999996</v>
      </c>
      <c r="J184" s="184">
        <v>376795</v>
      </c>
      <c r="K184" s="184" t="s">
        <v>1444</v>
      </c>
      <c r="L184" s="184">
        <v>51997.710000000006</v>
      </c>
      <c r="M184" s="280">
        <v>3.9873333333333343</v>
      </c>
      <c r="N184" s="257">
        <v>12.7188524263857</v>
      </c>
      <c r="O184" s="257">
        <v>0.31349788484544983</v>
      </c>
      <c r="P184" s="257">
        <v>0.13800000000000001</v>
      </c>
      <c r="Q184" s="258" t="s">
        <v>551</v>
      </c>
      <c r="R184" s="148">
        <v>12</v>
      </c>
      <c r="S184" s="148" t="s">
        <v>306</v>
      </c>
    </row>
    <row r="185" spans="1:19" x14ac:dyDescent="0.3">
      <c r="A185" s="148" t="s">
        <v>948</v>
      </c>
      <c r="B185" s="148">
        <v>254</v>
      </c>
      <c r="C185" t="s">
        <v>303</v>
      </c>
      <c r="D185" t="s">
        <v>307</v>
      </c>
      <c r="E185" t="s">
        <v>949</v>
      </c>
      <c r="F185" s="25" t="s">
        <v>10</v>
      </c>
      <c r="G185" s="148" t="s">
        <v>427</v>
      </c>
      <c r="H185" s="148" t="s">
        <v>428</v>
      </c>
      <c r="I185" s="189">
        <v>414.26400000000007</v>
      </c>
      <c r="J185" s="184">
        <v>38976</v>
      </c>
      <c r="K185" s="184" t="s">
        <v>1444</v>
      </c>
      <c r="L185" s="184">
        <v>5378.6880000000001</v>
      </c>
      <c r="M185" s="280">
        <v>0</v>
      </c>
      <c r="N185" s="257">
        <v>10.62869458128079</v>
      </c>
      <c r="O185" s="257">
        <v>0</v>
      </c>
      <c r="P185" s="257">
        <v>0.13800000000000001</v>
      </c>
      <c r="Q185" s="258" t="s">
        <v>588</v>
      </c>
      <c r="R185" s="148">
        <v>12</v>
      </c>
      <c r="S185" s="148" t="s">
        <v>307</v>
      </c>
    </row>
    <row r="186" spans="1:19" x14ac:dyDescent="0.3">
      <c r="A186" s="148" t="s">
        <v>948</v>
      </c>
      <c r="B186" s="148">
        <v>254</v>
      </c>
      <c r="C186" t="s">
        <v>303</v>
      </c>
      <c r="D186" t="s">
        <v>307</v>
      </c>
      <c r="E186" t="s">
        <v>949</v>
      </c>
      <c r="F186" s="25" t="s">
        <v>10</v>
      </c>
      <c r="G186" s="148" t="s">
        <v>434</v>
      </c>
      <c r="H186" s="148" t="s">
        <v>428</v>
      </c>
      <c r="I186" s="189">
        <v>5934.7360000000008</v>
      </c>
      <c r="J186" s="184">
        <v>77640</v>
      </c>
      <c r="K186" s="184" t="s">
        <v>1061</v>
      </c>
      <c r="L186" s="184">
        <v>79658.64</v>
      </c>
      <c r="M186" s="280">
        <v>0</v>
      </c>
      <c r="N186" s="257">
        <v>76.439155074703777</v>
      </c>
      <c r="O186" s="257">
        <v>0</v>
      </c>
      <c r="P186" s="257">
        <v>1.026</v>
      </c>
      <c r="Q186" s="258" t="s">
        <v>588</v>
      </c>
      <c r="R186" s="148">
        <v>12</v>
      </c>
      <c r="S186" s="148" t="s">
        <v>307</v>
      </c>
    </row>
    <row r="187" spans="1:19" x14ac:dyDescent="0.3">
      <c r="A187" s="148" t="s">
        <v>950</v>
      </c>
      <c r="B187" s="148">
        <v>254</v>
      </c>
      <c r="C187" t="s">
        <v>303</v>
      </c>
      <c r="D187" t="s">
        <v>308</v>
      </c>
      <c r="E187" t="s">
        <v>951</v>
      </c>
      <c r="F187" s="25" t="s">
        <v>10</v>
      </c>
      <c r="G187" s="148" t="s">
        <v>427</v>
      </c>
      <c r="H187" s="148" t="s">
        <v>428</v>
      </c>
      <c r="I187" s="189">
        <v>6818.347999999999</v>
      </c>
      <c r="J187" s="184">
        <v>467881</v>
      </c>
      <c r="K187" s="184" t="s">
        <v>1444</v>
      </c>
      <c r="L187" s="184">
        <v>64567.578000000009</v>
      </c>
      <c r="M187" s="280">
        <v>3.9678666666666675</v>
      </c>
      <c r="N187" s="257">
        <v>14.572825141435533</v>
      </c>
      <c r="O187" s="257">
        <v>0.27227847916631231</v>
      </c>
      <c r="P187" s="257">
        <v>0.13800000000000001</v>
      </c>
      <c r="Q187" s="258" t="s">
        <v>551</v>
      </c>
      <c r="R187" s="148">
        <v>12</v>
      </c>
      <c r="S187" s="148" t="s">
        <v>308</v>
      </c>
    </row>
    <row r="188" spans="1:19" x14ac:dyDescent="0.3">
      <c r="A188" s="148" t="s">
        <v>952</v>
      </c>
      <c r="B188" s="148">
        <v>254</v>
      </c>
      <c r="C188" t="s">
        <v>303</v>
      </c>
      <c r="D188" t="s">
        <v>309</v>
      </c>
      <c r="E188" t="s">
        <v>953</v>
      </c>
      <c r="F188" s="25" t="s">
        <v>10</v>
      </c>
      <c r="G188" s="148" t="s">
        <v>427</v>
      </c>
      <c r="H188" s="148" t="s">
        <v>428</v>
      </c>
      <c r="I188" s="189">
        <v>3704.7639999999992</v>
      </c>
      <c r="J188" s="184">
        <v>268231</v>
      </c>
      <c r="K188" s="184" t="s">
        <v>1444</v>
      </c>
      <c r="L188" s="184">
        <v>37015.878000000004</v>
      </c>
      <c r="M188" s="280">
        <v>4.0135333333333341</v>
      </c>
      <c r="N188" s="278">
        <v>13.811841286055673</v>
      </c>
      <c r="O188" s="257">
        <v>0.2905864069974049</v>
      </c>
      <c r="P188" s="257">
        <v>0.13800000000000001</v>
      </c>
      <c r="Q188" s="258" t="s">
        <v>551</v>
      </c>
      <c r="R188" s="148">
        <v>12</v>
      </c>
      <c r="S188" s="148" t="s">
        <v>309</v>
      </c>
    </row>
    <row r="189" spans="1:19" x14ac:dyDescent="0.3">
      <c r="A189" s="148" t="s">
        <v>954</v>
      </c>
      <c r="B189" s="148">
        <v>254</v>
      </c>
      <c r="C189" t="s">
        <v>303</v>
      </c>
      <c r="D189" t="s">
        <v>310</v>
      </c>
      <c r="E189" t="s">
        <v>955</v>
      </c>
      <c r="F189" s="25" t="s">
        <v>10</v>
      </c>
      <c r="G189" s="148" t="s">
        <v>427</v>
      </c>
      <c r="H189" s="148" t="s">
        <v>428</v>
      </c>
      <c r="I189" s="189">
        <v>7322.11</v>
      </c>
      <c r="J189" s="184">
        <v>546003</v>
      </c>
      <c r="K189" s="184" t="s">
        <v>1444</v>
      </c>
      <c r="L189" s="184">
        <v>75348.414000000004</v>
      </c>
      <c r="M189" s="280">
        <v>3.9678000000000009</v>
      </c>
      <c r="N189" s="257">
        <v>13.410384192028248</v>
      </c>
      <c r="O189" s="257">
        <v>0.29587519217821101</v>
      </c>
      <c r="P189" s="257">
        <v>0.13800000000000001</v>
      </c>
      <c r="Q189" s="258" t="s">
        <v>551</v>
      </c>
      <c r="R189" s="148">
        <v>12</v>
      </c>
      <c r="S189" s="148" t="s">
        <v>310</v>
      </c>
    </row>
    <row r="190" spans="1:19" x14ac:dyDescent="0.3">
      <c r="A190" s="148" t="s">
        <v>1008</v>
      </c>
      <c r="B190" s="148">
        <v>227</v>
      </c>
      <c r="C190" t="s">
        <v>1009</v>
      </c>
      <c r="D190" t="s">
        <v>1010</v>
      </c>
      <c r="E190" t="s">
        <v>1012</v>
      </c>
      <c r="F190" s="25" t="s">
        <v>10</v>
      </c>
      <c r="G190" s="148" t="s">
        <v>434</v>
      </c>
      <c r="H190" s="148" t="s">
        <v>431</v>
      </c>
      <c r="I190" s="189">
        <v>72702</v>
      </c>
      <c r="J190" s="184">
        <v>1018875</v>
      </c>
      <c r="K190" s="184" t="s">
        <v>1061</v>
      </c>
      <c r="L190" s="184">
        <v>1045365.75</v>
      </c>
      <c r="M190" s="280">
        <v>0</v>
      </c>
      <c r="N190" s="257">
        <v>71.355171144644828</v>
      </c>
      <c r="O190" s="257">
        <v>0</v>
      </c>
      <c r="P190" s="257">
        <v>1.026</v>
      </c>
      <c r="Q190" s="258" t="s">
        <v>588</v>
      </c>
      <c r="R190" s="148">
        <v>12</v>
      </c>
      <c r="S190" s="148" t="s">
        <v>1011</v>
      </c>
    </row>
    <row r="191" spans="1:19" x14ac:dyDescent="0.3">
      <c r="A191" s="148" t="s">
        <v>1013</v>
      </c>
      <c r="B191" s="148">
        <v>227</v>
      </c>
      <c r="C191" t="s">
        <v>1009</v>
      </c>
      <c r="D191" t="s">
        <v>1014</v>
      </c>
      <c r="E191" t="s">
        <v>1012</v>
      </c>
      <c r="F191" s="25" t="s">
        <v>10</v>
      </c>
      <c r="G191" s="148" t="s">
        <v>434</v>
      </c>
      <c r="H191" s="148" t="s">
        <v>428</v>
      </c>
      <c r="I191" s="189">
        <v>0</v>
      </c>
      <c r="J191" s="184">
        <v>1781</v>
      </c>
      <c r="K191" s="184" t="s">
        <v>1061</v>
      </c>
      <c r="L191" s="184">
        <v>1827.306</v>
      </c>
      <c r="M191" s="280">
        <v>0</v>
      </c>
      <c r="N191" s="257">
        <v>0</v>
      </c>
      <c r="O191" s="257" t="s">
        <v>2160</v>
      </c>
      <c r="P191" s="257">
        <v>1.026</v>
      </c>
      <c r="Q191" s="258" t="s">
        <v>588</v>
      </c>
      <c r="R191" s="148">
        <v>12</v>
      </c>
      <c r="S191" s="148" t="s">
        <v>1011</v>
      </c>
    </row>
    <row r="192" spans="1:19" x14ac:dyDescent="0.3">
      <c r="A192" s="148" t="s">
        <v>755</v>
      </c>
      <c r="B192" s="148">
        <v>214</v>
      </c>
      <c r="C192" t="s">
        <v>169</v>
      </c>
      <c r="D192" t="s">
        <v>170</v>
      </c>
      <c r="E192" t="s">
        <v>757</v>
      </c>
      <c r="F192" s="25" t="s">
        <v>10</v>
      </c>
      <c r="G192" s="148" t="s">
        <v>427</v>
      </c>
      <c r="H192" s="148" t="s">
        <v>428</v>
      </c>
      <c r="I192" s="189">
        <v>0</v>
      </c>
      <c r="J192" s="184">
        <v>0</v>
      </c>
      <c r="K192" s="184">
        <v>0</v>
      </c>
      <c r="L192" s="184">
        <v>0</v>
      </c>
      <c r="M192" s="280">
        <v>0</v>
      </c>
      <c r="N192" s="257" t="s">
        <v>2160</v>
      </c>
      <c r="O192" s="257" t="s">
        <v>2160</v>
      </c>
      <c r="P192" s="257">
        <v>0.13800000000000001</v>
      </c>
      <c r="Q192" s="258">
        <v>0</v>
      </c>
      <c r="R192" s="148">
        <v>0</v>
      </c>
      <c r="S192" s="148" t="s">
        <v>756</v>
      </c>
    </row>
    <row r="193" spans="1:19" x14ac:dyDescent="0.3">
      <c r="A193" s="148" t="s">
        <v>755</v>
      </c>
      <c r="B193" s="148">
        <v>214</v>
      </c>
      <c r="C193" t="s">
        <v>169</v>
      </c>
      <c r="D193" t="s">
        <v>170</v>
      </c>
      <c r="E193" t="s">
        <v>757</v>
      </c>
      <c r="F193" s="25" t="s">
        <v>10</v>
      </c>
      <c r="G193" s="148" t="s">
        <v>434</v>
      </c>
      <c r="I193" s="189">
        <v>0</v>
      </c>
      <c r="J193" s="184">
        <v>0</v>
      </c>
      <c r="K193" s="184">
        <v>0</v>
      </c>
      <c r="L193" s="184">
        <v>0</v>
      </c>
      <c r="M193" s="280">
        <v>0</v>
      </c>
      <c r="N193" s="278" t="s">
        <v>2160</v>
      </c>
      <c r="O193" s="257" t="s">
        <v>2160</v>
      </c>
      <c r="P193" s="257">
        <v>1.026</v>
      </c>
      <c r="Q193" s="258">
        <v>0</v>
      </c>
      <c r="R193" s="148">
        <v>0</v>
      </c>
      <c r="S193" s="148" t="s">
        <v>756</v>
      </c>
    </row>
    <row r="194" spans="1:19" x14ac:dyDescent="0.3">
      <c r="A194" s="148" t="s">
        <v>755</v>
      </c>
      <c r="B194" s="148">
        <v>214</v>
      </c>
      <c r="C194" t="s">
        <v>169</v>
      </c>
      <c r="D194" t="s">
        <v>170</v>
      </c>
      <c r="E194" t="s">
        <v>757</v>
      </c>
      <c r="F194" s="25" t="s">
        <v>10</v>
      </c>
      <c r="G194" s="148" t="s">
        <v>434</v>
      </c>
      <c r="H194" s="148" t="s">
        <v>428</v>
      </c>
      <c r="I194" s="189">
        <v>0</v>
      </c>
      <c r="J194" s="184">
        <v>0</v>
      </c>
      <c r="K194" s="184" t="s">
        <v>1061</v>
      </c>
      <c r="L194" s="184">
        <v>0</v>
      </c>
      <c r="M194" s="280">
        <v>0</v>
      </c>
      <c r="N194" s="278" t="s">
        <v>2160</v>
      </c>
      <c r="O194" s="257" t="s">
        <v>2160</v>
      </c>
      <c r="P194" s="257">
        <v>1.026</v>
      </c>
      <c r="Q194" s="258" t="s">
        <v>588</v>
      </c>
      <c r="R194" s="148">
        <v>12</v>
      </c>
      <c r="S194" s="148" t="s">
        <v>756</v>
      </c>
    </row>
    <row r="195" spans="1:19" x14ac:dyDescent="0.3">
      <c r="A195" s="148" t="s">
        <v>948</v>
      </c>
      <c r="B195" s="148">
        <v>254</v>
      </c>
      <c r="C195" t="s">
        <v>303</v>
      </c>
      <c r="D195" t="s">
        <v>307</v>
      </c>
      <c r="E195" t="s">
        <v>949</v>
      </c>
      <c r="F195" s="25" t="s">
        <v>10</v>
      </c>
      <c r="G195" s="148" t="s">
        <v>434</v>
      </c>
      <c r="I195" s="189">
        <v>0</v>
      </c>
      <c r="J195" s="184">
        <v>0</v>
      </c>
      <c r="K195" s="184">
        <v>0</v>
      </c>
      <c r="L195" s="184">
        <v>0</v>
      </c>
      <c r="M195" s="280">
        <v>0</v>
      </c>
      <c r="N195" s="257" t="s">
        <v>2160</v>
      </c>
      <c r="O195" s="257" t="s">
        <v>2160</v>
      </c>
      <c r="P195" s="257">
        <v>1.026</v>
      </c>
      <c r="Q195" s="258">
        <v>0</v>
      </c>
      <c r="R195" s="148">
        <v>0</v>
      </c>
      <c r="S195" s="148" t="s">
        <v>307</v>
      </c>
    </row>
    <row r="196" spans="1:19" x14ac:dyDescent="0.3">
      <c r="A196" s="148" t="s">
        <v>948</v>
      </c>
      <c r="B196" s="148">
        <v>254</v>
      </c>
      <c r="C196" t="s">
        <v>303</v>
      </c>
      <c r="D196" t="s">
        <v>307</v>
      </c>
      <c r="E196" t="s">
        <v>949</v>
      </c>
      <c r="F196" s="25" t="s">
        <v>10</v>
      </c>
      <c r="G196" s="148" t="s">
        <v>434</v>
      </c>
      <c r="H196" s="148" t="s">
        <v>1448</v>
      </c>
      <c r="I196" s="189">
        <v>0</v>
      </c>
      <c r="J196" s="184">
        <v>0</v>
      </c>
      <c r="K196" s="184">
        <v>0</v>
      </c>
      <c r="L196" s="184">
        <v>0</v>
      </c>
      <c r="M196" s="280">
        <v>0</v>
      </c>
      <c r="N196" s="257" t="s">
        <v>2160</v>
      </c>
      <c r="O196" s="257" t="s">
        <v>2160</v>
      </c>
      <c r="P196" s="257">
        <v>1.026</v>
      </c>
      <c r="Q196" s="258">
        <v>0</v>
      </c>
      <c r="R196" s="148">
        <v>0</v>
      </c>
      <c r="S196" s="148" t="s">
        <v>307</v>
      </c>
    </row>
    <row r="197" spans="1:19" x14ac:dyDescent="0.3">
      <c r="A197" s="148" t="s">
        <v>1008</v>
      </c>
      <c r="B197" s="148">
        <v>227</v>
      </c>
      <c r="C197" t="s">
        <v>1009</v>
      </c>
      <c r="D197" t="s">
        <v>1010</v>
      </c>
      <c r="E197" t="s">
        <v>1012</v>
      </c>
      <c r="F197" s="25" t="s">
        <v>10</v>
      </c>
      <c r="G197" s="148" t="s">
        <v>427</v>
      </c>
      <c r="H197" s="148" t="s">
        <v>428</v>
      </c>
      <c r="I197" s="189">
        <v>0</v>
      </c>
      <c r="J197" s="184">
        <v>0</v>
      </c>
      <c r="K197" s="184" t="s">
        <v>1444</v>
      </c>
      <c r="L197" s="184">
        <v>0</v>
      </c>
      <c r="M197" s="280">
        <v>0</v>
      </c>
      <c r="N197" s="257" t="s">
        <v>2160</v>
      </c>
      <c r="O197" s="257" t="s">
        <v>2160</v>
      </c>
      <c r="P197" s="257">
        <v>0.13800000000000001</v>
      </c>
      <c r="Q197" s="258" t="s">
        <v>588</v>
      </c>
      <c r="R197" s="148">
        <v>12</v>
      </c>
      <c r="S197" s="148" t="s">
        <v>1011</v>
      </c>
    </row>
    <row r="198" spans="1:19" x14ac:dyDescent="0.3">
      <c r="A198" s="148" t="s">
        <v>1008</v>
      </c>
      <c r="B198" s="148" t="e">
        <v>#N/A</v>
      </c>
      <c r="C198" t="s">
        <v>1282</v>
      </c>
      <c r="D198" t="s">
        <v>1010</v>
      </c>
      <c r="E198" t="s">
        <v>1012</v>
      </c>
      <c r="F198" s="25" t="s">
        <v>10</v>
      </c>
      <c r="G198" s="148" t="s">
        <v>434</v>
      </c>
      <c r="H198" s="148" t="s">
        <v>428</v>
      </c>
      <c r="I198" s="189">
        <v>0</v>
      </c>
      <c r="J198" s="184">
        <v>0</v>
      </c>
      <c r="K198" s="184">
        <v>0</v>
      </c>
      <c r="L198" s="184">
        <v>0</v>
      </c>
      <c r="M198" s="280">
        <v>0</v>
      </c>
      <c r="N198" s="278" t="s">
        <v>2160</v>
      </c>
      <c r="O198" s="257" t="s">
        <v>2160</v>
      </c>
      <c r="P198" s="257">
        <v>1.026</v>
      </c>
      <c r="Q198" s="258">
        <v>0</v>
      </c>
      <c r="R198" s="148">
        <v>0</v>
      </c>
      <c r="S198" s="148" t="s">
        <v>1011</v>
      </c>
    </row>
    <row r="199" spans="1:19" x14ac:dyDescent="0.3">
      <c r="A199" s="148" t="s">
        <v>763</v>
      </c>
      <c r="B199" s="148">
        <v>432</v>
      </c>
      <c r="C199" t="s">
        <v>175</v>
      </c>
      <c r="D199" t="s">
        <v>176</v>
      </c>
      <c r="E199" t="s">
        <v>764</v>
      </c>
      <c r="F199" s="25" t="s">
        <v>11</v>
      </c>
      <c r="G199" s="148" t="s">
        <v>432</v>
      </c>
      <c r="H199" s="148" t="s">
        <v>433</v>
      </c>
      <c r="I199" s="189">
        <v>159.84899999999999</v>
      </c>
      <c r="J199" s="184">
        <v>0</v>
      </c>
      <c r="K199" s="184" t="s">
        <v>505</v>
      </c>
      <c r="L199" s="184">
        <v>0</v>
      </c>
      <c r="M199" s="280">
        <v>0</v>
      </c>
      <c r="N199" s="257" t="s">
        <v>2160</v>
      </c>
      <c r="O199" s="257" t="s">
        <v>2160</v>
      </c>
      <c r="P199" s="257">
        <v>0</v>
      </c>
      <c r="Q199" s="258" t="s">
        <v>551</v>
      </c>
      <c r="R199" s="148">
        <v>12</v>
      </c>
      <c r="S199" s="148" t="s">
        <v>176</v>
      </c>
    </row>
    <row r="200" spans="1:19" x14ac:dyDescent="0.3">
      <c r="A200" s="148" t="s">
        <v>763</v>
      </c>
      <c r="B200" s="148">
        <v>432</v>
      </c>
      <c r="C200" t="s">
        <v>175</v>
      </c>
      <c r="D200" t="s">
        <v>176</v>
      </c>
      <c r="E200" t="s">
        <v>764</v>
      </c>
      <c r="F200" s="25" t="s">
        <v>11</v>
      </c>
      <c r="G200" s="148" t="s">
        <v>427</v>
      </c>
      <c r="H200" s="148" t="s">
        <v>428</v>
      </c>
      <c r="I200" s="189">
        <v>1556.7710000000002</v>
      </c>
      <c r="J200" s="184">
        <v>111673</v>
      </c>
      <c r="K200" s="184" t="s">
        <v>1444</v>
      </c>
      <c r="L200" s="184">
        <v>15410.874000000002</v>
      </c>
      <c r="M200" s="280">
        <v>3.5490666666666666</v>
      </c>
      <c r="N200" s="257">
        <v>13.94044218387614</v>
      </c>
      <c r="O200" s="257">
        <v>0.2545878114807294</v>
      </c>
      <c r="P200" s="257">
        <v>0.13800000000000001</v>
      </c>
      <c r="Q200" s="258" t="s">
        <v>551</v>
      </c>
      <c r="R200" s="148">
        <v>12</v>
      </c>
      <c r="S200" s="148" t="s">
        <v>176</v>
      </c>
    </row>
    <row r="201" spans="1:19" x14ac:dyDescent="0.3">
      <c r="A201" s="148" t="s">
        <v>861</v>
      </c>
      <c r="B201" s="148">
        <v>369</v>
      </c>
      <c r="C201" t="s">
        <v>245</v>
      </c>
      <c r="D201" t="s">
        <v>246</v>
      </c>
      <c r="E201" t="s">
        <v>862</v>
      </c>
      <c r="F201" s="25" t="s">
        <v>11</v>
      </c>
      <c r="G201" s="148" t="s">
        <v>432</v>
      </c>
      <c r="H201" s="148" t="s">
        <v>433</v>
      </c>
      <c r="I201" s="189">
        <v>0</v>
      </c>
      <c r="J201" s="184">
        <v>0</v>
      </c>
      <c r="K201" s="184">
        <v>0</v>
      </c>
      <c r="L201" s="184">
        <v>0</v>
      </c>
      <c r="M201" s="280">
        <v>0</v>
      </c>
      <c r="N201" s="278" t="s">
        <v>2160</v>
      </c>
      <c r="O201" s="257" t="s">
        <v>2160</v>
      </c>
      <c r="P201" s="257">
        <v>0</v>
      </c>
      <c r="Q201" s="258">
        <v>0</v>
      </c>
      <c r="R201" s="148">
        <v>0</v>
      </c>
      <c r="S201" s="148" t="s">
        <v>246</v>
      </c>
    </row>
    <row r="202" spans="1:19" x14ac:dyDescent="0.3">
      <c r="A202" s="148" t="s">
        <v>861</v>
      </c>
      <c r="B202" s="148">
        <v>369</v>
      </c>
      <c r="C202" t="s">
        <v>245</v>
      </c>
      <c r="D202" t="s">
        <v>246</v>
      </c>
      <c r="E202" t="s">
        <v>862</v>
      </c>
      <c r="F202" s="25" t="s">
        <v>11</v>
      </c>
      <c r="G202" s="148" t="s">
        <v>427</v>
      </c>
      <c r="H202" s="148" t="s">
        <v>428</v>
      </c>
      <c r="I202" s="189">
        <v>656.23500000000001</v>
      </c>
      <c r="J202" s="184">
        <v>51385</v>
      </c>
      <c r="K202" s="184" t="s">
        <v>1444</v>
      </c>
      <c r="L202" s="184">
        <v>7091.130000000001</v>
      </c>
      <c r="M202" s="280">
        <v>2.8953500000000005</v>
      </c>
      <c r="N202" s="278">
        <v>12.770944828257274</v>
      </c>
      <c r="O202" s="257">
        <v>0.22671384450692209</v>
      </c>
      <c r="P202" s="257">
        <v>0.13800000000000001</v>
      </c>
      <c r="Q202" s="258" t="s">
        <v>551</v>
      </c>
      <c r="R202" s="148">
        <v>12</v>
      </c>
      <c r="S202" s="148" t="s">
        <v>246</v>
      </c>
    </row>
    <row r="203" spans="1:19" x14ac:dyDescent="0.3">
      <c r="A203" s="148" t="s">
        <v>892</v>
      </c>
      <c r="B203" s="148">
        <v>17</v>
      </c>
      <c r="C203" t="s">
        <v>260</v>
      </c>
      <c r="D203" t="s">
        <v>261</v>
      </c>
      <c r="E203" t="s">
        <v>893</v>
      </c>
      <c r="F203" s="25" t="s">
        <v>11</v>
      </c>
      <c r="G203" s="148" t="s">
        <v>432</v>
      </c>
      <c r="H203" s="148" t="s">
        <v>433</v>
      </c>
      <c r="I203" s="189">
        <v>4073.0879999999993</v>
      </c>
      <c r="J203" s="184">
        <v>0</v>
      </c>
      <c r="K203" s="184" t="s">
        <v>505</v>
      </c>
      <c r="L203" s="184">
        <v>0</v>
      </c>
      <c r="M203" s="280">
        <v>0</v>
      </c>
      <c r="N203" s="278" t="s">
        <v>2160</v>
      </c>
      <c r="O203" s="257" t="s">
        <v>2160</v>
      </c>
      <c r="P203" s="257">
        <v>0</v>
      </c>
      <c r="Q203" s="258" t="s">
        <v>551</v>
      </c>
      <c r="R203" s="148">
        <v>12</v>
      </c>
      <c r="S203" s="148" t="s">
        <v>261</v>
      </c>
    </row>
    <row r="204" spans="1:19" x14ac:dyDescent="0.3">
      <c r="A204" s="148" t="s">
        <v>892</v>
      </c>
      <c r="B204" s="148">
        <v>17</v>
      </c>
      <c r="C204" t="s">
        <v>260</v>
      </c>
      <c r="D204" t="s">
        <v>261</v>
      </c>
      <c r="E204" t="s">
        <v>893</v>
      </c>
      <c r="F204" s="25" t="s">
        <v>11</v>
      </c>
      <c r="G204" s="148" t="s">
        <v>427</v>
      </c>
      <c r="H204" s="148" t="s">
        <v>428</v>
      </c>
      <c r="I204" s="189">
        <v>16962.818999999996</v>
      </c>
      <c r="J204" s="184">
        <v>1164614</v>
      </c>
      <c r="K204" s="184" t="s">
        <v>1444</v>
      </c>
      <c r="L204" s="184">
        <v>160716.73200000002</v>
      </c>
      <c r="M204" s="280">
        <v>2.6734666666666667</v>
      </c>
      <c r="N204" s="257">
        <v>14.565185546455732</v>
      </c>
      <c r="O204" s="257">
        <v>0.18355184409698258</v>
      </c>
      <c r="P204" s="257">
        <v>0.13800000000000001</v>
      </c>
      <c r="Q204" s="258" t="s">
        <v>551</v>
      </c>
      <c r="R204" s="148">
        <v>12</v>
      </c>
      <c r="S204" s="148" t="s">
        <v>261</v>
      </c>
    </row>
    <row r="205" spans="1:19" x14ac:dyDescent="0.3">
      <c r="A205" s="148" t="s">
        <v>892</v>
      </c>
      <c r="B205" s="148">
        <v>17</v>
      </c>
      <c r="C205" t="s">
        <v>260</v>
      </c>
      <c r="D205" t="s">
        <v>261</v>
      </c>
      <c r="E205" t="s">
        <v>893</v>
      </c>
      <c r="F205" s="25" t="s">
        <v>11</v>
      </c>
      <c r="G205" s="148" t="s">
        <v>1064</v>
      </c>
      <c r="H205" s="148" t="s">
        <v>1065</v>
      </c>
      <c r="I205" s="189">
        <v>0</v>
      </c>
      <c r="J205" s="184">
        <v>0</v>
      </c>
      <c r="K205" s="184">
        <v>0</v>
      </c>
      <c r="L205" s="184">
        <v>0</v>
      </c>
      <c r="M205" s="280">
        <v>0</v>
      </c>
      <c r="N205" s="257" t="s">
        <v>2160</v>
      </c>
      <c r="O205" s="257" t="s">
        <v>2160</v>
      </c>
      <c r="P205" s="257">
        <v>0</v>
      </c>
      <c r="Q205" s="258">
        <v>0</v>
      </c>
      <c r="R205" s="148">
        <v>0</v>
      </c>
      <c r="S205" s="148" t="s">
        <v>261</v>
      </c>
    </row>
    <row r="206" spans="1:19" x14ac:dyDescent="0.3">
      <c r="A206" s="148" t="s">
        <v>643</v>
      </c>
      <c r="B206" s="148">
        <v>169</v>
      </c>
      <c r="C206" t="s">
        <v>103</v>
      </c>
      <c r="D206" t="s">
        <v>105</v>
      </c>
      <c r="E206" t="s">
        <v>644</v>
      </c>
      <c r="F206" s="25" t="s">
        <v>11</v>
      </c>
      <c r="G206" s="148" t="s">
        <v>427</v>
      </c>
      <c r="H206" s="148" t="s">
        <v>428</v>
      </c>
      <c r="I206" s="189">
        <v>1338.498</v>
      </c>
      <c r="J206" s="184">
        <v>99425</v>
      </c>
      <c r="K206" s="184" t="s">
        <v>1444</v>
      </c>
      <c r="L206" s="184">
        <v>13720.650000000001</v>
      </c>
      <c r="M206" s="280">
        <v>4.3464000000000018</v>
      </c>
      <c r="N206" s="257">
        <v>13.462388735227558</v>
      </c>
      <c r="O206" s="257">
        <v>0.32285503601798449</v>
      </c>
      <c r="P206" s="257">
        <v>0.13800000000000001</v>
      </c>
      <c r="Q206" s="258" t="s">
        <v>551</v>
      </c>
      <c r="R206" s="148">
        <v>12</v>
      </c>
      <c r="S206" s="148" t="s">
        <v>105</v>
      </c>
    </row>
    <row r="207" spans="1:19" x14ac:dyDescent="0.3">
      <c r="A207" s="148" t="s">
        <v>661</v>
      </c>
      <c r="B207" s="148">
        <v>169</v>
      </c>
      <c r="C207" t="s">
        <v>103</v>
      </c>
      <c r="D207" t="s">
        <v>121</v>
      </c>
      <c r="E207" t="s">
        <v>662</v>
      </c>
      <c r="F207" s="25" t="s">
        <v>11</v>
      </c>
      <c r="G207" s="148" t="s">
        <v>427</v>
      </c>
      <c r="H207" s="148" t="s">
        <v>428</v>
      </c>
      <c r="I207" s="189">
        <v>1578.7719999999999</v>
      </c>
      <c r="J207" s="184">
        <v>109414</v>
      </c>
      <c r="K207" s="184" t="s">
        <v>1444</v>
      </c>
      <c r="L207" s="184">
        <v>15099.132000000001</v>
      </c>
      <c r="M207" s="280">
        <v>3.43085</v>
      </c>
      <c r="N207" s="257">
        <v>14.429341766135961</v>
      </c>
      <c r="O207" s="257">
        <v>0.23776898874568334</v>
      </c>
      <c r="P207" s="257">
        <v>0.13800000000000001</v>
      </c>
      <c r="Q207" s="258" t="s">
        <v>551</v>
      </c>
      <c r="R207" s="148">
        <v>12</v>
      </c>
      <c r="S207" s="148" t="s">
        <v>121</v>
      </c>
    </row>
    <row r="208" spans="1:19" x14ac:dyDescent="0.3">
      <c r="A208" s="148" t="s">
        <v>663</v>
      </c>
      <c r="B208" s="148">
        <v>169</v>
      </c>
      <c r="C208" t="s">
        <v>103</v>
      </c>
      <c r="D208" t="s">
        <v>122</v>
      </c>
      <c r="E208" t="s">
        <v>664</v>
      </c>
      <c r="F208" s="25" t="s">
        <v>11</v>
      </c>
      <c r="G208" s="148" t="s">
        <v>427</v>
      </c>
      <c r="H208" s="148" t="s">
        <v>428</v>
      </c>
      <c r="I208" s="189">
        <v>1322.2660000000001</v>
      </c>
      <c r="J208" s="184">
        <v>89163</v>
      </c>
      <c r="K208" s="184" t="s">
        <v>1444</v>
      </c>
      <c r="L208" s="184">
        <v>12304.494000000001</v>
      </c>
      <c r="M208" s="280">
        <v>3.1246833333333335</v>
      </c>
      <c r="N208" s="278">
        <v>14.829761223826026</v>
      </c>
      <c r="O208" s="257">
        <v>0.21070354985305531</v>
      </c>
      <c r="P208" s="257">
        <v>0.13800000000000001</v>
      </c>
      <c r="Q208" s="258" t="s">
        <v>551</v>
      </c>
      <c r="R208" s="148">
        <v>12</v>
      </c>
      <c r="S208" s="148" t="s">
        <v>122</v>
      </c>
    </row>
    <row r="209" spans="1:19" x14ac:dyDescent="0.3">
      <c r="A209" s="148" t="s">
        <v>675</v>
      </c>
      <c r="B209" s="148">
        <v>169</v>
      </c>
      <c r="C209" t="s">
        <v>103</v>
      </c>
      <c r="D209" t="s">
        <v>131</v>
      </c>
      <c r="E209" t="s">
        <v>676</v>
      </c>
      <c r="F209" s="25" t="s">
        <v>11</v>
      </c>
      <c r="G209" s="148" t="s">
        <v>427</v>
      </c>
      <c r="H209" s="148" t="s">
        <v>428</v>
      </c>
      <c r="I209" s="189">
        <v>1852.8830000000003</v>
      </c>
      <c r="J209" s="184">
        <v>128426</v>
      </c>
      <c r="K209" s="184" t="s">
        <v>1444</v>
      </c>
      <c r="L209" s="184">
        <v>17722.788</v>
      </c>
      <c r="M209" s="280">
        <v>6.6888000000000014</v>
      </c>
      <c r="N209" s="278">
        <v>14.427631476492301</v>
      </c>
      <c r="O209" s="257">
        <v>0.46361040000906695</v>
      </c>
      <c r="P209" s="257">
        <v>0.13800000000000001</v>
      </c>
      <c r="Q209" s="258" t="s">
        <v>551</v>
      </c>
      <c r="R209" s="148">
        <v>12</v>
      </c>
      <c r="S209" s="148" t="s">
        <v>131</v>
      </c>
    </row>
    <row r="210" spans="1:19" x14ac:dyDescent="0.3">
      <c r="A210" s="148" t="s">
        <v>677</v>
      </c>
      <c r="B210" s="148">
        <v>169</v>
      </c>
      <c r="C210" t="s">
        <v>103</v>
      </c>
      <c r="D210" t="s">
        <v>132</v>
      </c>
      <c r="E210" t="s">
        <v>678</v>
      </c>
      <c r="F210" s="25" t="s">
        <v>11</v>
      </c>
      <c r="G210" s="148" t="s">
        <v>427</v>
      </c>
      <c r="H210" s="148" t="s">
        <v>428</v>
      </c>
      <c r="I210" s="189">
        <v>1893.38</v>
      </c>
      <c r="J210" s="184">
        <v>130849</v>
      </c>
      <c r="K210" s="184" t="s">
        <v>1444</v>
      </c>
      <c r="L210" s="184">
        <v>18057.162</v>
      </c>
      <c r="M210" s="280">
        <v>3.6205999999999996</v>
      </c>
      <c r="N210" s="257">
        <v>14.469961558743284</v>
      </c>
      <c r="O210" s="257">
        <v>0.25021490107638189</v>
      </c>
      <c r="P210" s="257">
        <v>0.13800000000000001</v>
      </c>
      <c r="Q210" s="258" t="s">
        <v>551</v>
      </c>
      <c r="R210" s="148">
        <v>12</v>
      </c>
      <c r="S210" s="148" t="s">
        <v>132</v>
      </c>
    </row>
    <row r="211" spans="1:19" x14ac:dyDescent="0.3">
      <c r="A211" s="148" t="s">
        <v>690</v>
      </c>
      <c r="B211" s="148">
        <v>169</v>
      </c>
      <c r="C211" t="s">
        <v>103</v>
      </c>
      <c r="D211" t="s">
        <v>143</v>
      </c>
      <c r="E211" t="s">
        <v>691</v>
      </c>
      <c r="F211" s="25" t="s">
        <v>11</v>
      </c>
      <c r="G211" s="148" t="s">
        <v>427</v>
      </c>
      <c r="H211" s="148" t="s">
        <v>428</v>
      </c>
      <c r="I211" s="189">
        <v>2803.6850000000004</v>
      </c>
      <c r="J211" s="184">
        <v>198137</v>
      </c>
      <c r="K211" s="184" t="s">
        <v>1444</v>
      </c>
      <c r="L211" s="184">
        <v>27342.906000000003</v>
      </c>
      <c r="M211" s="280">
        <v>3.6180499999999998</v>
      </c>
      <c r="N211" s="278">
        <v>14.150234433750388</v>
      </c>
      <c r="O211" s="257">
        <v>0.25568834332316215</v>
      </c>
      <c r="P211" s="257">
        <v>0.13800000000000001</v>
      </c>
      <c r="Q211" s="258" t="s">
        <v>551</v>
      </c>
      <c r="R211" s="148">
        <v>12</v>
      </c>
      <c r="S211" s="148" t="s">
        <v>143</v>
      </c>
    </row>
    <row r="212" spans="1:19" x14ac:dyDescent="0.3">
      <c r="A212" s="148" t="s">
        <v>694</v>
      </c>
      <c r="B212" s="148">
        <v>169</v>
      </c>
      <c r="C212" t="s">
        <v>103</v>
      </c>
      <c r="D212" t="s">
        <v>147</v>
      </c>
      <c r="E212" t="s">
        <v>695</v>
      </c>
      <c r="F212" s="25" t="s">
        <v>11</v>
      </c>
      <c r="G212" s="148" t="s">
        <v>427</v>
      </c>
      <c r="H212" s="148" t="s">
        <v>428</v>
      </c>
      <c r="I212" s="189">
        <v>1592.9969999999996</v>
      </c>
      <c r="J212" s="184">
        <v>115231</v>
      </c>
      <c r="K212" s="184" t="s">
        <v>1444</v>
      </c>
      <c r="L212" s="184">
        <v>15901.878000000001</v>
      </c>
      <c r="M212" s="280">
        <v>5.0298499999999997</v>
      </c>
      <c r="N212" s="257">
        <v>13.824378856384129</v>
      </c>
      <c r="O212" s="257">
        <v>0.36383913174349991</v>
      </c>
      <c r="P212" s="257">
        <v>0.13800000000000001</v>
      </c>
      <c r="Q212" s="258" t="s">
        <v>551</v>
      </c>
      <c r="R212" s="148">
        <v>12</v>
      </c>
      <c r="S212" s="148" t="s">
        <v>696</v>
      </c>
    </row>
    <row r="213" spans="1:19" x14ac:dyDescent="0.3">
      <c r="A213" s="148" t="s">
        <v>677</v>
      </c>
      <c r="B213" s="148">
        <v>169</v>
      </c>
      <c r="C213" t="s">
        <v>103</v>
      </c>
      <c r="D213" t="s">
        <v>132</v>
      </c>
      <c r="E213" t="s">
        <v>678</v>
      </c>
      <c r="F213" s="25" t="s">
        <v>11</v>
      </c>
      <c r="G213" s="148" t="s">
        <v>1059</v>
      </c>
      <c r="H213" s="148" t="s">
        <v>1060</v>
      </c>
      <c r="I213" s="189">
        <v>0</v>
      </c>
      <c r="J213" s="184">
        <v>0</v>
      </c>
      <c r="K213" s="184">
        <v>0</v>
      </c>
      <c r="L213" s="184">
        <v>0</v>
      </c>
      <c r="M213" s="280">
        <v>0</v>
      </c>
      <c r="N213" s="257" t="s">
        <v>2160</v>
      </c>
      <c r="O213" s="257" t="s">
        <v>2160</v>
      </c>
      <c r="P213" s="257">
        <v>0</v>
      </c>
      <c r="Q213" s="258">
        <v>0</v>
      </c>
      <c r="R213" s="148">
        <v>0</v>
      </c>
      <c r="S213" s="148" t="s">
        <v>132</v>
      </c>
    </row>
    <row r="214" spans="1:19" x14ac:dyDescent="0.3">
      <c r="A214" s="148" t="s">
        <v>690</v>
      </c>
      <c r="B214" s="148">
        <v>169</v>
      </c>
      <c r="C214" t="s">
        <v>103</v>
      </c>
      <c r="D214" t="s">
        <v>143</v>
      </c>
      <c r="E214" t="s">
        <v>691</v>
      </c>
      <c r="F214" s="25" t="s">
        <v>11</v>
      </c>
      <c r="G214" s="148" t="s">
        <v>432</v>
      </c>
      <c r="H214" s="148" t="s">
        <v>433</v>
      </c>
      <c r="I214" s="189">
        <v>63.934999999999995</v>
      </c>
      <c r="J214" s="184">
        <v>0</v>
      </c>
      <c r="K214" s="184" t="s">
        <v>505</v>
      </c>
      <c r="L214" s="184">
        <v>0</v>
      </c>
      <c r="M214" s="280">
        <v>0</v>
      </c>
      <c r="N214" s="257" t="s">
        <v>2160</v>
      </c>
      <c r="O214" s="257" t="s">
        <v>2160</v>
      </c>
      <c r="P214" s="257">
        <v>0</v>
      </c>
      <c r="Q214" s="258" t="s">
        <v>551</v>
      </c>
      <c r="R214" s="148">
        <v>12</v>
      </c>
      <c r="S214" s="148" t="s">
        <v>143</v>
      </c>
    </row>
    <row r="215" spans="1:19" x14ac:dyDescent="0.3">
      <c r="A215" s="148" t="s">
        <v>741</v>
      </c>
      <c r="B215" s="148">
        <v>121</v>
      </c>
      <c r="C215" t="s">
        <v>2030</v>
      </c>
      <c r="D215" t="s">
        <v>156</v>
      </c>
      <c r="E215" t="s">
        <v>600</v>
      </c>
      <c r="F215" s="25" t="s">
        <v>12</v>
      </c>
      <c r="G215" s="148" t="s">
        <v>427</v>
      </c>
      <c r="H215" s="148" t="s">
        <v>428</v>
      </c>
      <c r="I215" s="189">
        <v>0</v>
      </c>
      <c r="J215" s="184">
        <v>588</v>
      </c>
      <c r="K215" s="184" t="s">
        <v>1444</v>
      </c>
      <c r="L215" s="184">
        <v>81.144000000000005</v>
      </c>
      <c r="M215" s="280">
        <v>0</v>
      </c>
      <c r="N215" s="257">
        <v>0</v>
      </c>
      <c r="O215" s="257" t="s">
        <v>2160</v>
      </c>
      <c r="P215" s="257">
        <v>0.13800000000000001</v>
      </c>
      <c r="Q215" s="258" t="s">
        <v>588</v>
      </c>
      <c r="R215" s="148">
        <v>12</v>
      </c>
      <c r="S215" s="148">
        <v>0</v>
      </c>
    </row>
    <row r="216" spans="1:19" x14ac:dyDescent="0.3">
      <c r="A216" s="148" t="s">
        <v>741</v>
      </c>
      <c r="B216" s="148">
        <v>121</v>
      </c>
      <c r="C216" t="s">
        <v>2030</v>
      </c>
      <c r="D216" t="s">
        <v>156</v>
      </c>
      <c r="E216" t="s">
        <v>600</v>
      </c>
      <c r="F216" s="25" t="s">
        <v>12</v>
      </c>
      <c r="G216" s="148" t="s">
        <v>427</v>
      </c>
      <c r="H216" s="148" t="s">
        <v>431</v>
      </c>
      <c r="I216" s="189">
        <v>40.614000000000004</v>
      </c>
      <c r="J216" s="184">
        <v>3738</v>
      </c>
      <c r="K216" s="184" t="s">
        <v>1444</v>
      </c>
      <c r="L216" s="184">
        <v>515.84400000000005</v>
      </c>
      <c r="M216" s="280">
        <v>0</v>
      </c>
      <c r="N216" s="257">
        <v>10.865168539325845</v>
      </c>
      <c r="O216" s="257">
        <v>0</v>
      </c>
      <c r="P216" s="257">
        <v>0.13800000000000001</v>
      </c>
      <c r="Q216" s="258" t="s">
        <v>588</v>
      </c>
      <c r="R216" s="148">
        <v>12</v>
      </c>
      <c r="S216" s="148">
        <v>0</v>
      </c>
    </row>
    <row r="217" spans="1:19" x14ac:dyDescent="0.3">
      <c r="A217" s="148" t="s">
        <v>741</v>
      </c>
      <c r="B217" s="148">
        <v>121</v>
      </c>
      <c r="C217" t="s">
        <v>2030</v>
      </c>
      <c r="D217" t="s">
        <v>156</v>
      </c>
      <c r="E217" t="s">
        <v>600</v>
      </c>
      <c r="F217" s="25" t="s">
        <v>12</v>
      </c>
      <c r="G217" s="148" t="s">
        <v>434</v>
      </c>
      <c r="H217" s="148" t="s">
        <v>431</v>
      </c>
      <c r="I217" s="189">
        <v>45041.385999999999</v>
      </c>
      <c r="J217" s="184">
        <v>539441</v>
      </c>
      <c r="K217" s="184" t="s">
        <v>1061</v>
      </c>
      <c r="L217" s="184">
        <v>553466.46600000001</v>
      </c>
      <c r="M217" s="280">
        <v>0</v>
      </c>
      <c r="N217" s="257">
        <v>83.496408318982063</v>
      </c>
      <c r="O217" s="257">
        <v>0</v>
      </c>
      <c r="P217" s="257">
        <v>1.026</v>
      </c>
      <c r="Q217" s="258" t="s">
        <v>588</v>
      </c>
      <c r="R217" s="148">
        <v>12</v>
      </c>
      <c r="S217" s="148">
        <v>0</v>
      </c>
    </row>
    <row r="218" spans="1:19" x14ac:dyDescent="0.3">
      <c r="A218" s="148" t="s">
        <v>742</v>
      </c>
      <c r="B218" s="148">
        <v>121</v>
      </c>
      <c r="C218" t="s">
        <v>2030</v>
      </c>
      <c r="D218" t="s">
        <v>743</v>
      </c>
      <c r="E218" t="s">
        <v>600</v>
      </c>
      <c r="F218" s="25" t="s">
        <v>12</v>
      </c>
      <c r="G218" s="148" t="s">
        <v>429</v>
      </c>
      <c r="H218" s="148" t="s">
        <v>430</v>
      </c>
      <c r="I218" s="189">
        <v>76916</v>
      </c>
      <c r="J218" s="184">
        <v>0</v>
      </c>
      <c r="K218" s="184" t="s">
        <v>2180</v>
      </c>
      <c r="L218" s="184">
        <v>0</v>
      </c>
      <c r="M218" s="280">
        <v>0</v>
      </c>
      <c r="N218" s="257" t="s">
        <v>2160</v>
      </c>
      <c r="O218" s="257" t="s">
        <v>2160</v>
      </c>
      <c r="P218" s="257">
        <v>0</v>
      </c>
      <c r="Q218" s="258" t="s">
        <v>588</v>
      </c>
      <c r="R218" s="148">
        <v>12</v>
      </c>
      <c r="S218" s="148">
        <v>0</v>
      </c>
    </row>
    <row r="219" spans="1:19" x14ac:dyDescent="0.3">
      <c r="A219" s="148" t="s">
        <v>744</v>
      </c>
      <c r="B219" s="148">
        <v>121</v>
      </c>
      <c r="C219" t="s">
        <v>2030</v>
      </c>
      <c r="D219" t="s">
        <v>158</v>
      </c>
      <c r="E219" t="s">
        <v>600</v>
      </c>
      <c r="F219" s="25" t="s">
        <v>12</v>
      </c>
      <c r="G219" s="148" t="s">
        <v>434</v>
      </c>
      <c r="H219" s="148" t="s">
        <v>435</v>
      </c>
      <c r="I219" s="189">
        <v>105352.00600000001</v>
      </c>
      <c r="J219" s="184">
        <v>0</v>
      </c>
      <c r="K219" s="184" t="s">
        <v>1061</v>
      </c>
      <c r="L219" s="184">
        <v>0</v>
      </c>
      <c r="M219" s="280">
        <v>0</v>
      </c>
      <c r="N219" s="278" t="s">
        <v>2160</v>
      </c>
      <c r="O219" s="257" t="s">
        <v>2160</v>
      </c>
      <c r="P219" s="257">
        <v>1.026</v>
      </c>
      <c r="Q219" s="258" t="s">
        <v>588</v>
      </c>
      <c r="R219" s="148">
        <v>12</v>
      </c>
      <c r="S219" s="148">
        <v>0</v>
      </c>
    </row>
    <row r="220" spans="1:19" x14ac:dyDescent="0.3">
      <c r="A220" s="148" t="s">
        <v>744</v>
      </c>
      <c r="B220" s="148">
        <v>121</v>
      </c>
      <c r="C220" t="s">
        <v>2030</v>
      </c>
      <c r="D220" t="s">
        <v>158</v>
      </c>
      <c r="E220" t="s">
        <v>600</v>
      </c>
      <c r="F220" s="25" t="s">
        <v>12</v>
      </c>
      <c r="G220" s="148" t="s">
        <v>434</v>
      </c>
      <c r="H220" s="148" t="s">
        <v>436</v>
      </c>
      <c r="I220" s="189">
        <v>449610.88399999996</v>
      </c>
      <c r="J220" s="184">
        <v>5927577</v>
      </c>
      <c r="K220" s="184" t="s">
        <v>1061</v>
      </c>
      <c r="L220" s="184">
        <v>6081694.0020000003</v>
      </c>
      <c r="M220" s="280">
        <v>0</v>
      </c>
      <c r="N220" s="278">
        <v>75.85070324687473</v>
      </c>
      <c r="O220" s="257">
        <v>0</v>
      </c>
      <c r="P220" s="257">
        <v>1.026</v>
      </c>
      <c r="Q220" s="258" t="s">
        <v>588</v>
      </c>
      <c r="R220" s="148">
        <v>12</v>
      </c>
      <c r="S220" s="148">
        <v>0</v>
      </c>
    </row>
    <row r="221" spans="1:19" x14ac:dyDescent="0.3">
      <c r="A221" s="148" t="s">
        <v>744</v>
      </c>
      <c r="B221" s="148">
        <v>121</v>
      </c>
      <c r="C221" t="s">
        <v>2030</v>
      </c>
      <c r="D221" t="s">
        <v>158</v>
      </c>
      <c r="E221" t="s">
        <v>600</v>
      </c>
      <c r="F221" s="25" t="s">
        <v>12</v>
      </c>
      <c r="G221" s="148" t="s">
        <v>434</v>
      </c>
      <c r="H221" s="148" t="s">
        <v>431</v>
      </c>
      <c r="I221" s="189">
        <v>34676</v>
      </c>
      <c r="J221" s="184">
        <v>516461</v>
      </c>
      <c r="K221" s="184" t="s">
        <v>1061</v>
      </c>
      <c r="L221" s="184">
        <v>529888.98600000003</v>
      </c>
      <c r="M221" s="280">
        <v>0</v>
      </c>
      <c r="N221" s="278">
        <v>67.141565384414307</v>
      </c>
      <c r="O221" s="257">
        <v>0</v>
      </c>
      <c r="P221" s="257">
        <v>1.026</v>
      </c>
      <c r="Q221" s="258" t="s">
        <v>588</v>
      </c>
      <c r="R221" s="148">
        <v>12</v>
      </c>
      <c r="S221" s="148">
        <v>0</v>
      </c>
    </row>
    <row r="222" spans="1:19" x14ac:dyDescent="0.3">
      <c r="A222" s="148" t="s">
        <v>753</v>
      </c>
      <c r="B222" s="148">
        <v>520</v>
      </c>
      <c r="C222" t="s">
        <v>754</v>
      </c>
      <c r="D222" t="s">
        <v>167</v>
      </c>
      <c r="E222" t="s">
        <v>600</v>
      </c>
      <c r="F222" s="25" t="s">
        <v>12</v>
      </c>
      <c r="G222" s="148" t="s">
        <v>437</v>
      </c>
      <c r="H222" s="148" t="s">
        <v>438</v>
      </c>
      <c r="I222" s="189">
        <v>191982</v>
      </c>
      <c r="J222" s="184">
        <v>157949</v>
      </c>
      <c r="K222" s="184" t="s">
        <v>1062</v>
      </c>
      <c r="L222" s="184">
        <v>2724620.25</v>
      </c>
      <c r="M222" s="280">
        <v>0</v>
      </c>
      <c r="N222" s="278">
        <v>1215.4682840663759</v>
      </c>
      <c r="O222" s="257">
        <v>0</v>
      </c>
      <c r="P222" s="257">
        <v>17.25</v>
      </c>
      <c r="Q222" s="258" t="s">
        <v>588</v>
      </c>
      <c r="R222" s="148">
        <v>12</v>
      </c>
      <c r="S222" s="148">
        <v>0</v>
      </c>
    </row>
    <row r="223" spans="1:19" x14ac:dyDescent="0.3">
      <c r="A223" s="148" t="s">
        <v>777</v>
      </c>
      <c r="B223" s="148">
        <v>8</v>
      </c>
      <c r="C223" t="s">
        <v>189</v>
      </c>
      <c r="D223" t="s">
        <v>190</v>
      </c>
      <c r="E223" t="s">
        <v>600</v>
      </c>
      <c r="F223" s="25" t="s">
        <v>12</v>
      </c>
      <c r="G223" s="148" t="s">
        <v>434</v>
      </c>
      <c r="H223" s="148" t="s">
        <v>431</v>
      </c>
      <c r="I223" s="189">
        <v>84421</v>
      </c>
      <c r="J223" s="184">
        <v>1538083</v>
      </c>
      <c r="K223" s="184" t="s">
        <v>1061</v>
      </c>
      <c r="L223" s="184">
        <v>1578073.1580000001</v>
      </c>
      <c r="M223" s="280">
        <v>0</v>
      </c>
      <c r="N223" s="278">
        <v>54.887154984483935</v>
      </c>
      <c r="O223" s="257">
        <v>0</v>
      </c>
      <c r="P223" s="257">
        <v>1.026</v>
      </c>
      <c r="Q223" s="258" t="s">
        <v>588</v>
      </c>
      <c r="R223" s="148">
        <v>12</v>
      </c>
      <c r="S223" s="148">
        <v>0</v>
      </c>
    </row>
    <row r="224" spans="1:19" x14ac:dyDescent="0.3">
      <c r="A224" s="148" t="s">
        <v>778</v>
      </c>
      <c r="B224" s="148">
        <v>8</v>
      </c>
      <c r="C224" t="s">
        <v>189</v>
      </c>
      <c r="D224" t="s">
        <v>191</v>
      </c>
      <c r="E224" t="s">
        <v>600</v>
      </c>
      <c r="F224" s="25" t="s">
        <v>12</v>
      </c>
      <c r="G224" s="148" t="s">
        <v>429</v>
      </c>
      <c r="H224" s="148" t="s">
        <v>430</v>
      </c>
      <c r="I224" s="189">
        <v>86666</v>
      </c>
      <c r="J224" s="184">
        <v>0</v>
      </c>
      <c r="K224" s="184" t="s">
        <v>2180</v>
      </c>
      <c r="L224" s="184">
        <v>0</v>
      </c>
      <c r="M224" s="280">
        <v>0</v>
      </c>
      <c r="N224" s="257" t="s">
        <v>2160</v>
      </c>
      <c r="O224" s="257" t="s">
        <v>2160</v>
      </c>
      <c r="P224" s="257">
        <v>0</v>
      </c>
      <c r="Q224" s="258" t="s">
        <v>588</v>
      </c>
      <c r="R224" s="148">
        <v>12</v>
      </c>
      <c r="S224" s="148">
        <v>0</v>
      </c>
    </row>
    <row r="225" spans="1:19" x14ac:dyDescent="0.3">
      <c r="A225" s="148" t="s">
        <v>780</v>
      </c>
      <c r="B225" s="148">
        <v>8</v>
      </c>
      <c r="C225" t="s">
        <v>189</v>
      </c>
      <c r="D225" t="s">
        <v>541</v>
      </c>
      <c r="E225" t="s">
        <v>600</v>
      </c>
      <c r="F225" s="25" t="s">
        <v>12</v>
      </c>
      <c r="G225" s="148" t="s">
        <v>434</v>
      </c>
      <c r="H225" s="148" t="s">
        <v>435</v>
      </c>
      <c r="I225" s="189">
        <v>194964</v>
      </c>
      <c r="J225" s="184">
        <v>0</v>
      </c>
      <c r="K225" s="184" t="s">
        <v>1061</v>
      </c>
      <c r="L225" s="184">
        <v>0</v>
      </c>
      <c r="M225" s="280">
        <v>0</v>
      </c>
      <c r="N225" s="257" t="s">
        <v>2160</v>
      </c>
      <c r="O225" s="257" t="s">
        <v>2160</v>
      </c>
      <c r="P225" s="257">
        <v>1.026</v>
      </c>
      <c r="Q225" s="258" t="s">
        <v>588</v>
      </c>
      <c r="R225" s="148">
        <v>12</v>
      </c>
      <c r="S225" s="148">
        <v>0</v>
      </c>
    </row>
    <row r="226" spans="1:19" x14ac:dyDescent="0.3">
      <c r="A226" s="148" t="s">
        <v>780</v>
      </c>
      <c r="B226" s="148">
        <v>8</v>
      </c>
      <c r="C226" t="s">
        <v>189</v>
      </c>
      <c r="D226" t="s">
        <v>541</v>
      </c>
      <c r="E226" t="s">
        <v>600</v>
      </c>
      <c r="F226" s="25" t="s">
        <v>12</v>
      </c>
      <c r="G226" s="148" t="s">
        <v>434</v>
      </c>
      <c r="H226" s="148" t="s">
        <v>436</v>
      </c>
      <c r="I226" s="189">
        <v>677026</v>
      </c>
      <c r="J226" s="184">
        <v>6734285</v>
      </c>
      <c r="K226" s="184" t="s">
        <v>1061</v>
      </c>
      <c r="L226" s="184">
        <v>6909376.4100000001</v>
      </c>
      <c r="M226" s="280">
        <v>0</v>
      </c>
      <c r="N226" s="278">
        <v>100.53420667524466</v>
      </c>
      <c r="O226" s="257">
        <v>0</v>
      </c>
      <c r="P226" s="257">
        <v>1.026</v>
      </c>
      <c r="Q226" s="258" t="s">
        <v>588</v>
      </c>
      <c r="R226" s="148">
        <v>12</v>
      </c>
      <c r="S226" s="148">
        <v>0</v>
      </c>
    </row>
    <row r="227" spans="1:19" x14ac:dyDescent="0.3">
      <c r="A227" s="148" t="s">
        <v>802</v>
      </c>
      <c r="B227" s="148">
        <v>720</v>
      </c>
      <c r="C227" t="s">
        <v>803</v>
      </c>
      <c r="D227" t="s">
        <v>804</v>
      </c>
      <c r="E227" t="s">
        <v>600</v>
      </c>
      <c r="F227" s="25" t="s">
        <v>12</v>
      </c>
      <c r="G227" s="148" t="s">
        <v>427</v>
      </c>
      <c r="H227" s="148" t="s">
        <v>428</v>
      </c>
      <c r="I227" s="189">
        <v>107.8</v>
      </c>
      <c r="J227" s="184">
        <v>7896</v>
      </c>
      <c r="K227" s="184" t="s">
        <v>1444</v>
      </c>
      <c r="L227" s="184">
        <v>1089.6480000000001</v>
      </c>
      <c r="M227" s="280">
        <v>0</v>
      </c>
      <c r="N227" s="257">
        <v>13.652482269503546</v>
      </c>
      <c r="O227" s="257">
        <v>0</v>
      </c>
      <c r="P227" s="257">
        <v>0.13800000000000001</v>
      </c>
      <c r="Q227" s="258" t="s">
        <v>588</v>
      </c>
      <c r="R227" s="148">
        <v>12</v>
      </c>
      <c r="S227" s="148">
        <v>0</v>
      </c>
    </row>
    <row r="228" spans="1:19" x14ac:dyDescent="0.3">
      <c r="A228" s="148" t="s">
        <v>805</v>
      </c>
      <c r="B228" s="148">
        <v>726</v>
      </c>
      <c r="C228" t="s">
        <v>806</v>
      </c>
      <c r="D228" t="s">
        <v>807</v>
      </c>
      <c r="E228" t="s">
        <v>600</v>
      </c>
      <c r="F228" s="25" t="s">
        <v>12</v>
      </c>
      <c r="G228" s="148" t="s">
        <v>437</v>
      </c>
      <c r="H228" s="148" t="s">
        <v>438</v>
      </c>
      <c r="I228" s="189">
        <v>105551.40299999999</v>
      </c>
      <c r="J228" s="184">
        <v>53629</v>
      </c>
      <c r="K228" s="184" t="s">
        <v>1062</v>
      </c>
      <c r="L228" s="184">
        <v>925100.25</v>
      </c>
      <c r="M228" s="280">
        <v>0</v>
      </c>
      <c r="N228" s="278">
        <v>1968.1777210091552</v>
      </c>
      <c r="O228" s="257">
        <v>0</v>
      </c>
      <c r="P228" s="257">
        <v>17.25</v>
      </c>
      <c r="Q228" s="258" t="s">
        <v>588</v>
      </c>
      <c r="R228" s="148">
        <v>12</v>
      </c>
      <c r="S228" s="148">
        <v>0</v>
      </c>
    </row>
    <row r="229" spans="1:19" x14ac:dyDescent="0.3">
      <c r="A229" s="148" t="s">
        <v>808</v>
      </c>
      <c r="B229" s="148">
        <v>724</v>
      </c>
      <c r="C229" t="s">
        <v>809</v>
      </c>
      <c r="D229" t="s">
        <v>810</v>
      </c>
      <c r="E229" t="s">
        <v>600</v>
      </c>
      <c r="F229" s="25" t="s">
        <v>12</v>
      </c>
      <c r="G229" s="148" t="s">
        <v>1063</v>
      </c>
      <c r="H229" s="148" t="s">
        <v>428</v>
      </c>
      <c r="I229" s="189">
        <v>42514.845999999998</v>
      </c>
      <c r="J229" s="184">
        <v>757640</v>
      </c>
      <c r="K229" s="184" t="s">
        <v>1061</v>
      </c>
      <c r="L229" s="184">
        <v>367455.39999999997</v>
      </c>
      <c r="M229" s="280">
        <v>0</v>
      </c>
      <c r="N229" s="278">
        <v>56.114838181722192</v>
      </c>
      <c r="O229" s="257">
        <v>0</v>
      </c>
      <c r="P229" s="257">
        <v>0.48499999999999999</v>
      </c>
      <c r="Q229" s="258" t="s">
        <v>588</v>
      </c>
      <c r="R229" s="148">
        <v>12</v>
      </c>
      <c r="S229" s="148">
        <v>0</v>
      </c>
    </row>
    <row r="230" spans="1:19" x14ac:dyDescent="0.3">
      <c r="A230" s="148" t="s">
        <v>808</v>
      </c>
      <c r="B230" s="148">
        <v>724</v>
      </c>
      <c r="C230" t="s">
        <v>809</v>
      </c>
      <c r="D230" t="s">
        <v>810</v>
      </c>
      <c r="E230" t="s">
        <v>600</v>
      </c>
      <c r="F230" s="25" t="s">
        <v>12</v>
      </c>
      <c r="G230" s="148" t="s">
        <v>434</v>
      </c>
      <c r="H230" s="148" t="s">
        <v>428</v>
      </c>
      <c r="I230" s="189">
        <v>1.1539999999999999</v>
      </c>
      <c r="J230" s="184">
        <v>11</v>
      </c>
      <c r="K230" s="184" t="s">
        <v>1061</v>
      </c>
      <c r="L230" s="184">
        <v>11.286</v>
      </c>
      <c r="M230" s="280">
        <v>0</v>
      </c>
      <c r="N230" s="257">
        <v>104.90909090909091</v>
      </c>
      <c r="O230" s="257">
        <v>0</v>
      </c>
      <c r="P230" s="257">
        <v>1.026</v>
      </c>
      <c r="Q230" s="258" t="s">
        <v>588</v>
      </c>
      <c r="R230" s="148">
        <v>12</v>
      </c>
      <c r="S230" s="148">
        <v>0</v>
      </c>
    </row>
    <row r="231" spans="1:19" x14ac:dyDescent="0.3">
      <c r="A231" s="148" t="s">
        <v>598</v>
      </c>
      <c r="B231" s="148">
        <v>742</v>
      </c>
      <c r="C231" t="s">
        <v>599</v>
      </c>
      <c r="D231" t="s">
        <v>78</v>
      </c>
      <c r="E231" t="s">
        <v>600</v>
      </c>
      <c r="F231" s="25" t="s">
        <v>12</v>
      </c>
      <c r="G231" s="148" t="s">
        <v>432</v>
      </c>
      <c r="H231" s="148" t="s">
        <v>433</v>
      </c>
      <c r="I231" s="189">
        <v>4446</v>
      </c>
      <c r="J231" s="184">
        <v>0</v>
      </c>
      <c r="K231" s="184" t="s">
        <v>2180</v>
      </c>
      <c r="L231" s="184">
        <v>0</v>
      </c>
      <c r="M231" s="280">
        <v>0</v>
      </c>
      <c r="N231" s="278" t="s">
        <v>2160</v>
      </c>
      <c r="O231" s="257" t="s">
        <v>2160</v>
      </c>
      <c r="P231" s="257">
        <v>0</v>
      </c>
      <c r="Q231" s="258" t="s">
        <v>588</v>
      </c>
      <c r="R231" s="148">
        <v>12</v>
      </c>
      <c r="S231" s="148">
        <v>0</v>
      </c>
    </row>
    <row r="232" spans="1:19" x14ac:dyDescent="0.3">
      <c r="A232" s="148" t="s">
        <v>817</v>
      </c>
      <c r="B232" s="148">
        <v>0</v>
      </c>
      <c r="C232" t="s">
        <v>213</v>
      </c>
      <c r="D232" t="s">
        <v>818</v>
      </c>
      <c r="E232" t="s">
        <v>600</v>
      </c>
      <c r="F232" s="25" t="s">
        <v>12</v>
      </c>
      <c r="G232" s="148" t="s">
        <v>432</v>
      </c>
      <c r="H232" s="148" t="s">
        <v>433</v>
      </c>
      <c r="I232" s="189">
        <v>56022</v>
      </c>
      <c r="J232" s="184">
        <v>0</v>
      </c>
      <c r="K232" s="184" t="s">
        <v>2180</v>
      </c>
      <c r="L232" s="184">
        <v>0</v>
      </c>
      <c r="M232" s="280">
        <v>0</v>
      </c>
      <c r="N232" s="278" t="s">
        <v>2160</v>
      </c>
      <c r="O232" s="257" t="s">
        <v>2160</v>
      </c>
      <c r="P232" s="257">
        <v>0</v>
      </c>
      <c r="Q232" s="258" t="s">
        <v>588</v>
      </c>
      <c r="R232" s="148">
        <v>12</v>
      </c>
      <c r="S232" s="148">
        <v>0</v>
      </c>
    </row>
    <row r="233" spans="1:19" x14ac:dyDescent="0.3">
      <c r="A233" s="148" t="s">
        <v>826</v>
      </c>
      <c r="B233" s="148">
        <v>13</v>
      </c>
      <c r="C233" t="s">
        <v>220</v>
      </c>
      <c r="D233" t="s">
        <v>546</v>
      </c>
      <c r="E233" t="s">
        <v>600</v>
      </c>
      <c r="F233" s="25" t="s">
        <v>12</v>
      </c>
      <c r="G233" s="148" t="s">
        <v>1064</v>
      </c>
      <c r="H233" s="148" t="s">
        <v>1065</v>
      </c>
      <c r="I233" s="189">
        <v>-2392</v>
      </c>
      <c r="J233" s="184">
        <v>1323</v>
      </c>
      <c r="K233" s="184" t="s">
        <v>1066</v>
      </c>
      <c r="L233" s="184">
        <v>0</v>
      </c>
      <c r="M233" s="280">
        <v>0</v>
      </c>
      <c r="N233" s="278">
        <v>-1808.0120937263794</v>
      </c>
      <c r="O233" s="257">
        <v>0</v>
      </c>
      <c r="P233" s="257">
        <v>0</v>
      </c>
      <c r="Q233" s="258" t="s">
        <v>588</v>
      </c>
      <c r="R233" s="148">
        <v>12</v>
      </c>
      <c r="S233" s="148">
        <v>0</v>
      </c>
    </row>
    <row r="234" spans="1:19" x14ac:dyDescent="0.3">
      <c r="A234" s="148" t="s">
        <v>827</v>
      </c>
      <c r="B234" s="148">
        <v>13</v>
      </c>
      <c r="C234" t="s">
        <v>220</v>
      </c>
      <c r="D234" t="s">
        <v>221</v>
      </c>
      <c r="E234" t="s">
        <v>600</v>
      </c>
      <c r="F234" s="25" t="s">
        <v>12</v>
      </c>
      <c r="G234" s="148" t="s">
        <v>427</v>
      </c>
      <c r="H234" s="148" t="s">
        <v>431</v>
      </c>
      <c r="I234" s="189">
        <v>38</v>
      </c>
      <c r="J234" s="184">
        <v>27762</v>
      </c>
      <c r="K234" s="184" t="s">
        <v>1444</v>
      </c>
      <c r="L234" s="184">
        <v>3831.1560000000004</v>
      </c>
      <c r="M234" s="280">
        <v>0</v>
      </c>
      <c r="N234" s="257">
        <v>1.368777465600461</v>
      </c>
      <c r="O234" s="257">
        <v>0</v>
      </c>
      <c r="P234" s="257">
        <v>0.13800000000000001</v>
      </c>
      <c r="Q234" s="258" t="s">
        <v>588</v>
      </c>
      <c r="R234" s="148">
        <v>12</v>
      </c>
      <c r="S234" s="148">
        <v>0</v>
      </c>
    </row>
    <row r="235" spans="1:19" x14ac:dyDescent="0.3">
      <c r="A235" s="148" t="s">
        <v>828</v>
      </c>
      <c r="B235" s="148">
        <v>13</v>
      </c>
      <c r="C235" t="s">
        <v>220</v>
      </c>
      <c r="D235" t="s">
        <v>829</v>
      </c>
      <c r="E235" t="s">
        <v>600</v>
      </c>
      <c r="F235" s="25" t="s">
        <v>12</v>
      </c>
      <c r="G235" s="148" t="s">
        <v>432</v>
      </c>
      <c r="H235" s="148" t="s">
        <v>433</v>
      </c>
      <c r="I235" s="189">
        <v>73845</v>
      </c>
      <c r="J235" s="184">
        <v>0</v>
      </c>
      <c r="K235" s="184" t="s">
        <v>2180</v>
      </c>
      <c r="L235" s="184">
        <v>0</v>
      </c>
      <c r="M235" s="280">
        <v>0</v>
      </c>
      <c r="N235" s="278" t="s">
        <v>2160</v>
      </c>
      <c r="O235" s="257" t="s">
        <v>2160</v>
      </c>
      <c r="P235" s="257">
        <v>0</v>
      </c>
      <c r="Q235" s="258" t="s">
        <v>588</v>
      </c>
      <c r="R235" s="148">
        <v>12</v>
      </c>
      <c r="S235" s="148">
        <v>0</v>
      </c>
    </row>
    <row r="236" spans="1:19" x14ac:dyDescent="0.3">
      <c r="A236" s="148" t="s">
        <v>830</v>
      </c>
      <c r="B236" s="148">
        <v>13</v>
      </c>
      <c r="C236" t="s">
        <v>220</v>
      </c>
      <c r="D236" t="s">
        <v>79</v>
      </c>
      <c r="E236" t="s">
        <v>600</v>
      </c>
      <c r="F236" s="25" t="s">
        <v>12</v>
      </c>
      <c r="G236" s="148" t="s">
        <v>427</v>
      </c>
      <c r="H236" s="148" t="s">
        <v>428</v>
      </c>
      <c r="I236" s="189">
        <v>-118.00000000000001</v>
      </c>
      <c r="J236" s="184">
        <v>294</v>
      </c>
      <c r="K236" s="184" t="s">
        <v>1444</v>
      </c>
      <c r="L236" s="184">
        <v>40.572000000000003</v>
      </c>
      <c r="M236" s="280">
        <v>0</v>
      </c>
      <c r="N236" s="257">
        <v>-401.36054421768711</v>
      </c>
      <c r="O236" s="257">
        <v>0</v>
      </c>
      <c r="P236" s="257">
        <v>0.13800000000000001</v>
      </c>
      <c r="Q236" s="258" t="s">
        <v>588</v>
      </c>
      <c r="R236" s="148">
        <v>12</v>
      </c>
      <c r="S236" s="148">
        <v>0</v>
      </c>
    </row>
    <row r="237" spans="1:19" x14ac:dyDescent="0.3">
      <c r="A237" s="148" t="s">
        <v>830</v>
      </c>
      <c r="B237" s="148">
        <v>13</v>
      </c>
      <c r="C237" t="s">
        <v>220</v>
      </c>
      <c r="D237" t="s">
        <v>79</v>
      </c>
      <c r="E237" t="s">
        <v>600</v>
      </c>
      <c r="F237" s="25" t="s">
        <v>12</v>
      </c>
      <c r="G237" s="148" t="s">
        <v>427</v>
      </c>
      <c r="H237" s="148" t="s">
        <v>431</v>
      </c>
      <c r="I237" s="189">
        <v>7251</v>
      </c>
      <c r="J237" s="184">
        <v>1206030</v>
      </c>
      <c r="K237" s="184" t="s">
        <v>1444</v>
      </c>
      <c r="L237" s="184">
        <v>166432.14000000001</v>
      </c>
      <c r="M237" s="280">
        <v>0</v>
      </c>
      <c r="N237" s="278">
        <v>6.0122882515360319</v>
      </c>
      <c r="O237" s="257">
        <v>0</v>
      </c>
      <c r="P237" s="257">
        <v>0.13800000000000001</v>
      </c>
      <c r="Q237" s="258" t="s">
        <v>588</v>
      </c>
      <c r="R237" s="148">
        <v>12</v>
      </c>
      <c r="S237" s="148">
        <v>0</v>
      </c>
    </row>
    <row r="238" spans="1:19" x14ac:dyDescent="0.3">
      <c r="A238" s="148" t="s">
        <v>831</v>
      </c>
      <c r="B238" s="148">
        <v>13</v>
      </c>
      <c r="C238" t="s">
        <v>220</v>
      </c>
      <c r="D238" t="s">
        <v>222</v>
      </c>
      <c r="E238" t="s">
        <v>600</v>
      </c>
      <c r="F238" s="25" t="s">
        <v>12</v>
      </c>
      <c r="G238" s="148" t="s">
        <v>427</v>
      </c>
      <c r="H238" s="148" t="s">
        <v>438</v>
      </c>
      <c r="I238" s="189">
        <v>2878.877</v>
      </c>
      <c r="J238" s="184">
        <v>326340</v>
      </c>
      <c r="K238" s="184" t="s">
        <v>1444</v>
      </c>
      <c r="L238" s="184">
        <v>45034.920000000006</v>
      </c>
      <c r="M238" s="280">
        <v>0</v>
      </c>
      <c r="N238" s="257">
        <v>8.821710485996201</v>
      </c>
      <c r="O238" s="257">
        <v>0</v>
      </c>
      <c r="P238" s="257">
        <v>0.13800000000000001</v>
      </c>
      <c r="Q238" s="258" t="s">
        <v>588</v>
      </c>
      <c r="R238" s="148">
        <v>12</v>
      </c>
      <c r="S238" s="148">
        <v>0</v>
      </c>
    </row>
    <row r="239" spans="1:19" x14ac:dyDescent="0.3">
      <c r="A239" s="148" t="s">
        <v>831</v>
      </c>
      <c r="B239" s="148">
        <v>13</v>
      </c>
      <c r="C239" t="s">
        <v>220</v>
      </c>
      <c r="D239" t="s">
        <v>222</v>
      </c>
      <c r="E239" t="s">
        <v>600</v>
      </c>
      <c r="F239" s="25" t="s">
        <v>12</v>
      </c>
      <c r="G239" s="148" t="s">
        <v>440</v>
      </c>
      <c r="H239" s="148" t="s">
        <v>438</v>
      </c>
      <c r="I239" s="189">
        <v>68240.603999999992</v>
      </c>
      <c r="J239" s="184">
        <v>70441</v>
      </c>
      <c r="K239" s="184" t="s">
        <v>1062</v>
      </c>
      <c r="L239" s="184">
        <v>1389800.93</v>
      </c>
      <c r="M239" s="280">
        <v>0</v>
      </c>
      <c r="N239" s="257">
        <v>968.76256725486553</v>
      </c>
      <c r="O239" s="257">
        <v>0</v>
      </c>
      <c r="P239" s="257">
        <v>19.73</v>
      </c>
      <c r="Q239" s="258" t="s">
        <v>588</v>
      </c>
      <c r="R239" s="148">
        <v>12</v>
      </c>
      <c r="S239" s="148">
        <v>0</v>
      </c>
    </row>
    <row r="240" spans="1:19" x14ac:dyDescent="0.3">
      <c r="A240" s="148" t="s">
        <v>831</v>
      </c>
      <c r="B240" s="148">
        <v>13</v>
      </c>
      <c r="C240" t="s">
        <v>220</v>
      </c>
      <c r="D240" t="s">
        <v>222</v>
      </c>
      <c r="E240" t="s">
        <v>600</v>
      </c>
      <c r="F240" s="25" t="s">
        <v>12</v>
      </c>
      <c r="G240" s="148" t="s">
        <v>1067</v>
      </c>
      <c r="H240" s="148" t="s">
        <v>438</v>
      </c>
      <c r="I240" s="189">
        <v>121355.519</v>
      </c>
      <c r="J240" s="184">
        <v>124423</v>
      </c>
      <c r="K240" s="184" t="s">
        <v>1062</v>
      </c>
      <c r="L240" s="184">
        <v>1768050.83</v>
      </c>
      <c r="M240" s="280">
        <v>0</v>
      </c>
      <c r="N240" s="257">
        <v>975.3463507550855</v>
      </c>
      <c r="O240" s="257">
        <v>0</v>
      </c>
      <c r="P240" s="257">
        <v>14.21</v>
      </c>
      <c r="Q240" s="258" t="s">
        <v>588</v>
      </c>
      <c r="R240" s="148">
        <v>12</v>
      </c>
      <c r="S240" s="148">
        <v>0</v>
      </c>
    </row>
    <row r="241" spans="1:19" x14ac:dyDescent="0.3">
      <c r="A241" s="148" t="s">
        <v>832</v>
      </c>
      <c r="B241" s="148">
        <v>13</v>
      </c>
      <c r="C241" t="s">
        <v>220</v>
      </c>
      <c r="D241" t="s">
        <v>223</v>
      </c>
      <c r="E241" t="s">
        <v>600</v>
      </c>
      <c r="F241" s="25" t="s">
        <v>12</v>
      </c>
      <c r="G241" s="148" t="s">
        <v>427</v>
      </c>
      <c r="H241" s="148" t="s">
        <v>431</v>
      </c>
      <c r="I241" s="189">
        <v>97231</v>
      </c>
      <c r="J241" s="184">
        <v>9319296</v>
      </c>
      <c r="K241" s="184" t="s">
        <v>1444</v>
      </c>
      <c r="L241" s="184">
        <v>1286062.848</v>
      </c>
      <c r="M241" s="280">
        <v>0</v>
      </c>
      <c r="N241" s="257">
        <v>10.433298824288872</v>
      </c>
      <c r="O241" s="257">
        <v>0</v>
      </c>
      <c r="P241" s="257">
        <v>0.13800000000000001</v>
      </c>
      <c r="Q241" s="258" t="s">
        <v>588</v>
      </c>
      <c r="R241" s="148">
        <v>12</v>
      </c>
      <c r="S241" s="148">
        <v>0</v>
      </c>
    </row>
    <row r="242" spans="1:19" x14ac:dyDescent="0.3">
      <c r="A242" s="148" t="s">
        <v>832</v>
      </c>
      <c r="B242" s="148">
        <v>13</v>
      </c>
      <c r="C242" t="s">
        <v>220</v>
      </c>
      <c r="D242" t="s">
        <v>223</v>
      </c>
      <c r="E242" t="s">
        <v>600</v>
      </c>
      <c r="F242" s="25" t="s">
        <v>12</v>
      </c>
      <c r="G242" s="148" t="s">
        <v>427</v>
      </c>
      <c r="H242" s="148" t="s">
        <v>435</v>
      </c>
      <c r="I242" s="189">
        <v>2442.2620000000006</v>
      </c>
      <c r="J242" s="184">
        <v>0</v>
      </c>
      <c r="K242" s="184" t="s">
        <v>1444</v>
      </c>
      <c r="L242" s="184">
        <v>0</v>
      </c>
      <c r="M242" s="280">
        <v>0</v>
      </c>
      <c r="N242" s="278" t="s">
        <v>2160</v>
      </c>
      <c r="O242" s="257" t="s">
        <v>2160</v>
      </c>
      <c r="P242" s="257">
        <v>0.13800000000000001</v>
      </c>
      <c r="Q242" s="258" t="s">
        <v>588</v>
      </c>
      <c r="R242" s="148">
        <v>12</v>
      </c>
      <c r="S242" s="148">
        <v>0</v>
      </c>
    </row>
    <row r="243" spans="1:19" x14ac:dyDescent="0.3">
      <c r="A243" s="148" t="s">
        <v>832</v>
      </c>
      <c r="B243" s="148">
        <v>13</v>
      </c>
      <c r="C243" t="s">
        <v>220</v>
      </c>
      <c r="D243" t="s">
        <v>223</v>
      </c>
      <c r="E243" t="s">
        <v>600</v>
      </c>
      <c r="F243" s="25" t="s">
        <v>12</v>
      </c>
      <c r="G243" s="148" t="s">
        <v>427</v>
      </c>
      <c r="H243" s="148" t="s">
        <v>436</v>
      </c>
      <c r="I243" s="189">
        <v>16005.284</v>
      </c>
      <c r="J243" s="184">
        <v>1221948</v>
      </c>
      <c r="K243" s="184" t="s">
        <v>1444</v>
      </c>
      <c r="L243" s="184">
        <v>168628.82400000002</v>
      </c>
      <c r="M243" s="280">
        <v>0</v>
      </c>
      <c r="N243" s="257">
        <v>13.098171116937873</v>
      </c>
      <c r="O243" s="257">
        <v>0</v>
      </c>
      <c r="P243" s="257">
        <v>0.13800000000000001</v>
      </c>
      <c r="Q243" s="258" t="s">
        <v>588</v>
      </c>
      <c r="R243" s="148">
        <v>12</v>
      </c>
      <c r="S243" s="148">
        <v>0</v>
      </c>
    </row>
    <row r="244" spans="1:19" x14ac:dyDescent="0.3">
      <c r="A244" s="148" t="s">
        <v>832</v>
      </c>
      <c r="B244" s="148">
        <v>13</v>
      </c>
      <c r="C244" t="s">
        <v>220</v>
      </c>
      <c r="D244" t="s">
        <v>223</v>
      </c>
      <c r="E244" t="s">
        <v>600</v>
      </c>
      <c r="F244" s="25" t="s">
        <v>12</v>
      </c>
      <c r="G244" s="148" t="s">
        <v>552</v>
      </c>
      <c r="H244" s="148" t="s">
        <v>435</v>
      </c>
      <c r="I244" s="189">
        <v>48474.738000000005</v>
      </c>
      <c r="J244" s="184">
        <v>0</v>
      </c>
      <c r="K244" s="184" t="s">
        <v>1444</v>
      </c>
      <c r="L244" s="184">
        <v>0</v>
      </c>
      <c r="M244" s="280">
        <v>0</v>
      </c>
      <c r="N244" s="257" t="s">
        <v>2160</v>
      </c>
      <c r="O244" s="257" t="s">
        <v>2160</v>
      </c>
      <c r="P244" s="257">
        <v>0.13400000000000001</v>
      </c>
      <c r="Q244" s="258" t="s">
        <v>588</v>
      </c>
      <c r="R244" s="148">
        <v>12</v>
      </c>
      <c r="S244" s="148">
        <v>0</v>
      </c>
    </row>
    <row r="245" spans="1:19" x14ac:dyDescent="0.3">
      <c r="A245" s="148" t="s">
        <v>832</v>
      </c>
      <c r="B245" s="148">
        <v>13</v>
      </c>
      <c r="C245" t="s">
        <v>220</v>
      </c>
      <c r="D245" t="s">
        <v>223</v>
      </c>
      <c r="E245" t="s">
        <v>600</v>
      </c>
      <c r="F245" s="25" t="s">
        <v>12</v>
      </c>
      <c r="G245" s="148" t="s">
        <v>552</v>
      </c>
      <c r="H245" s="148" t="s">
        <v>436</v>
      </c>
      <c r="I245" s="189">
        <v>253498.71599999999</v>
      </c>
      <c r="J245" s="184">
        <v>21162708</v>
      </c>
      <c r="K245" s="184" t="s">
        <v>1444</v>
      </c>
      <c r="L245" s="184">
        <v>2835802.872</v>
      </c>
      <c r="M245" s="280">
        <v>0</v>
      </c>
      <c r="N245" s="278">
        <v>11.978557564561209</v>
      </c>
      <c r="O245" s="257">
        <v>0</v>
      </c>
      <c r="P245" s="257">
        <v>0.13400000000000001</v>
      </c>
      <c r="Q245" s="258" t="s">
        <v>588</v>
      </c>
      <c r="R245" s="148">
        <v>12</v>
      </c>
      <c r="S245" s="148">
        <v>0</v>
      </c>
    </row>
    <row r="246" spans="1:19" x14ac:dyDescent="0.3">
      <c r="A246" s="148" t="s">
        <v>840</v>
      </c>
      <c r="B246" s="148">
        <v>32</v>
      </c>
      <c r="C246" t="s">
        <v>229</v>
      </c>
      <c r="D246" t="s">
        <v>230</v>
      </c>
      <c r="E246" t="s">
        <v>600</v>
      </c>
      <c r="F246" s="25" t="s">
        <v>12</v>
      </c>
      <c r="G246" s="148" t="s">
        <v>434</v>
      </c>
      <c r="H246" s="148" t="s">
        <v>431</v>
      </c>
      <c r="I246" s="189">
        <v>12</v>
      </c>
      <c r="J246" s="184">
        <v>7306</v>
      </c>
      <c r="K246" s="184" t="s">
        <v>1061</v>
      </c>
      <c r="L246" s="184">
        <v>7495.9560000000001</v>
      </c>
      <c r="M246" s="280">
        <v>0</v>
      </c>
      <c r="N246" s="257">
        <v>1.6424856282507527</v>
      </c>
      <c r="O246" s="257">
        <v>0</v>
      </c>
      <c r="P246" s="257">
        <v>1.026</v>
      </c>
      <c r="Q246" s="258" t="s">
        <v>588</v>
      </c>
      <c r="R246" s="148">
        <v>12</v>
      </c>
      <c r="S246" s="148">
        <v>0</v>
      </c>
    </row>
    <row r="247" spans="1:19" x14ac:dyDescent="0.3">
      <c r="A247" s="148" t="s">
        <v>842</v>
      </c>
      <c r="B247" s="148">
        <v>32</v>
      </c>
      <c r="C247" t="s">
        <v>229</v>
      </c>
      <c r="D247" t="s">
        <v>231</v>
      </c>
      <c r="E247" t="s">
        <v>600</v>
      </c>
      <c r="F247" s="25" t="s">
        <v>12</v>
      </c>
      <c r="G247" s="148" t="s">
        <v>429</v>
      </c>
      <c r="H247" s="148" t="s">
        <v>430</v>
      </c>
      <c r="I247" s="189">
        <v>430509</v>
      </c>
      <c r="J247" s="184">
        <v>0</v>
      </c>
      <c r="K247" s="184" t="s">
        <v>2180</v>
      </c>
      <c r="L247" s="184">
        <v>0</v>
      </c>
      <c r="M247" s="280">
        <v>0</v>
      </c>
      <c r="N247" s="257" t="s">
        <v>2160</v>
      </c>
      <c r="O247" s="257" t="s">
        <v>2160</v>
      </c>
      <c r="P247" s="257">
        <v>0</v>
      </c>
      <c r="Q247" s="258" t="s">
        <v>588</v>
      </c>
      <c r="R247" s="148">
        <v>12</v>
      </c>
      <c r="S247" s="148">
        <v>0</v>
      </c>
    </row>
    <row r="248" spans="1:19" x14ac:dyDescent="0.3">
      <c r="A248" s="148" t="s">
        <v>843</v>
      </c>
      <c r="B248" s="148">
        <v>32</v>
      </c>
      <c r="C248" t="s">
        <v>229</v>
      </c>
      <c r="D248" t="s">
        <v>232</v>
      </c>
      <c r="E248" t="s">
        <v>600</v>
      </c>
      <c r="F248" s="25" t="s">
        <v>12</v>
      </c>
      <c r="G248" s="148" t="s">
        <v>434</v>
      </c>
      <c r="H248" s="148" t="s">
        <v>435</v>
      </c>
      <c r="I248" s="189">
        <v>147381</v>
      </c>
      <c r="J248" s="184">
        <v>204037</v>
      </c>
      <c r="K248" s="184" t="s">
        <v>1061</v>
      </c>
      <c r="L248" s="184">
        <v>209341.962</v>
      </c>
      <c r="M248" s="280">
        <v>0</v>
      </c>
      <c r="N248" s="257">
        <v>722.32487244960475</v>
      </c>
      <c r="O248" s="257">
        <v>0</v>
      </c>
      <c r="P248" s="257">
        <v>1.026</v>
      </c>
      <c r="Q248" s="258" t="s">
        <v>588</v>
      </c>
      <c r="R248" s="148">
        <v>12</v>
      </c>
      <c r="S248" s="148">
        <v>0</v>
      </c>
    </row>
    <row r="249" spans="1:19" x14ac:dyDescent="0.3">
      <c r="A249" s="148" t="s">
        <v>843</v>
      </c>
      <c r="B249" s="148">
        <v>32</v>
      </c>
      <c r="C249" t="s">
        <v>229</v>
      </c>
      <c r="D249" t="s">
        <v>232</v>
      </c>
      <c r="E249" t="s">
        <v>600</v>
      </c>
      <c r="F249" s="25" t="s">
        <v>12</v>
      </c>
      <c r="G249" s="148" t="s">
        <v>434</v>
      </c>
      <c r="H249" s="148" t="s">
        <v>436</v>
      </c>
      <c r="I249" s="189">
        <v>251517</v>
      </c>
      <c r="J249" s="184">
        <v>3272294</v>
      </c>
      <c r="K249" s="184" t="s">
        <v>1061</v>
      </c>
      <c r="L249" s="184">
        <v>3357373.6439999999</v>
      </c>
      <c r="M249" s="280">
        <v>0</v>
      </c>
      <c r="N249" s="257">
        <v>76.862592419874247</v>
      </c>
      <c r="O249" s="257">
        <v>0</v>
      </c>
      <c r="P249" s="257">
        <v>1.026</v>
      </c>
      <c r="Q249" s="258" t="s">
        <v>588</v>
      </c>
      <c r="R249" s="148">
        <v>12</v>
      </c>
      <c r="S249" s="148">
        <v>0</v>
      </c>
    </row>
    <row r="250" spans="1:19" x14ac:dyDescent="0.3">
      <c r="A250" s="148" t="s">
        <v>844</v>
      </c>
      <c r="B250" s="148">
        <v>32</v>
      </c>
      <c r="C250" t="s">
        <v>229</v>
      </c>
      <c r="D250" t="s">
        <v>233</v>
      </c>
      <c r="E250" t="s">
        <v>600</v>
      </c>
      <c r="F250" s="25" t="s">
        <v>12</v>
      </c>
      <c r="G250" s="148" t="s">
        <v>427</v>
      </c>
      <c r="H250" s="148" t="s">
        <v>428</v>
      </c>
      <c r="I250" s="189">
        <v>87</v>
      </c>
      <c r="J250" s="184">
        <v>6048</v>
      </c>
      <c r="K250" s="184" t="s">
        <v>1444</v>
      </c>
      <c r="L250" s="184">
        <v>834.62400000000002</v>
      </c>
      <c r="M250" s="280">
        <v>0</v>
      </c>
      <c r="N250" s="278">
        <v>14.384920634920634</v>
      </c>
      <c r="O250" s="257">
        <v>0</v>
      </c>
      <c r="P250" s="257">
        <v>0.13800000000000001</v>
      </c>
      <c r="Q250" s="258" t="s">
        <v>588</v>
      </c>
      <c r="R250" s="148">
        <v>12</v>
      </c>
      <c r="S250" s="148">
        <v>0</v>
      </c>
    </row>
    <row r="251" spans="1:19" x14ac:dyDescent="0.3">
      <c r="A251" s="148" t="s">
        <v>845</v>
      </c>
      <c r="B251" s="148">
        <v>32</v>
      </c>
      <c r="C251" t="s">
        <v>229</v>
      </c>
      <c r="D251" t="s">
        <v>846</v>
      </c>
      <c r="E251" t="s">
        <v>600</v>
      </c>
      <c r="F251" s="25" t="s">
        <v>12</v>
      </c>
      <c r="G251" s="148" t="s">
        <v>434</v>
      </c>
      <c r="H251" s="148" t="s">
        <v>431</v>
      </c>
      <c r="I251" s="189">
        <v>39612</v>
      </c>
      <c r="J251" s="184">
        <v>463614</v>
      </c>
      <c r="K251" s="184" t="s">
        <v>1061</v>
      </c>
      <c r="L251" s="184">
        <v>475667.96400000004</v>
      </c>
      <c r="M251" s="280">
        <v>0</v>
      </c>
      <c r="N251" s="257">
        <v>85.441768367650681</v>
      </c>
      <c r="O251" s="257">
        <v>0</v>
      </c>
      <c r="P251" s="257">
        <v>1.026</v>
      </c>
      <c r="Q251" s="258" t="s">
        <v>588</v>
      </c>
      <c r="R251" s="148">
        <v>12</v>
      </c>
      <c r="S251" s="148">
        <v>0</v>
      </c>
    </row>
    <row r="252" spans="1:19" x14ac:dyDescent="0.3">
      <c r="A252" s="148" t="s">
        <v>908</v>
      </c>
      <c r="B252" s="148">
        <v>18</v>
      </c>
      <c r="C252" t="s">
        <v>909</v>
      </c>
      <c r="D252" t="s">
        <v>910</v>
      </c>
      <c r="E252" t="s">
        <v>600</v>
      </c>
      <c r="F252" s="25" t="s">
        <v>12</v>
      </c>
      <c r="G252" s="148" t="s">
        <v>434</v>
      </c>
      <c r="H252" s="148" t="s">
        <v>428</v>
      </c>
      <c r="I252" s="189">
        <v>819046</v>
      </c>
      <c r="J252" s="184">
        <v>7164645</v>
      </c>
      <c r="K252" s="184" t="s">
        <v>1061</v>
      </c>
      <c r="L252" s="184">
        <v>7350925.7700000005</v>
      </c>
      <c r="M252" s="280">
        <v>0</v>
      </c>
      <c r="N252" s="257">
        <v>114.31773660802455</v>
      </c>
      <c r="O252" s="257">
        <v>0</v>
      </c>
      <c r="P252" s="257">
        <v>1.026</v>
      </c>
      <c r="Q252" s="258" t="s">
        <v>588</v>
      </c>
      <c r="R252" s="148">
        <v>12</v>
      </c>
      <c r="S252" s="148">
        <v>0</v>
      </c>
    </row>
    <row r="253" spans="1:19" x14ac:dyDescent="0.3">
      <c r="A253" s="148" t="s">
        <v>783</v>
      </c>
      <c r="B253" s="148">
        <v>108</v>
      </c>
      <c r="C253" t="s">
        <v>784</v>
      </c>
      <c r="D253" t="s">
        <v>341</v>
      </c>
      <c r="E253" t="s">
        <v>600</v>
      </c>
      <c r="F253" s="25" t="s">
        <v>12</v>
      </c>
      <c r="G253" s="148" t="s">
        <v>427</v>
      </c>
      <c r="H253" s="148" t="s">
        <v>428</v>
      </c>
      <c r="I253" s="189">
        <v>105</v>
      </c>
      <c r="J253" s="184">
        <v>12684</v>
      </c>
      <c r="K253" s="184" t="s">
        <v>1444</v>
      </c>
      <c r="L253" s="184">
        <v>1750.3920000000001</v>
      </c>
      <c r="M253" s="280">
        <v>0</v>
      </c>
      <c r="N253" s="257">
        <v>8.2781456953642376</v>
      </c>
      <c r="O253" s="257">
        <v>0</v>
      </c>
      <c r="P253" s="257">
        <v>0.13800000000000001</v>
      </c>
      <c r="Q253" s="258" t="s">
        <v>588</v>
      </c>
      <c r="R253" s="148">
        <v>12</v>
      </c>
      <c r="S253" s="148">
        <v>0</v>
      </c>
    </row>
    <row r="254" spans="1:19" x14ac:dyDescent="0.3">
      <c r="A254" s="148" t="s">
        <v>1017</v>
      </c>
      <c r="B254" s="148">
        <v>0</v>
      </c>
      <c r="C254" t="s">
        <v>1018</v>
      </c>
      <c r="D254" t="s">
        <v>1019</v>
      </c>
      <c r="E254" t="s">
        <v>600</v>
      </c>
      <c r="F254" s="25" t="s">
        <v>12</v>
      </c>
      <c r="G254" s="148" t="s">
        <v>434</v>
      </c>
      <c r="H254" s="148" t="s">
        <v>431</v>
      </c>
      <c r="I254" s="189">
        <v>62679.000000000007</v>
      </c>
      <c r="J254" s="184">
        <v>267317</v>
      </c>
      <c r="K254" s="184" t="s">
        <v>1061</v>
      </c>
      <c r="L254" s="184">
        <v>274267.24200000003</v>
      </c>
      <c r="M254" s="280">
        <v>0</v>
      </c>
      <c r="N254" s="278">
        <v>234.47442549482452</v>
      </c>
      <c r="O254" s="257">
        <v>0</v>
      </c>
      <c r="P254" s="257">
        <v>1.026</v>
      </c>
      <c r="Q254" s="258" t="s">
        <v>588</v>
      </c>
      <c r="R254" s="148">
        <v>12</v>
      </c>
      <c r="S254" s="148">
        <v>0</v>
      </c>
    </row>
    <row r="255" spans="1:19" x14ac:dyDescent="0.3">
      <c r="A255" s="148" t="s">
        <v>1041</v>
      </c>
      <c r="B255" s="148">
        <v>452</v>
      </c>
      <c r="C255" t="s">
        <v>1042</v>
      </c>
      <c r="D255" t="s">
        <v>1043</v>
      </c>
      <c r="E255" t="s">
        <v>600</v>
      </c>
      <c r="F255" s="25" t="s">
        <v>12</v>
      </c>
      <c r="G255" s="148" t="s">
        <v>427</v>
      </c>
      <c r="H255" s="148" t="s">
        <v>428</v>
      </c>
      <c r="I255" s="189">
        <v>0</v>
      </c>
      <c r="J255" s="184">
        <v>0</v>
      </c>
      <c r="K255" s="184" t="s">
        <v>1444</v>
      </c>
      <c r="L255" s="184">
        <v>0</v>
      </c>
      <c r="M255" s="280">
        <v>0</v>
      </c>
      <c r="N255" s="257" t="s">
        <v>2160</v>
      </c>
      <c r="O255" s="257" t="s">
        <v>2160</v>
      </c>
      <c r="P255" s="257">
        <v>0.13800000000000001</v>
      </c>
      <c r="Q255" s="258" t="s">
        <v>588</v>
      </c>
      <c r="R255" s="148">
        <v>12</v>
      </c>
      <c r="S255" s="148">
        <v>0</v>
      </c>
    </row>
    <row r="256" spans="1:19" x14ac:dyDescent="0.3">
      <c r="A256" s="148" t="s">
        <v>1041</v>
      </c>
      <c r="B256" s="148">
        <v>452</v>
      </c>
      <c r="C256" t="s">
        <v>1042</v>
      </c>
      <c r="D256" t="s">
        <v>1043</v>
      </c>
      <c r="E256" t="s">
        <v>600</v>
      </c>
      <c r="F256" s="25" t="s">
        <v>12</v>
      </c>
      <c r="G256" s="148" t="s">
        <v>427</v>
      </c>
      <c r="H256" s="148" t="s">
        <v>438</v>
      </c>
      <c r="I256" s="189">
        <v>2603.2209999999995</v>
      </c>
      <c r="J256" s="184">
        <v>119196</v>
      </c>
      <c r="K256" s="184" t="s">
        <v>1444</v>
      </c>
      <c r="L256" s="184">
        <v>16449.048000000003</v>
      </c>
      <c r="M256" s="280">
        <v>0</v>
      </c>
      <c r="N256" s="257">
        <v>21.839835229370109</v>
      </c>
      <c r="O256" s="257">
        <v>0</v>
      </c>
      <c r="P256" s="257">
        <v>0.13800000000000001</v>
      </c>
      <c r="Q256" s="258" t="s">
        <v>588</v>
      </c>
      <c r="R256" s="148">
        <v>12</v>
      </c>
      <c r="S256" s="148">
        <v>0</v>
      </c>
    </row>
    <row r="257" spans="1:19" x14ac:dyDescent="0.3">
      <c r="A257" s="148" t="s">
        <v>1041</v>
      </c>
      <c r="B257" s="148">
        <v>452</v>
      </c>
      <c r="C257" t="s">
        <v>1042</v>
      </c>
      <c r="D257" t="s">
        <v>1043</v>
      </c>
      <c r="E257" t="s">
        <v>600</v>
      </c>
      <c r="F257" s="25" t="s">
        <v>12</v>
      </c>
      <c r="G257" s="148" t="s">
        <v>434</v>
      </c>
      <c r="H257" s="148" t="s">
        <v>438</v>
      </c>
      <c r="I257" s="189">
        <v>1129.934</v>
      </c>
      <c r="J257" s="184">
        <v>6921</v>
      </c>
      <c r="K257" s="184" t="s">
        <v>1061</v>
      </c>
      <c r="L257" s="184">
        <v>7100.9459999999999</v>
      </c>
      <c r="M257" s="280">
        <v>0</v>
      </c>
      <c r="N257" s="257">
        <v>163.26166738910561</v>
      </c>
      <c r="O257" s="257">
        <v>0</v>
      </c>
      <c r="P257" s="257">
        <v>1.026</v>
      </c>
      <c r="Q257" s="258" t="s">
        <v>588</v>
      </c>
      <c r="R257" s="148">
        <v>12</v>
      </c>
      <c r="S257" s="148">
        <v>0</v>
      </c>
    </row>
    <row r="258" spans="1:19" x14ac:dyDescent="0.3">
      <c r="A258" s="148" t="s">
        <v>1041</v>
      </c>
      <c r="B258" s="148">
        <v>452</v>
      </c>
      <c r="C258" t="s">
        <v>1042</v>
      </c>
      <c r="D258" t="s">
        <v>1043</v>
      </c>
      <c r="E258" t="s">
        <v>600</v>
      </c>
      <c r="F258" s="25" t="s">
        <v>12</v>
      </c>
      <c r="G258" s="148" t="s">
        <v>437</v>
      </c>
      <c r="H258" s="148" t="s">
        <v>438</v>
      </c>
      <c r="I258" s="189">
        <v>37330.845000000001</v>
      </c>
      <c r="J258" s="184">
        <v>14846</v>
      </c>
      <c r="K258" s="184" t="s">
        <v>1062</v>
      </c>
      <c r="L258" s="184">
        <v>256093.5</v>
      </c>
      <c r="M258" s="280">
        <v>0</v>
      </c>
      <c r="N258" s="278">
        <v>2514.5389330459384</v>
      </c>
      <c r="O258" s="257">
        <v>0</v>
      </c>
      <c r="P258" s="257">
        <v>17.25</v>
      </c>
      <c r="Q258" s="258" t="s">
        <v>588</v>
      </c>
      <c r="R258" s="148">
        <v>12</v>
      </c>
      <c r="S258" s="148">
        <v>0</v>
      </c>
    </row>
    <row r="259" spans="1:19" x14ac:dyDescent="0.3">
      <c r="A259" s="148" t="s">
        <v>1026</v>
      </c>
      <c r="B259" s="148">
        <v>0</v>
      </c>
      <c r="C259" t="s">
        <v>1027</v>
      </c>
      <c r="D259" t="s">
        <v>1028</v>
      </c>
      <c r="E259" t="s">
        <v>600</v>
      </c>
      <c r="F259" s="25" t="s">
        <v>12</v>
      </c>
      <c r="G259" s="148" t="s">
        <v>427</v>
      </c>
      <c r="H259" s="148" t="s">
        <v>428</v>
      </c>
      <c r="I259" s="189">
        <v>216</v>
      </c>
      <c r="J259" s="184">
        <v>7392</v>
      </c>
      <c r="K259" s="184" t="s">
        <v>1444</v>
      </c>
      <c r="L259" s="184">
        <v>1020.0960000000001</v>
      </c>
      <c r="M259" s="280">
        <v>0</v>
      </c>
      <c r="N259" s="257">
        <v>29.220779220779221</v>
      </c>
      <c r="O259" s="257">
        <v>0</v>
      </c>
      <c r="P259" s="257">
        <v>0.13800000000000001</v>
      </c>
      <c r="Q259" s="258" t="s">
        <v>588</v>
      </c>
      <c r="R259" s="148">
        <v>12</v>
      </c>
      <c r="S259" s="148">
        <v>0</v>
      </c>
    </row>
    <row r="260" spans="1:19" x14ac:dyDescent="0.3">
      <c r="A260" s="148" t="s">
        <v>1026</v>
      </c>
      <c r="B260" s="148">
        <v>0</v>
      </c>
      <c r="C260" t="s">
        <v>1027</v>
      </c>
      <c r="D260" t="s">
        <v>1028</v>
      </c>
      <c r="E260" t="s">
        <v>600</v>
      </c>
      <c r="F260" s="25" t="s">
        <v>12</v>
      </c>
      <c r="G260" s="148" t="s">
        <v>437</v>
      </c>
      <c r="H260" s="148" t="s">
        <v>438</v>
      </c>
      <c r="I260" s="189">
        <v>69678.563999999998</v>
      </c>
      <c r="J260" s="184">
        <v>21841</v>
      </c>
      <c r="K260" s="184" t="s">
        <v>1062</v>
      </c>
      <c r="L260" s="184">
        <v>376757.25</v>
      </c>
      <c r="M260" s="280">
        <v>0</v>
      </c>
      <c r="N260" s="278">
        <v>3190.2643651847443</v>
      </c>
      <c r="O260" s="257">
        <v>0</v>
      </c>
      <c r="P260" s="257">
        <v>17.25</v>
      </c>
      <c r="Q260" s="258" t="s">
        <v>588</v>
      </c>
      <c r="R260" s="148">
        <v>12</v>
      </c>
      <c r="S260" s="148">
        <v>0</v>
      </c>
    </row>
    <row r="261" spans="1:19" x14ac:dyDescent="0.3">
      <c r="A261" s="148" t="s">
        <v>1302</v>
      </c>
      <c r="B261" s="148">
        <v>0</v>
      </c>
      <c r="C261" t="s">
        <v>1303</v>
      </c>
      <c r="D261" t="s">
        <v>1304</v>
      </c>
      <c r="E261" t="s">
        <v>600</v>
      </c>
      <c r="F261" s="25" t="s">
        <v>12</v>
      </c>
      <c r="G261" s="148" t="s">
        <v>434</v>
      </c>
      <c r="H261" s="148" t="s">
        <v>428</v>
      </c>
      <c r="I261" s="189">
        <v>0</v>
      </c>
      <c r="J261" s="184">
        <v>0</v>
      </c>
      <c r="K261" s="184">
        <v>0</v>
      </c>
      <c r="L261" s="184">
        <v>0</v>
      </c>
      <c r="M261" s="280">
        <v>0</v>
      </c>
      <c r="N261" s="278" t="s">
        <v>2160</v>
      </c>
      <c r="O261" s="257" t="s">
        <v>2160</v>
      </c>
      <c r="P261" s="257">
        <v>1.026</v>
      </c>
      <c r="Q261" s="258">
        <v>0</v>
      </c>
      <c r="R261" s="148">
        <v>0</v>
      </c>
      <c r="S261" s="148">
        <v>0</v>
      </c>
    </row>
    <row r="262" spans="1:19" x14ac:dyDescent="0.3">
      <c r="A262" s="148" t="s">
        <v>1302</v>
      </c>
      <c r="B262" s="148">
        <v>0</v>
      </c>
      <c r="C262" t="s">
        <v>1303</v>
      </c>
      <c r="D262" t="s">
        <v>1304</v>
      </c>
      <c r="E262" t="s">
        <v>600</v>
      </c>
      <c r="F262" s="25" t="s">
        <v>12</v>
      </c>
      <c r="G262" s="148" t="s">
        <v>434</v>
      </c>
      <c r="H262" s="148" t="s">
        <v>431</v>
      </c>
      <c r="I262" s="189">
        <v>0</v>
      </c>
      <c r="J262" s="184">
        <v>0</v>
      </c>
      <c r="K262" s="184">
        <v>0</v>
      </c>
      <c r="L262" s="184">
        <v>0</v>
      </c>
      <c r="M262" s="280">
        <v>0</v>
      </c>
      <c r="N262" s="257" t="s">
        <v>2160</v>
      </c>
      <c r="O262" s="257" t="s">
        <v>2160</v>
      </c>
      <c r="P262" s="257">
        <v>1.026</v>
      </c>
      <c r="Q262" s="258">
        <v>0</v>
      </c>
      <c r="R262" s="148">
        <v>0</v>
      </c>
      <c r="S262" s="148">
        <v>0</v>
      </c>
    </row>
    <row r="263" spans="1:19" x14ac:dyDescent="0.3">
      <c r="A263" s="148" t="s">
        <v>741</v>
      </c>
      <c r="B263" s="148" t="e">
        <v>#N/A</v>
      </c>
      <c r="C263" t="s">
        <v>1824</v>
      </c>
      <c r="D263" t="s">
        <v>156</v>
      </c>
      <c r="E263" t="s">
        <v>600</v>
      </c>
      <c r="F263" s="25" t="s">
        <v>12</v>
      </c>
      <c r="G263" s="148" t="s">
        <v>434</v>
      </c>
      <c r="I263" s="189">
        <v>0</v>
      </c>
      <c r="J263" s="184">
        <v>0</v>
      </c>
      <c r="K263" s="184">
        <v>0</v>
      </c>
      <c r="L263" s="184">
        <v>0</v>
      </c>
      <c r="M263" s="280">
        <v>0</v>
      </c>
      <c r="N263" s="257" t="s">
        <v>2160</v>
      </c>
      <c r="O263" s="257" t="s">
        <v>2160</v>
      </c>
      <c r="P263" s="257">
        <v>1.026</v>
      </c>
      <c r="Q263" s="258">
        <v>0</v>
      </c>
      <c r="R263" s="148">
        <v>0</v>
      </c>
      <c r="S263" s="148">
        <v>0</v>
      </c>
    </row>
    <row r="264" spans="1:19" x14ac:dyDescent="0.3">
      <c r="A264" s="148" t="s">
        <v>744</v>
      </c>
      <c r="B264" s="148" t="e">
        <v>#N/A</v>
      </c>
      <c r="C264" t="s">
        <v>1824</v>
      </c>
      <c r="D264" t="s">
        <v>158</v>
      </c>
      <c r="E264" t="s">
        <v>600</v>
      </c>
      <c r="F264" s="25" t="s">
        <v>12</v>
      </c>
      <c r="G264" s="148" t="s">
        <v>427</v>
      </c>
      <c r="H264" s="148" t="s">
        <v>428</v>
      </c>
      <c r="I264" s="189">
        <v>0</v>
      </c>
      <c r="J264" s="184">
        <v>0</v>
      </c>
      <c r="K264" s="184">
        <v>0</v>
      </c>
      <c r="L264" s="184">
        <v>0</v>
      </c>
      <c r="M264" s="280">
        <v>0</v>
      </c>
      <c r="N264" s="257" t="s">
        <v>2160</v>
      </c>
      <c r="O264" s="257" t="s">
        <v>2160</v>
      </c>
      <c r="P264" s="257">
        <v>0.13800000000000001</v>
      </c>
      <c r="Q264" s="258">
        <v>0</v>
      </c>
      <c r="R264" s="148">
        <v>0</v>
      </c>
      <c r="S264" s="148">
        <v>0</v>
      </c>
    </row>
    <row r="265" spans="1:19" x14ac:dyDescent="0.3">
      <c r="A265" s="148" t="s">
        <v>744</v>
      </c>
      <c r="B265" s="148" t="e">
        <v>#N/A</v>
      </c>
      <c r="C265" t="s">
        <v>1824</v>
      </c>
      <c r="D265" t="s">
        <v>158</v>
      </c>
      <c r="E265" t="s">
        <v>600</v>
      </c>
      <c r="F265" s="25" t="s">
        <v>12</v>
      </c>
      <c r="G265" s="148" t="s">
        <v>427</v>
      </c>
      <c r="H265" s="148" t="s">
        <v>431</v>
      </c>
      <c r="I265" s="189">
        <v>0</v>
      </c>
      <c r="J265" s="184">
        <v>0</v>
      </c>
      <c r="K265" s="184">
        <v>0</v>
      </c>
      <c r="L265" s="184">
        <v>0</v>
      </c>
      <c r="M265" s="280">
        <v>0</v>
      </c>
      <c r="N265" s="257" t="s">
        <v>2160</v>
      </c>
      <c r="O265" s="257" t="s">
        <v>2160</v>
      </c>
      <c r="P265" s="257">
        <v>0.13800000000000001</v>
      </c>
      <c r="Q265" s="258">
        <v>0</v>
      </c>
      <c r="R265" s="148">
        <v>0</v>
      </c>
      <c r="S265" s="148">
        <v>0</v>
      </c>
    </row>
    <row r="266" spans="1:19" x14ac:dyDescent="0.3">
      <c r="A266" s="148" t="s">
        <v>744</v>
      </c>
      <c r="B266" s="148">
        <v>121</v>
      </c>
      <c r="C266" t="s">
        <v>2030</v>
      </c>
      <c r="D266" t="s">
        <v>158</v>
      </c>
      <c r="E266" t="s">
        <v>600</v>
      </c>
      <c r="F266" s="25" t="s">
        <v>12</v>
      </c>
      <c r="G266" s="148" t="s">
        <v>427</v>
      </c>
      <c r="H266" s="148" t="s">
        <v>436</v>
      </c>
      <c r="I266" s="189">
        <v>76.115999999999985</v>
      </c>
      <c r="J266" s="184">
        <v>7602</v>
      </c>
      <c r="K266" s="184" t="s">
        <v>1444</v>
      </c>
      <c r="L266" s="184">
        <v>1049.076</v>
      </c>
      <c r="M266" s="280">
        <v>0</v>
      </c>
      <c r="N266" s="257">
        <v>10.012628255722177</v>
      </c>
      <c r="O266" s="257">
        <v>0</v>
      </c>
      <c r="P266" s="257">
        <v>0.13800000000000001</v>
      </c>
      <c r="Q266" s="258" t="s">
        <v>588</v>
      </c>
      <c r="R266" s="148">
        <v>12</v>
      </c>
      <c r="S266" s="148">
        <v>0</v>
      </c>
    </row>
    <row r="267" spans="1:19" x14ac:dyDescent="0.3">
      <c r="A267" s="148" t="s">
        <v>744</v>
      </c>
      <c r="B267" s="148">
        <v>121</v>
      </c>
      <c r="C267" t="s">
        <v>2030</v>
      </c>
      <c r="D267" t="s">
        <v>158</v>
      </c>
      <c r="E267" t="s">
        <v>600</v>
      </c>
      <c r="F267" s="25" t="s">
        <v>12</v>
      </c>
      <c r="G267" s="148" t="s">
        <v>427</v>
      </c>
      <c r="H267" s="148" t="s">
        <v>435</v>
      </c>
      <c r="I267" s="189">
        <v>22.993999999999996</v>
      </c>
      <c r="J267" s="184">
        <v>0</v>
      </c>
      <c r="K267" s="184" t="s">
        <v>1444</v>
      </c>
      <c r="L267" s="184">
        <v>0</v>
      </c>
      <c r="M267" s="280">
        <v>0</v>
      </c>
      <c r="N267" s="278" t="s">
        <v>2160</v>
      </c>
      <c r="O267" s="257" t="s">
        <v>2160</v>
      </c>
      <c r="P267" s="257">
        <v>0.13800000000000001</v>
      </c>
      <c r="Q267" s="258" t="s">
        <v>588</v>
      </c>
      <c r="R267" s="148">
        <v>12</v>
      </c>
      <c r="S267" s="148">
        <v>0</v>
      </c>
    </row>
    <row r="268" spans="1:19" x14ac:dyDescent="0.3">
      <c r="A268" s="148" t="s">
        <v>744</v>
      </c>
      <c r="B268" s="148" t="e">
        <v>#N/A</v>
      </c>
      <c r="C268" t="s">
        <v>1824</v>
      </c>
      <c r="D268" t="s">
        <v>158</v>
      </c>
      <c r="E268" t="s">
        <v>600</v>
      </c>
      <c r="F268" s="25" t="s">
        <v>12</v>
      </c>
      <c r="G268" s="148" t="s">
        <v>434</v>
      </c>
      <c r="I268" s="189">
        <v>0</v>
      </c>
      <c r="J268" s="184">
        <v>0</v>
      </c>
      <c r="K268" s="184">
        <v>0</v>
      </c>
      <c r="L268" s="184">
        <v>0</v>
      </c>
      <c r="M268" s="280">
        <v>0</v>
      </c>
      <c r="N268" s="278" t="s">
        <v>2160</v>
      </c>
      <c r="O268" s="257" t="s">
        <v>2160</v>
      </c>
      <c r="P268" s="257">
        <v>1.026</v>
      </c>
      <c r="Q268" s="258">
        <v>0</v>
      </c>
      <c r="R268" s="148">
        <v>0</v>
      </c>
      <c r="S268" s="148">
        <v>0</v>
      </c>
    </row>
    <row r="269" spans="1:19" x14ac:dyDescent="0.3">
      <c r="A269" s="148" t="s">
        <v>753</v>
      </c>
      <c r="B269" s="148">
        <v>520</v>
      </c>
      <c r="C269" t="s">
        <v>754</v>
      </c>
      <c r="D269" t="s">
        <v>167</v>
      </c>
      <c r="E269" t="s">
        <v>600</v>
      </c>
      <c r="F269" s="25" t="s">
        <v>12</v>
      </c>
      <c r="G269" s="148" t="s">
        <v>427</v>
      </c>
      <c r="H269" s="148" t="s">
        <v>438</v>
      </c>
      <c r="I269" s="189">
        <v>0</v>
      </c>
      <c r="J269" s="184">
        <v>0</v>
      </c>
      <c r="K269" s="184" t="s">
        <v>1444</v>
      </c>
      <c r="L269" s="184">
        <v>0</v>
      </c>
      <c r="M269" s="280">
        <v>0</v>
      </c>
      <c r="N269" s="278" t="s">
        <v>2160</v>
      </c>
      <c r="O269" s="257" t="s">
        <v>2160</v>
      </c>
      <c r="P269" s="257">
        <v>0.13800000000000001</v>
      </c>
      <c r="Q269" s="258" t="s">
        <v>588</v>
      </c>
      <c r="R269" s="148">
        <v>12</v>
      </c>
      <c r="S269" s="148">
        <v>0</v>
      </c>
    </row>
    <row r="270" spans="1:19" x14ac:dyDescent="0.3">
      <c r="A270" s="148" t="s">
        <v>753</v>
      </c>
      <c r="B270" s="148">
        <v>520</v>
      </c>
      <c r="C270" t="s">
        <v>754</v>
      </c>
      <c r="D270" t="s">
        <v>167</v>
      </c>
      <c r="E270" t="s">
        <v>600</v>
      </c>
      <c r="F270" s="25" t="s">
        <v>12</v>
      </c>
      <c r="G270" s="148" t="s">
        <v>1445</v>
      </c>
      <c r="H270" s="148" t="s">
        <v>438</v>
      </c>
      <c r="I270" s="189">
        <v>0</v>
      </c>
      <c r="J270" s="184">
        <v>0</v>
      </c>
      <c r="K270" s="184" t="s">
        <v>1062</v>
      </c>
      <c r="L270" s="184">
        <v>0</v>
      </c>
      <c r="M270" s="280">
        <v>0</v>
      </c>
      <c r="N270" s="257" t="s">
        <v>2160</v>
      </c>
      <c r="O270" s="257" t="s">
        <v>2160</v>
      </c>
      <c r="P270" s="257">
        <v>0</v>
      </c>
      <c r="Q270" s="258" t="s">
        <v>588</v>
      </c>
      <c r="R270" s="148">
        <v>12</v>
      </c>
      <c r="S270" s="148">
        <v>0</v>
      </c>
    </row>
    <row r="271" spans="1:19" x14ac:dyDescent="0.3">
      <c r="A271" s="148" t="s">
        <v>777</v>
      </c>
      <c r="B271" s="148">
        <v>8</v>
      </c>
      <c r="C271" t="s">
        <v>189</v>
      </c>
      <c r="D271" t="s">
        <v>190</v>
      </c>
      <c r="E271" t="s">
        <v>600</v>
      </c>
      <c r="F271" s="25" t="s">
        <v>12</v>
      </c>
      <c r="G271" s="148" t="s">
        <v>434</v>
      </c>
      <c r="H271" s="148" t="s">
        <v>435</v>
      </c>
      <c r="I271" s="189">
        <v>0</v>
      </c>
      <c r="J271" s="184">
        <v>0</v>
      </c>
      <c r="K271" s="184">
        <v>0</v>
      </c>
      <c r="L271" s="184">
        <v>0</v>
      </c>
      <c r="M271" s="280">
        <v>0</v>
      </c>
      <c r="N271" s="278" t="s">
        <v>2160</v>
      </c>
      <c r="O271" s="257" t="s">
        <v>2160</v>
      </c>
      <c r="P271" s="257">
        <v>1.026</v>
      </c>
      <c r="Q271" s="258">
        <v>0</v>
      </c>
      <c r="R271" s="148">
        <v>0</v>
      </c>
      <c r="S271" s="148">
        <v>0</v>
      </c>
    </row>
    <row r="272" spans="1:19" x14ac:dyDescent="0.3">
      <c r="A272" s="148" t="s">
        <v>777</v>
      </c>
      <c r="B272" s="148">
        <v>8</v>
      </c>
      <c r="C272" t="s">
        <v>189</v>
      </c>
      <c r="D272" t="s">
        <v>190</v>
      </c>
      <c r="E272" t="s">
        <v>600</v>
      </c>
      <c r="F272" s="25" t="s">
        <v>12</v>
      </c>
      <c r="G272" s="148" t="s">
        <v>434</v>
      </c>
      <c r="H272" s="148" t="s">
        <v>436</v>
      </c>
      <c r="I272" s="189">
        <v>0</v>
      </c>
      <c r="J272" s="184">
        <v>0</v>
      </c>
      <c r="K272" s="184">
        <v>0</v>
      </c>
      <c r="L272" s="184">
        <v>0</v>
      </c>
      <c r="M272" s="280">
        <v>0</v>
      </c>
      <c r="N272" s="278" t="s">
        <v>2160</v>
      </c>
      <c r="O272" s="257" t="s">
        <v>2160</v>
      </c>
      <c r="P272" s="257">
        <v>1.026</v>
      </c>
      <c r="Q272" s="258">
        <v>0</v>
      </c>
      <c r="R272" s="148">
        <v>0</v>
      </c>
      <c r="S272" s="148">
        <v>0</v>
      </c>
    </row>
    <row r="273" spans="1:19" x14ac:dyDescent="0.3">
      <c r="A273" s="148" t="s">
        <v>779</v>
      </c>
      <c r="B273" s="148">
        <v>8</v>
      </c>
      <c r="C273" t="s">
        <v>189</v>
      </c>
      <c r="D273" t="s">
        <v>192</v>
      </c>
      <c r="E273" t="s">
        <v>600</v>
      </c>
      <c r="F273" s="25" t="s">
        <v>12</v>
      </c>
      <c r="G273" s="148" t="s">
        <v>427</v>
      </c>
      <c r="H273" s="148" t="s">
        <v>428</v>
      </c>
      <c r="I273" s="189">
        <v>0</v>
      </c>
      <c r="J273" s="184">
        <v>0</v>
      </c>
      <c r="K273" s="184">
        <v>0</v>
      </c>
      <c r="L273" s="184">
        <v>0</v>
      </c>
      <c r="M273" s="280">
        <v>0</v>
      </c>
      <c r="N273" s="257" t="s">
        <v>2160</v>
      </c>
      <c r="O273" s="257" t="s">
        <v>2160</v>
      </c>
      <c r="P273" s="257">
        <v>0.13800000000000001</v>
      </c>
      <c r="Q273" s="258">
        <v>0</v>
      </c>
      <c r="R273" s="148">
        <v>0</v>
      </c>
      <c r="S273" s="148">
        <v>0</v>
      </c>
    </row>
    <row r="274" spans="1:19" x14ac:dyDescent="0.3">
      <c r="A274" s="148" t="s">
        <v>779</v>
      </c>
      <c r="B274" s="148">
        <v>8</v>
      </c>
      <c r="C274" t="s">
        <v>189</v>
      </c>
      <c r="D274" t="s">
        <v>192</v>
      </c>
      <c r="E274" t="s">
        <v>600</v>
      </c>
      <c r="F274" s="25" t="s">
        <v>12</v>
      </c>
      <c r="G274" s="148" t="s">
        <v>434</v>
      </c>
      <c r="H274" s="148" t="s">
        <v>431</v>
      </c>
      <c r="I274" s="189">
        <v>-780</v>
      </c>
      <c r="J274" s="184">
        <v>2321</v>
      </c>
      <c r="K274" s="184" t="s">
        <v>1061</v>
      </c>
      <c r="L274" s="184">
        <v>2381.346</v>
      </c>
      <c r="M274" s="280">
        <v>0</v>
      </c>
      <c r="N274" s="278">
        <v>-336.06204222317967</v>
      </c>
      <c r="O274" s="257">
        <v>0</v>
      </c>
      <c r="P274" s="257">
        <v>1.026</v>
      </c>
      <c r="Q274" s="258" t="s">
        <v>588</v>
      </c>
      <c r="R274" s="148">
        <v>12</v>
      </c>
      <c r="S274" s="148">
        <v>0</v>
      </c>
    </row>
    <row r="275" spans="1:19" x14ac:dyDescent="0.3">
      <c r="A275" s="148" t="s">
        <v>779</v>
      </c>
      <c r="B275" s="148">
        <v>8</v>
      </c>
      <c r="C275" t="s">
        <v>189</v>
      </c>
      <c r="D275" t="s">
        <v>192</v>
      </c>
      <c r="E275" t="s">
        <v>600</v>
      </c>
      <c r="F275" s="25" t="s">
        <v>12</v>
      </c>
      <c r="G275" s="148" t="s">
        <v>434</v>
      </c>
      <c r="I275" s="189">
        <v>0</v>
      </c>
      <c r="J275" s="184">
        <v>0</v>
      </c>
      <c r="K275" s="184">
        <v>0</v>
      </c>
      <c r="L275" s="184">
        <v>0</v>
      </c>
      <c r="M275" s="280">
        <v>0</v>
      </c>
      <c r="N275" s="257" t="s">
        <v>2160</v>
      </c>
      <c r="O275" s="257" t="s">
        <v>2160</v>
      </c>
      <c r="P275" s="257">
        <v>1.026</v>
      </c>
      <c r="Q275" s="258">
        <v>0</v>
      </c>
      <c r="R275" s="148">
        <v>0</v>
      </c>
      <c r="S275" s="148">
        <v>0</v>
      </c>
    </row>
    <row r="276" spans="1:19" x14ac:dyDescent="0.3">
      <c r="A276" s="148" t="s">
        <v>805</v>
      </c>
      <c r="B276" s="148" t="e">
        <v>#N/A</v>
      </c>
      <c r="C276" t="s">
        <v>1307</v>
      </c>
      <c r="D276" t="s">
        <v>807</v>
      </c>
      <c r="E276" t="s">
        <v>600</v>
      </c>
      <c r="F276" s="25" t="s">
        <v>12</v>
      </c>
      <c r="G276" s="148" t="s">
        <v>1446</v>
      </c>
      <c r="H276" s="148" t="s">
        <v>438</v>
      </c>
      <c r="I276" s="189">
        <v>0</v>
      </c>
      <c r="J276" s="184">
        <v>0</v>
      </c>
      <c r="K276" s="184">
        <v>0</v>
      </c>
      <c r="L276" s="184">
        <v>0</v>
      </c>
      <c r="M276" s="280">
        <v>0</v>
      </c>
      <c r="N276" s="278" t="s">
        <v>2160</v>
      </c>
      <c r="O276" s="257" t="s">
        <v>2160</v>
      </c>
      <c r="P276" s="257">
        <v>24.93</v>
      </c>
      <c r="Q276" s="258">
        <v>0</v>
      </c>
      <c r="R276" s="148">
        <v>0</v>
      </c>
      <c r="S276" s="148">
        <v>0</v>
      </c>
    </row>
    <row r="277" spans="1:19" x14ac:dyDescent="0.3">
      <c r="A277" s="148" t="s">
        <v>830</v>
      </c>
      <c r="B277" s="148">
        <v>13</v>
      </c>
      <c r="C277" t="s">
        <v>220</v>
      </c>
      <c r="D277" t="s">
        <v>79</v>
      </c>
      <c r="E277" t="s">
        <v>600</v>
      </c>
      <c r="F277" s="25" t="s">
        <v>12</v>
      </c>
      <c r="G277" s="148" t="s">
        <v>1447</v>
      </c>
      <c r="I277" s="189">
        <v>0</v>
      </c>
      <c r="J277" s="184">
        <v>0</v>
      </c>
      <c r="K277" s="184">
        <v>0</v>
      </c>
      <c r="L277" s="184">
        <v>0</v>
      </c>
      <c r="M277" s="280">
        <v>0</v>
      </c>
      <c r="N277" s="257" t="s">
        <v>2160</v>
      </c>
      <c r="O277" s="257" t="s">
        <v>2160</v>
      </c>
      <c r="P277" s="257">
        <v>0.14000000000000001</v>
      </c>
      <c r="Q277" s="258">
        <v>0</v>
      </c>
      <c r="R277" s="148">
        <v>0</v>
      </c>
      <c r="S277" s="148">
        <v>0</v>
      </c>
    </row>
    <row r="278" spans="1:19" x14ac:dyDescent="0.3">
      <c r="A278" s="148" t="s">
        <v>830</v>
      </c>
      <c r="B278" s="148">
        <v>13</v>
      </c>
      <c r="C278" t="s">
        <v>220</v>
      </c>
      <c r="D278" t="s">
        <v>79</v>
      </c>
      <c r="E278" t="s">
        <v>600</v>
      </c>
      <c r="F278" s="25" t="s">
        <v>12</v>
      </c>
      <c r="G278" s="148" t="s">
        <v>1447</v>
      </c>
      <c r="H278" s="148" t="s">
        <v>428</v>
      </c>
      <c r="I278" s="189">
        <v>0</v>
      </c>
      <c r="J278" s="184">
        <v>0</v>
      </c>
      <c r="K278" s="184">
        <v>0</v>
      </c>
      <c r="L278" s="184">
        <v>0</v>
      </c>
      <c r="M278" s="280">
        <v>0</v>
      </c>
      <c r="N278" s="278" t="s">
        <v>2160</v>
      </c>
      <c r="O278" s="257" t="s">
        <v>2160</v>
      </c>
      <c r="P278" s="257">
        <v>0.14000000000000001</v>
      </c>
      <c r="Q278" s="258">
        <v>0</v>
      </c>
      <c r="R278" s="148">
        <v>0</v>
      </c>
      <c r="S278" s="148">
        <v>0</v>
      </c>
    </row>
    <row r="279" spans="1:19" x14ac:dyDescent="0.3">
      <c r="A279" s="148" t="s">
        <v>830</v>
      </c>
      <c r="B279" s="148">
        <v>13</v>
      </c>
      <c r="C279" t="s">
        <v>220</v>
      </c>
      <c r="D279" t="s">
        <v>79</v>
      </c>
      <c r="E279" t="s">
        <v>600</v>
      </c>
      <c r="F279" s="25" t="s">
        <v>12</v>
      </c>
      <c r="G279" s="148" t="s">
        <v>1447</v>
      </c>
      <c r="H279" s="148" t="s">
        <v>431</v>
      </c>
      <c r="I279" s="189">
        <v>0</v>
      </c>
      <c r="J279" s="184">
        <v>0</v>
      </c>
      <c r="K279" s="184" t="s">
        <v>1444</v>
      </c>
      <c r="L279" s="184">
        <v>0</v>
      </c>
      <c r="M279" s="280">
        <v>0</v>
      </c>
      <c r="N279" s="257" t="s">
        <v>2160</v>
      </c>
      <c r="O279" s="257" t="s">
        <v>2160</v>
      </c>
      <c r="P279" s="257">
        <v>0.14000000000000001</v>
      </c>
      <c r="Q279" s="258" t="s">
        <v>588</v>
      </c>
      <c r="R279" s="148">
        <v>12</v>
      </c>
      <c r="S279" s="148">
        <v>0</v>
      </c>
    </row>
    <row r="280" spans="1:19" x14ac:dyDescent="0.3">
      <c r="A280" s="148" t="s">
        <v>831</v>
      </c>
      <c r="B280" s="148">
        <v>13</v>
      </c>
      <c r="C280" t="s">
        <v>220</v>
      </c>
      <c r="D280" t="s">
        <v>222</v>
      </c>
      <c r="E280" t="s">
        <v>600</v>
      </c>
      <c r="F280" s="25" t="s">
        <v>12</v>
      </c>
      <c r="G280" s="148" t="s">
        <v>427</v>
      </c>
      <c r="H280" s="148" t="s">
        <v>428</v>
      </c>
      <c r="I280" s="189">
        <v>0</v>
      </c>
      <c r="J280" s="184">
        <v>0</v>
      </c>
      <c r="K280" s="184" t="s">
        <v>1444</v>
      </c>
      <c r="L280" s="184">
        <v>0</v>
      </c>
      <c r="M280" s="280">
        <v>0</v>
      </c>
      <c r="N280" s="257" t="s">
        <v>2160</v>
      </c>
      <c r="O280" s="257" t="s">
        <v>2160</v>
      </c>
      <c r="P280" s="257">
        <v>0.13800000000000001</v>
      </c>
      <c r="Q280" s="258" t="s">
        <v>588</v>
      </c>
      <c r="R280" s="148">
        <v>12</v>
      </c>
      <c r="S280" s="148">
        <v>0</v>
      </c>
    </row>
    <row r="281" spans="1:19" x14ac:dyDescent="0.3">
      <c r="A281" s="148" t="s">
        <v>831</v>
      </c>
      <c r="B281" s="148">
        <v>13</v>
      </c>
      <c r="C281" t="s">
        <v>220</v>
      </c>
      <c r="D281" t="s">
        <v>222</v>
      </c>
      <c r="E281" t="s">
        <v>600</v>
      </c>
      <c r="F281" s="25" t="s">
        <v>12</v>
      </c>
      <c r="G281" s="148" t="s">
        <v>437</v>
      </c>
      <c r="H281" s="148" t="s">
        <v>438</v>
      </c>
      <c r="I281" s="189">
        <v>0</v>
      </c>
      <c r="J281" s="184">
        <v>0</v>
      </c>
      <c r="K281" s="184">
        <v>0</v>
      </c>
      <c r="L281" s="184">
        <v>0</v>
      </c>
      <c r="M281" s="280">
        <v>0</v>
      </c>
      <c r="N281" s="278" t="s">
        <v>2160</v>
      </c>
      <c r="O281" s="257" t="s">
        <v>2160</v>
      </c>
      <c r="P281" s="257">
        <v>17.25</v>
      </c>
      <c r="Q281" s="258">
        <v>0</v>
      </c>
      <c r="R281" s="148">
        <v>0</v>
      </c>
      <c r="S281" s="148">
        <v>0</v>
      </c>
    </row>
    <row r="282" spans="1:19" x14ac:dyDescent="0.3">
      <c r="A282" s="148" t="s">
        <v>832</v>
      </c>
      <c r="B282" s="148">
        <v>13</v>
      </c>
      <c r="C282" t="s">
        <v>220</v>
      </c>
      <c r="D282" t="s">
        <v>223</v>
      </c>
      <c r="E282" t="s">
        <v>600</v>
      </c>
      <c r="F282" s="25" t="s">
        <v>12</v>
      </c>
      <c r="G282" s="148" t="s">
        <v>427</v>
      </c>
      <c r="H282" s="148" t="s">
        <v>428</v>
      </c>
      <c r="I282" s="189">
        <v>0</v>
      </c>
      <c r="J282" s="184">
        <v>0</v>
      </c>
      <c r="K282" s="184">
        <v>0</v>
      </c>
      <c r="L282" s="184">
        <v>0</v>
      </c>
      <c r="M282" s="280">
        <v>0</v>
      </c>
      <c r="N282" s="257" t="s">
        <v>2160</v>
      </c>
      <c r="O282" s="257" t="s">
        <v>2160</v>
      </c>
      <c r="P282" s="257">
        <v>0.13800000000000001</v>
      </c>
      <c r="Q282" s="258">
        <v>0</v>
      </c>
      <c r="R282" s="148">
        <v>0</v>
      </c>
      <c r="S282" s="148">
        <v>0</v>
      </c>
    </row>
    <row r="283" spans="1:19" x14ac:dyDescent="0.3">
      <c r="A283" s="148" t="s">
        <v>832</v>
      </c>
      <c r="B283" s="148">
        <v>13</v>
      </c>
      <c r="C283" t="s">
        <v>220</v>
      </c>
      <c r="D283" t="s">
        <v>223</v>
      </c>
      <c r="E283" t="s">
        <v>600</v>
      </c>
      <c r="F283" s="25" t="s">
        <v>12</v>
      </c>
      <c r="G283" s="148" t="s">
        <v>1447</v>
      </c>
      <c r="I283" s="189">
        <v>0</v>
      </c>
      <c r="J283" s="184">
        <v>0</v>
      </c>
      <c r="K283" s="184">
        <v>0</v>
      </c>
      <c r="L283" s="184">
        <v>0</v>
      </c>
      <c r="M283" s="280">
        <v>0</v>
      </c>
      <c r="N283" s="257" t="s">
        <v>2160</v>
      </c>
      <c r="O283" s="257" t="s">
        <v>2160</v>
      </c>
      <c r="P283" s="257">
        <v>0.14000000000000001</v>
      </c>
      <c r="Q283" s="258">
        <v>0</v>
      </c>
      <c r="R283" s="148">
        <v>0</v>
      </c>
      <c r="S283" s="148">
        <v>0</v>
      </c>
    </row>
    <row r="284" spans="1:19" x14ac:dyDescent="0.3">
      <c r="A284" s="148" t="s">
        <v>832</v>
      </c>
      <c r="B284" s="148">
        <v>13</v>
      </c>
      <c r="C284" t="s">
        <v>220</v>
      </c>
      <c r="D284" t="s">
        <v>223</v>
      </c>
      <c r="E284" t="s">
        <v>600</v>
      </c>
      <c r="F284" s="25" t="s">
        <v>12</v>
      </c>
      <c r="G284" s="148" t="s">
        <v>1447</v>
      </c>
      <c r="H284" s="148" t="s">
        <v>431</v>
      </c>
      <c r="I284" s="189">
        <v>0</v>
      </c>
      <c r="J284" s="184">
        <v>0</v>
      </c>
      <c r="K284" s="184" t="s">
        <v>1444</v>
      </c>
      <c r="L284" s="184">
        <v>0</v>
      </c>
      <c r="M284" s="280">
        <v>0</v>
      </c>
      <c r="N284" s="278" t="s">
        <v>2160</v>
      </c>
      <c r="O284" s="257" t="s">
        <v>2160</v>
      </c>
      <c r="P284" s="257">
        <v>0.14000000000000001</v>
      </c>
      <c r="Q284" s="258" t="s">
        <v>588</v>
      </c>
      <c r="R284" s="148">
        <v>12</v>
      </c>
      <c r="S284" s="148">
        <v>0</v>
      </c>
    </row>
    <row r="285" spans="1:19" x14ac:dyDescent="0.3">
      <c r="A285" s="148" t="s">
        <v>832</v>
      </c>
      <c r="B285" s="148">
        <v>13</v>
      </c>
      <c r="C285" t="s">
        <v>220</v>
      </c>
      <c r="D285" t="s">
        <v>223</v>
      </c>
      <c r="E285" t="s">
        <v>600</v>
      </c>
      <c r="F285" s="25" t="s">
        <v>12</v>
      </c>
      <c r="G285" s="148" t="s">
        <v>439</v>
      </c>
      <c r="H285" s="148" t="s">
        <v>431</v>
      </c>
      <c r="I285" s="189">
        <v>0</v>
      </c>
      <c r="J285" s="184">
        <v>0</v>
      </c>
      <c r="K285" s="184" t="s">
        <v>1444</v>
      </c>
      <c r="L285" s="184">
        <v>0</v>
      </c>
      <c r="M285" s="280">
        <v>0</v>
      </c>
      <c r="N285" s="257" t="s">
        <v>2160</v>
      </c>
      <c r="O285" s="257" t="s">
        <v>2160</v>
      </c>
      <c r="P285" s="257">
        <v>0.13400000000000001</v>
      </c>
      <c r="Q285" s="258" t="s">
        <v>588</v>
      </c>
      <c r="R285" s="148">
        <v>12</v>
      </c>
      <c r="S285" s="148">
        <v>0</v>
      </c>
    </row>
    <row r="286" spans="1:19" x14ac:dyDescent="0.3">
      <c r="A286" s="148" t="s">
        <v>832</v>
      </c>
      <c r="B286" s="148">
        <v>13</v>
      </c>
      <c r="C286" t="s">
        <v>220</v>
      </c>
      <c r="D286" t="s">
        <v>223</v>
      </c>
      <c r="E286" t="s">
        <v>600</v>
      </c>
      <c r="F286" s="25" t="s">
        <v>12</v>
      </c>
      <c r="G286" s="148" t="s">
        <v>439</v>
      </c>
      <c r="H286" s="148" t="s">
        <v>436</v>
      </c>
      <c r="I286" s="189">
        <v>0</v>
      </c>
      <c r="J286" s="184">
        <v>0</v>
      </c>
      <c r="K286" s="184" t="s">
        <v>1444</v>
      </c>
      <c r="L286" s="184">
        <v>0</v>
      </c>
      <c r="M286" s="280">
        <v>0</v>
      </c>
      <c r="N286" s="278" t="s">
        <v>2160</v>
      </c>
      <c r="O286" s="257" t="s">
        <v>2160</v>
      </c>
      <c r="P286" s="257">
        <v>0.13400000000000001</v>
      </c>
      <c r="Q286" s="258" t="s">
        <v>588</v>
      </c>
      <c r="R286" s="148">
        <v>12</v>
      </c>
      <c r="S286" s="148">
        <v>0</v>
      </c>
    </row>
    <row r="287" spans="1:19" x14ac:dyDescent="0.3">
      <c r="A287" s="148" t="s">
        <v>832</v>
      </c>
      <c r="B287" s="148">
        <v>13</v>
      </c>
      <c r="C287" t="s">
        <v>220</v>
      </c>
      <c r="D287" t="s">
        <v>223</v>
      </c>
      <c r="E287" t="s">
        <v>600</v>
      </c>
      <c r="F287" s="25" t="s">
        <v>12</v>
      </c>
      <c r="G287" s="148" t="s">
        <v>439</v>
      </c>
      <c r="H287" s="148" t="s">
        <v>435</v>
      </c>
      <c r="I287" s="189">
        <v>0</v>
      </c>
      <c r="J287" s="184">
        <v>0</v>
      </c>
      <c r="K287" s="184">
        <v>0</v>
      </c>
      <c r="L287" s="184">
        <v>0</v>
      </c>
      <c r="M287" s="280">
        <v>0</v>
      </c>
      <c r="N287" s="257" t="s">
        <v>2160</v>
      </c>
      <c r="O287" s="257" t="s">
        <v>2160</v>
      </c>
      <c r="P287" s="257">
        <v>0.13400000000000001</v>
      </c>
      <c r="Q287" s="258">
        <v>0</v>
      </c>
      <c r="R287" s="148">
        <v>0</v>
      </c>
      <c r="S287" s="148">
        <v>0</v>
      </c>
    </row>
    <row r="288" spans="1:19" x14ac:dyDescent="0.3">
      <c r="A288" s="148" t="s">
        <v>840</v>
      </c>
      <c r="B288" s="148">
        <v>32</v>
      </c>
      <c r="C288" t="s">
        <v>229</v>
      </c>
      <c r="D288" t="s">
        <v>230</v>
      </c>
      <c r="E288" t="s">
        <v>600</v>
      </c>
      <c r="F288" s="25" t="s">
        <v>12</v>
      </c>
      <c r="G288" s="148" t="s">
        <v>427</v>
      </c>
      <c r="H288" s="148" t="s">
        <v>428</v>
      </c>
      <c r="I288" s="189">
        <v>0</v>
      </c>
      <c r="J288" s="184">
        <v>0</v>
      </c>
      <c r="K288" s="184">
        <v>0</v>
      </c>
      <c r="L288" s="184">
        <v>0</v>
      </c>
      <c r="M288" s="280">
        <v>0</v>
      </c>
      <c r="N288" s="278" t="s">
        <v>2160</v>
      </c>
      <c r="O288" s="257" t="s">
        <v>2160</v>
      </c>
      <c r="P288" s="257">
        <v>0.13800000000000001</v>
      </c>
      <c r="Q288" s="258">
        <v>0</v>
      </c>
      <c r="R288" s="148">
        <v>0</v>
      </c>
      <c r="S288" s="148">
        <v>0</v>
      </c>
    </row>
    <row r="289" spans="1:19" x14ac:dyDescent="0.3">
      <c r="A289" s="148" t="s">
        <v>840</v>
      </c>
      <c r="B289" s="148">
        <v>32</v>
      </c>
      <c r="C289" t="s">
        <v>229</v>
      </c>
      <c r="D289" t="s">
        <v>230</v>
      </c>
      <c r="E289" t="s">
        <v>600</v>
      </c>
      <c r="F289" s="25" t="s">
        <v>12</v>
      </c>
      <c r="G289" s="148" t="s">
        <v>434</v>
      </c>
      <c r="H289" s="148" t="s">
        <v>428</v>
      </c>
      <c r="I289" s="189">
        <v>0</v>
      </c>
      <c r="J289" s="184">
        <v>0</v>
      </c>
      <c r="K289" s="184">
        <v>0</v>
      </c>
      <c r="L289" s="184">
        <v>0</v>
      </c>
      <c r="M289" s="280">
        <v>0</v>
      </c>
      <c r="N289" s="278" t="s">
        <v>2160</v>
      </c>
      <c r="O289" s="257" t="s">
        <v>2160</v>
      </c>
      <c r="P289" s="257">
        <v>1.026</v>
      </c>
      <c r="Q289" s="258">
        <v>0</v>
      </c>
      <c r="R289" s="148">
        <v>0</v>
      </c>
      <c r="S289" s="148">
        <v>0</v>
      </c>
    </row>
    <row r="290" spans="1:19" x14ac:dyDescent="0.3">
      <c r="A290" s="148" t="s">
        <v>843</v>
      </c>
      <c r="B290" s="148">
        <v>32</v>
      </c>
      <c r="C290" t="s">
        <v>229</v>
      </c>
      <c r="D290" t="s">
        <v>232</v>
      </c>
      <c r="E290" t="s">
        <v>600</v>
      </c>
      <c r="F290" s="25" t="s">
        <v>12</v>
      </c>
      <c r="G290" s="148" t="s">
        <v>427</v>
      </c>
      <c r="H290" s="148" t="s">
        <v>428</v>
      </c>
      <c r="I290" s="189">
        <v>0</v>
      </c>
      <c r="J290" s="184">
        <v>0</v>
      </c>
      <c r="K290" s="184">
        <v>0</v>
      </c>
      <c r="L290" s="184">
        <v>0</v>
      </c>
      <c r="M290" s="280">
        <v>0</v>
      </c>
      <c r="N290" s="278" t="s">
        <v>2160</v>
      </c>
      <c r="O290" s="257" t="s">
        <v>2160</v>
      </c>
      <c r="P290" s="257">
        <v>0.13800000000000001</v>
      </c>
      <c r="Q290" s="258">
        <v>0</v>
      </c>
      <c r="R290" s="148">
        <v>0</v>
      </c>
      <c r="S290" s="148">
        <v>0</v>
      </c>
    </row>
    <row r="291" spans="1:19" x14ac:dyDescent="0.3">
      <c r="A291" s="148" t="s">
        <v>843</v>
      </c>
      <c r="B291" s="148">
        <v>32</v>
      </c>
      <c r="C291" t="s">
        <v>229</v>
      </c>
      <c r="D291" t="s">
        <v>232</v>
      </c>
      <c r="E291" t="s">
        <v>600</v>
      </c>
      <c r="F291" s="25" t="s">
        <v>12</v>
      </c>
      <c r="G291" s="148" t="s">
        <v>434</v>
      </c>
      <c r="I291" s="189">
        <v>0</v>
      </c>
      <c r="J291" s="184">
        <v>0</v>
      </c>
      <c r="K291" s="184">
        <v>0</v>
      </c>
      <c r="L291" s="184">
        <v>0</v>
      </c>
      <c r="M291" s="280">
        <v>0</v>
      </c>
      <c r="N291" s="278" t="s">
        <v>2160</v>
      </c>
      <c r="O291" s="257" t="s">
        <v>2160</v>
      </c>
      <c r="P291" s="257">
        <v>1.026</v>
      </c>
      <c r="Q291" s="258">
        <v>0</v>
      </c>
      <c r="R291" s="148">
        <v>0</v>
      </c>
      <c r="S291" s="148">
        <v>0</v>
      </c>
    </row>
    <row r="292" spans="1:19" x14ac:dyDescent="0.3">
      <c r="A292" s="148" t="s">
        <v>843</v>
      </c>
      <c r="B292" s="148">
        <v>32</v>
      </c>
      <c r="C292" t="s">
        <v>229</v>
      </c>
      <c r="D292" t="s">
        <v>232</v>
      </c>
      <c r="E292" t="s">
        <v>600</v>
      </c>
      <c r="F292" s="25" t="s">
        <v>12</v>
      </c>
      <c r="G292" s="148" t="s">
        <v>434</v>
      </c>
      <c r="H292" s="148" t="s">
        <v>431</v>
      </c>
      <c r="I292" s="189">
        <v>0</v>
      </c>
      <c r="J292" s="184">
        <v>0</v>
      </c>
      <c r="K292" s="184">
        <v>0</v>
      </c>
      <c r="L292" s="184">
        <v>0</v>
      </c>
      <c r="M292" s="280">
        <v>0</v>
      </c>
      <c r="N292" s="278" t="s">
        <v>2160</v>
      </c>
      <c r="O292" s="257" t="s">
        <v>2160</v>
      </c>
      <c r="P292" s="257">
        <v>1.026</v>
      </c>
      <c r="Q292" s="258">
        <v>0</v>
      </c>
      <c r="R292" s="148">
        <v>0</v>
      </c>
      <c r="S292" s="148">
        <v>0</v>
      </c>
    </row>
    <row r="293" spans="1:19" x14ac:dyDescent="0.3">
      <c r="A293" s="148" t="s">
        <v>845</v>
      </c>
      <c r="B293" s="148" t="e">
        <v>#N/A</v>
      </c>
      <c r="C293" t="s">
        <v>1311</v>
      </c>
      <c r="D293" t="s">
        <v>846</v>
      </c>
      <c r="E293" t="s">
        <v>600</v>
      </c>
      <c r="F293" s="25" t="s">
        <v>12</v>
      </c>
      <c r="G293" s="148" t="s">
        <v>427</v>
      </c>
      <c r="H293" s="148" t="s">
        <v>428</v>
      </c>
      <c r="I293" s="189">
        <v>0</v>
      </c>
      <c r="J293" s="184">
        <v>0</v>
      </c>
      <c r="K293" s="184">
        <v>0</v>
      </c>
      <c r="L293" s="184">
        <v>0</v>
      </c>
      <c r="M293" s="280">
        <v>0</v>
      </c>
      <c r="N293" s="278" t="s">
        <v>2160</v>
      </c>
      <c r="O293" s="257" t="s">
        <v>2160</v>
      </c>
      <c r="P293" s="257">
        <v>0.13800000000000001</v>
      </c>
      <c r="Q293" s="258">
        <v>0</v>
      </c>
      <c r="R293" s="148">
        <v>0</v>
      </c>
      <c r="S293" s="148">
        <v>0</v>
      </c>
    </row>
    <row r="294" spans="1:19" x14ac:dyDescent="0.3">
      <c r="A294" s="148" t="s">
        <v>845</v>
      </c>
      <c r="B294" s="148" t="e">
        <v>#N/A</v>
      </c>
      <c r="C294" t="s">
        <v>1311</v>
      </c>
      <c r="D294" t="s">
        <v>846</v>
      </c>
      <c r="E294" t="s">
        <v>600</v>
      </c>
      <c r="F294" s="25" t="s">
        <v>12</v>
      </c>
      <c r="G294" s="148" t="s">
        <v>434</v>
      </c>
      <c r="I294" s="189">
        <v>0</v>
      </c>
      <c r="J294" s="184">
        <v>0</v>
      </c>
      <c r="K294" s="184">
        <v>0</v>
      </c>
      <c r="L294" s="184">
        <v>0</v>
      </c>
      <c r="M294" s="280">
        <v>0</v>
      </c>
      <c r="N294" s="257" t="s">
        <v>2160</v>
      </c>
      <c r="O294" s="257" t="s">
        <v>2160</v>
      </c>
      <c r="P294" s="257">
        <v>1.026</v>
      </c>
      <c r="Q294" s="258">
        <v>0</v>
      </c>
      <c r="R294" s="148">
        <v>0</v>
      </c>
      <c r="S294" s="148">
        <v>0</v>
      </c>
    </row>
    <row r="295" spans="1:19" x14ac:dyDescent="0.3">
      <c r="A295" s="148" t="s">
        <v>908</v>
      </c>
      <c r="B295" s="148">
        <v>18</v>
      </c>
      <c r="C295" t="s">
        <v>909</v>
      </c>
      <c r="D295" t="s">
        <v>910</v>
      </c>
      <c r="E295" t="s">
        <v>600</v>
      </c>
      <c r="F295" s="25" t="s">
        <v>12</v>
      </c>
      <c r="G295" s="148" t="s">
        <v>427</v>
      </c>
      <c r="H295" s="148" t="s">
        <v>428</v>
      </c>
      <c r="I295" s="189">
        <v>0</v>
      </c>
      <c r="J295" s="184">
        <v>0</v>
      </c>
      <c r="K295" s="184" t="s">
        <v>1444</v>
      </c>
      <c r="L295" s="184">
        <v>0</v>
      </c>
      <c r="M295" s="280">
        <v>0</v>
      </c>
      <c r="N295" s="257" t="s">
        <v>2160</v>
      </c>
      <c r="O295" s="257" t="s">
        <v>2160</v>
      </c>
      <c r="P295" s="257">
        <v>0.13800000000000001</v>
      </c>
      <c r="Q295" s="258" t="s">
        <v>588</v>
      </c>
      <c r="R295" s="148">
        <v>12</v>
      </c>
      <c r="S295" s="148">
        <v>0</v>
      </c>
    </row>
    <row r="296" spans="1:19" x14ac:dyDescent="0.3">
      <c r="A296" s="148" t="s">
        <v>1017</v>
      </c>
      <c r="B296" s="148">
        <v>0</v>
      </c>
      <c r="C296" t="s">
        <v>1018</v>
      </c>
      <c r="D296" t="s">
        <v>1019</v>
      </c>
      <c r="E296" t="s">
        <v>600</v>
      </c>
      <c r="F296" s="25" t="s">
        <v>12</v>
      </c>
      <c r="G296" s="148" t="s">
        <v>427</v>
      </c>
      <c r="H296" s="148" t="s">
        <v>431</v>
      </c>
      <c r="I296" s="189">
        <v>0</v>
      </c>
      <c r="J296" s="184">
        <v>0</v>
      </c>
      <c r="K296" s="184" t="s">
        <v>1444</v>
      </c>
      <c r="L296" s="184">
        <v>0</v>
      </c>
      <c r="M296" s="280">
        <v>0</v>
      </c>
      <c r="N296" s="278" t="s">
        <v>2160</v>
      </c>
      <c r="O296" s="257" t="s">
        <v>2160</v>
      </c>
      <c r="P296" s="257">
        <v>0.13800000000000001</v>
      </c>
      <c r="Q296" s="258" t="s">
        <v>588</v>
      </c>
      <c r="R296" s="148">
        <v>12</v>
      </c>
      <c r="S296" s="148">
        <v>0</v>
      </c>
    </row>
    <row r="297" spans="1:19" x14ac:dyDescent="0.3">
      <c r="A297" s="148" t="s">
        <v>1017</v>
      </c>
      <c r="B297" s="148">
        <v>0</v>
      </c>
      <c r="C297" t="s">
        <v>1018</v>
      </c>
      <c r="D297" t="s">
        <v>1019</v>
      </c>
      <c r="E297" t="s">
        <v>600</v>
      </c>
      <c r="F297" s="25" t="s">
        <v>12</v>
      </c>
      <c r="G297" s="148" t="s">
        <v>439</v>
      </c>
      <c r="H297" s="148" t="s">
        <v>431</v>
      </c>
      <c r="I297" s="189">
        <v>0</v>
      </c>
      <c r="J297" s="184">
        <v>0</v>
      </c>
      <c r="K297" s="184" t="s">
        <v>1444</v>
      </c>
      <c r="L297" s="184">
        <v>0</v>
      </c>
      <c r="M297" s="280">
        <v>0</v>
      </c>
      <c r="N297" s="278" t="s">
        <v>2160</v>
      </c>
      <c r="O297" s="257" t="s">
        <v>2160</v>
      </c>
      <c r="P297" s="257">
        <v>0.13400000000000001</v>
      </c>
      <c r="Q297" s="258" t="s">
        <v>588</v>
      </c>
      <c r="R297" s="148">
        <v>12</v>
      </c>
      <c r="S297" s="148">
        <v>0</v>
      </c>
    </row>
    <row r="298" spans="1:19" x14ac:dyDescent="0.3">
      <c r="A298" s="148" t="s">
        <v>1017</v>
      </c>
      <c r="B298" s="148" t="e">
        <v>#N/A</v>
      </c>
      <c r="C298" t="s">
        <v>1323</v>
      </c>
      <c r="D298" t="s">
        <v>1019</v>
      </c>
      <c r="E298" t="s">
        <v>600</v>
      </c>
      <c r="F298" s="25" t="s">
        <v>12</v>
      </c>
      <c r="G298" s="148" t="s">
        <v>552</v>
      </c>
      <c r="H298" s="148" t="s">
        <v>431</v>
      </c>
      <c r="I298" s="189">
        <v>0</v>
      </c>
      <c r="J298" s="184">
        <v>0</v>
      </c>
      <c r="K298" s="184">
        <v>0</v>
      </c>
      <c r="L298" s="184">
        <v>0</v>
      </c>
      <c r="M298" s="280">
        <v>0</v>
      </c>
      <c r="N298" s="278" t="s">
        <v>2160</v>
      </c>
      <c r="O298" s="257" t="s">
        <v>2160</v>
      </c>
      <c r="P298" s="257">
        <v>0.13400000000000001</v>
      </c>
      <c r="Q298" s="258">
        <v>0</v>
      </c>
      <c r="R298" s="148">
        <v>0</v>
      </c>
      <c r="S298" s="148">
        <v>0</v>
      </c>
    </row>
    <row r="299" spans="1:19" x14ac:dyDescent="0.3">
      <c r="A299" s="148" t="s">
        <v>1017</v>
      </c>
      <c r="B299" s="148" t="e">
        <v>#N/A</v>
      </c>
      <c r="C299" t="s">
        <v>1323</v>
      </c>
      <c r="D299" t="s">
        <v>1019</v>
      </c>
      <c r="E299" t="s">
        <v>600</v>
      </c>
      <c r="F299" s="25" t="s">
        <v>12</v>
      </c>
      <c r="G299" s="148" t="s">
        <v>434</v>
      </c>
      <c r="I299" s="189">
        <v>0</v>
      </c>
      <c r="J299" s="184">
        <v>0</v>
      </c>
      <c r="K299" s="184">
        <v>0</v>
      </c>
      <c r="L299" s="184">
        <v>0</v>
      </c>
      <c r="M299" s="280">
        <v>0</v>
      </c>
      <c r="N299" s="278" t="s">
        <v>2160</v>
      </c>
      <c r="O299" s="257" t="s">
        <v>2160</v>
      </c>
      <c r="P299" s="257">
        <v>1.026</v>
      </c>
      <c r="Q299" s="258">
        <v>0</v>
      </c>
      <c r="R299" s="148">
        <v>0</v>
      </c>
      <c r="S299" s="148">
        <v>0</v>
      </c>
    </row>
    <row r="300" spans="1:19" x14ac:dyDescent="0.3">
      <c r="A300" s="148" t="s">
        <v>1017</v>
      </c>
      <c r="B300" s="148" t="e">
        <v>#N/A</v>
      </c>
      <c r="C300" t="s">
        <v>1323</v>
      </c>
      <c r="D300" t="s">
        <v>1019</v>
      </c>
      <c r="E300" t="s">
        <v>600</v>
      </c>
      <c r="F300" s="25" t="s">
        <v>12</v>
      </c>
      <c r="G300" s="148" t="s">
        <v>1449</v>
      </c>
      <c r="H300" s="148" t="s">
        <v>431</v>
      </c>
      <c r="I300" s="189">
        <v>0</v>
      </c>
      <c r="J300" s="184">
        <v>0</v>
      </c>
      <c r="K300" s="184">
        <v>0</v>
      </c>
      <c r="L300" s="184">
        <v>0</v>
      </c>
      <c r="M300" s="280">
        <v>0</v>
      </c>
      <c r="N300" s="278" t="s">
        <v>2160</v>
      </c>
      <c r="O300" s="257" t="s">
        <v>2160</v>
      </c>
      <c r="P300" s="257">
        <v>0.65500000000000003</v>
      </c>
      <c r="Q300" s="258">
        <v>0</v>
      </c>
      <c r="R300" s="148">
        <v>0</v>
      </c>
      <c r="S300" s="148">
        <v>0</v>
      </c>
    </row>
    <row r="301" spans="1:19" x14ac:dyDescent="0.3">
      <c r="A301" s="148" t="s">
        <v>1041</v>
      </c>
      <c r="B301" s="148">
        <v>452</v>
      </c>
      <c r="C301" t="s">
        <v>1042</v>
      </c>
      <c r="D301" t="s">
        <v>1043</v>
      </c>
      <c r="E301" t="s">
        <v>600</v>
      </c>
      <c r="F301" s="25" t="s">
        <v>12</v>
      </c>
      <c r="G301" s="148" t="s">
        <v>1445</v>
      </c>
      <c r="H301" s="148" t="s">
        <v>438</v>
      </c>
      <c r="I301" s="189">
        <v>0</v>
      </c>
      <c r="J301" s="184">
        <v>0</v>
      </c>
      <c r="K301" s="184" t="s">
        <v>1062</v>
      </c>
      <c r="L301" s="184">
        <v>0</v>
      </c>
      <c r="M301" s="280">
        <v>0</v>
      </c>
      <c r="N301" s="278" t="s">
        <v>2160</v>
      </c>
      <c r="O301" s="257" t="s">
        <v>2160</v>
      </c>
      <c r="P301" s="257">
        <v>0</v>
      </c>
      <c r="Q301" s="258" t="s">
        <v>588</v>
      </c>
      <c r="R301" s="148">
        <v>12</v>
      </c>
      <c r="S301" s="148">
        <v>0</v>
      </c>
    </row>
    <row r="302" spans="1:19" x14ac:dyDescent="0.3">
      <c r="A302" s="148" t="s">
        <v>1026</v>
      </c>
      <c r="B302" s="148" t="e">
        <v>#N/A</v>
      </c>
      <c r="C302" t="s">
        <v>1324</v>
      </c>
      <c r="D302" t="s">
        <v>1028</v>
      </c>
      <c r="E302" t="s">
        <v>600</v>
      </c>
      <c r="F302" s="25" t="s">
        <v>12</v>
      </c>
      <c r="G302" s="148" t="s">
        <v>552</v>
      </c>
      <c r="I302" s="189">
        <v>0</v>
      </c>
      <c r="J302" s="184">
        <v>0</v>
      </c>
      <c r="K302" s="184">
        <v>0</v>
      </c>
      <c r="L302" s="184">
        <v>0</v>
      </c>
      <c r="M302" s="280">
        <v>0</v>
      </c>
      <c r="N302" s="278" t="s">
        <v>2160</v>
      </c>
      <c r="O302" s="257" t="s">
        <v>2160</v>
      </c>
      <c r="P302" s="257">
        <v>0.13400000000000001</v>
      </c>
      <c r="Q302" s="258">
        <v>0</v>
      </c>
      <c r="R302" s="148">
        <v>0</v>
      </c>
      <c r="S302" s="148">
        <v>0</v>
      </c>
    </row>
    <row r="303" spans="1:19" x14ac:dyDescent="0.3">
      <c r="A303" s="148" t="s">
        <v>1026</v>
      </c>
      <c r="B303" s="148" t="e">
        <v>#N/A</v>
      </c>
      <c r="C303" t="s">
        <v>1324</v>
      </c>
      <c r="D303" t="s">
        <v>1028</v>
      </c>
      <c r="E303" t="s">
        <v>600</v>
      </c>
      <c r="F303" s="25" t="s">
        <v>12</v>
      </c>
      <c r="G303" s="148" t="s">
        <v>552</v>
      </c>
      <c r="H303" s="148" t="s">
        <v>438</v>
      </c>
      <c r="I303" s="189">
        <v>0</v>
      </c>
      <c r="J303" s="184">
        <v>0</v>
      </c>
      <c r="K303" s="184">
        <v>0</v>
      </c>
      <c r="L303" s="184">
        <v>0</v>
      </c>
      <c r="M303" s="280">
        <v>0</v>
      </c>
      <c r="N303" s="278" t="s">
        <v>2160</v>
      </c>
      <c r="O303" s="257" t="s">
        <v>2160</v>
      </c>
      <c r="P303" s="257">
        <v>0.13400000000000001</v>
      </c>
      <c r="Q303" s="258">
        <v>0</v>
      </c>
      <c r="R303" s="148">
        <v>0</v>
      </c>
      <c r="S303" s="148">
        <v>0</v>
      </c>
    </row>
    <row r="304" spans="1:19" x14ac:dyDescent="0.3">
      <c r="A304" s="148" t="s">
        <v>1026</v>
      </c>
      <c r="B304" s="148" t="e">
        <v>#N/A</v>
      </c>
      <c r="C304" t="s">
        <v>1324</v>
      </c>
      <c r="D304" t="s">
        <v>1028</v>
      </c>
      <c r="E304" t="s">
        <v>600</v>
      </c>
      <c r="F304" s="25" t="s">
        <v>12</v>
      </c>
      <c r="G304" s="148" t="s">
        <v>1445</v>
      </c>
      <c r="H304" s="148" t="s">
        <v>438</v>
      </c>
      <c r="I304" s="189">
        <v>0</v>
      </c>
      <c r="J304" s="184">
        <v>0</v>
      </c>
      <c r="K304" s="184">
        <v>0</v>
      </c>
      <c r="L304" s="184">
        <v>0</v>
      </c>
      <c r="M304" s="280">
        <v>0</v>
      </c>
      <c r="N304" s="257" t="s">
        <v>2160</v>
      </c>
      <c r="O304" s="257" t="s">
        <v>2160</v>
      </c>
      <c r="P304" s="257">
        <v>0</v>
      </c>
      <c r="Q304" s="258">
        <v>0</v>
      </c>
      <c r="R304" s="148">
        <v>0</v>
      </c>
      <c r="S304" s="148">
        <v>0</v>
      </c>
    </row>
    <row r="305" spans="1:19" x14ac:dyDescent="0.3">
      <c r="A305" s="148" t="s">
        <v>1026</v>
      </c>
      <c r="B305" s="148" t="e">
        <v>#N/A</v>
      </c>
      <c r="C305" t="s">
        <v>1324</v>
      </c>
      <c r="D305" t="s">
        <v>1028</v>
      </c>
      <c r="E305" t="s">
        <v>600</v>
      </c>
      <c r="F305" s="25" t="s">
        <v>12</v>
      </c>
      <c r="G305" s="148" t="s">
        <v>1445</v>
      </c>
      <c r="I305" s="189">
        <v>0</v>
      </c>
      <c r="J305" s="184">
        <v>0</v>
      </c>
      <c r="K305" s="184">
        <v>0</v>
      </c>
      <c r="L305" s="184">
        <v>0</v>
      </c>
      <c r="M305" s="280">
        <v>0</v>
      </c>
      <c r="N305" s="257" t="s">
        <v>2160</v>
      </c>
      <c r="O305" s="257" t="s">
        <v>2160</v>
      </c>
      <c r="P305" s="257">
        <v>0</v>
      </c>
      <c r="Q305" s="258">
        <v>0</v>
      </c>
      <c r="R305" s="148">
        <v>0</v>
      </c>
      <c r="S305" s="148">
        <v>0</v>
      </c>
    </row>
    <row r="306" spans="1:19" x14ac:dyDescent="0.3">
      <c r="A306" s="148" t="s">
        <v>1422</v>
      </c>
      <c r="B306" s="148">
        <v>13</v>
      </c>
      <c r="C306" t="s">
        <v>220</v>
      </c>
      <c r="D306" t="s">
        <v>1863</v>
      </c>
      <c r="E306" t="s">
        <v>600</v>
      </c>
      <c r="F306" s="25" t="s">
        <v>12</v>
      </c>
      <c r="G306" s="148" t="s">
        <v>427</v>
      </c>
      <c r="H306" s="148" t="s">
        <v>431</v>
      </c>
      <c r="I306" s="189">
        <v>0</v>
      </c>
      <c r="J306" s="184">
        <v>0</v>
      </c>
      <c r="K306" s="184">
        <v>0</v>
      </c>
      <c r="L306" s="184">
        <v>0</v>
      </c>
      <c r="M306" s="280">
        <v>0</v>
      </c>
      <c r="N306" s="278" t="s">
        <v>2160</v>
      </c>
      <c r="O306" s="257" t="s">
        <v>2160</v>
      </c>
      <c r="P306" s="257">
        <v>0.13800000000000001</v>
      </c>
      <c r="Q306" s="258">
        <v>0</v>
      </c>
      <c r="R306" s="148">
        <v>0</v>
      </c>
      <c r="S306" s="148">
        <v>0</v>
      </c>
    </row>
    <row r="307" spans="1:19" x14ac:dyDescent="0.3">
      <c r="A307" s="148" t="s">
        <v>585</v>
      </c>
      <c r="B307" s="148">
        <v>1</v>
      </c>
      <c r="C307" t="s">
        <v>69</v>
      </c>
      <c r="D307" t="s">
        <v>586</v>
      </c>
      <c r="E307" t="s">
        <v>587</v>
      </c>
      <c r="F307" s="25" t="s">
        <v>13</v>
      </c>
      <c r="G307" s="148" t="s">
        <v>429</v>
      </c>
      <c r="H307" s="148" t="s">
        <v>430</v>
      </c>
      <c r="I307" s="189">
        <v>87454</v>
      </c>
      <c r="J307" s="184">
        <v>0</v>
      </c>
      <c r="K307" s="184" t="s">
        <v>2180</v>
      </c>
      <c r="L307" s="184">
        <v>0</v>
      </c>
      <c r="M307" s="280">
        <v>0</v>
      </c>
      <c r="N307" s="278" t="s">
        <v>2160</v>
      </c>
      <c r="O307" s="257" t="s">
        <v>2160</v>
      </c>
      <c r="P307" s="257">
        <v>0</v>
      </c>
      <c r="Q307" s="258" t="s">
        <v>588</v>
      </c>
      <c r="R307" s="148">
        <v>12</v>
      </c>
      <c r="S307" s="148" t="s">
        <v>589</v>
      </c>
    </row>
    <row r="308" spans="1:19" x14ac:dyDescent="0.3">
      <c r="A308" s="148" t="s">
        <v>590</v>
      </c>
      <c r="B308" s="148">
        <v>1</v>
      </c>
      <c r="C308" t="s">
        <v>69</v>
      </c>
      <c r="D308" t="s">
        <v>74</v>
      </c>
      <c r="E308" t="s">
        <v>587</v>
      </c>
      <c r="F308" s="25" t="s">
        <v>13</v>
      </c>
      <c r="G308" s="148" t="s">
        <v>427</v>
      </c>
      <c r="H308" s="148" t="s">
        <v>428</v>
      </c>
      <c r="I308" s="189">
        <v>80</v>
      </c>
      <c r="J308" s="184">
        <v>6552</v>
      </c>
      <c r="K308" s="184" t="s">
        <v>1444</v>
      </c>
      <c r="L308" s="184">
        <v>904.17600000000004</v>
      </c>
      <c r="M308" s="280">
        <v>0</v>
      </c>
      <c r="N308" s="257">
        <v>12.210012210012209</v>
      </c>
      <c r="O308" s="257">
        <v>0</v>
      </c>
      <c r="P308" s="257">
        <v>0.13800000000000001</v>
      </c>
      <c r="Q308" s="258" t="s">
        <v>588</v>
      </c>
      <c r="R308" s="148">
        <v>12</v>
      </c>
      <c r="S308" s="148" t="s">
        <v>589</v>
      </c>
    </row>
    <row r="309" spans="1:19" x14ac:dyDescent="0.3">
      <c r="A309" s="148" t="s">
        <v>590</v>
      </c>
      <c r="B309" s="148">
        <v>1</v>
      </c>
      <c r="C309" t="s">
        <v>69</v>
      </c>
      <c r="D309" t="s">
        <v>74</v>
      </c>
      <c r="E309" t="s">
        <v>587</v>
      </c>
      <c r="F309" s="25" t="s">
        <v>13</v>
      </c>
      <c r="G309" s="148" t="s">
        <v>427</v>
      </c>
      <c r="H309" s="148" t="s">
        <v>431</v>
      </c>
      <c r="I309" s="189">
        <v>132</v>
      </c>
      <c r="J309" s="184">
        <v>18144</v>
      </c>
      <c r="K309" s="184" t="s">
        <v>1444</v>
      </c>
      <c r="L309" s="184">
        <v>2503.8720000000003</v>
      </c>
      <c r="M309" s="280">
        <v>0</v>
      </c>
      <c r="N309" s="278">
        <v>7.2751322751322753</v>
      </c>
      <c r="O309" s="257">
        <v>0</v>
      </c>
      <c r="P309" s="257">
        <v>0.13800000000000001</v>
      </c>
      <c r="Q309" s="258" t="s">
        <v>588</v>
      </c>
      <c r="R309" s="148">
        <v>12</v>
      </c>
      <c r="S309" s="148" t="s">
        <v>589</v>
      </c>
    </row>
    <row r="310" spans="1:19" x14ac:dyDescent="0.3">
      <c r="A310" s="148" t="s">
        <v>591</v>
      </c>
      <c r="B310" s="148">
        <v>1</v>
      </c>
      <c r="C310" t="s">
        <v>69</v>
      </c>
      <c r="D310" t="s">
        <v>75</v>
      </c>
      <c r="E310" t="s">
        <v>587</v>
      </c>
      <c r="F310" s="25" t="s">
        <v>13</v>
      </c>
      <c r="G310" s="148" t="s">
        <v>429</v>
      </c>
      <c r="H310" s="148" t="s">
        <v>430</v>
      </c>
      <c r="I310" s="189">
        <v>27902</v>
      </c>
      <c r="J310" s="184">
        <v>0</v>
      </c>
      <c r="K310" s="184" t="s">
        <v>2180</v>
      </c>
      <c r="L310" s="184">
        <v>0</v>
      </c>
      <c r="M310" s="280">
        <v>0</v>
      </c>
      <c r="N310" s="278" t="s">
        <v>2160</v>
      </c>
      <c r="O310" s="257" t="s">
        <v>2160</v>
      </c>
      <c r="P310" s="257">
        <v>0</v>
      </c>
      <c r="Q310" s="258" t="s">
        <v>588</v>
      </c>
      <c r="R310" s="148">
        <v>12</v>
      </c>
      <c r="S310" s="148" t="s">
        <v>589</v>
      </c>
    </row>
    <row r="311" spans="1:19" x14ac:dyDescent="0.3">
      <c r="A311" s="148" t="s">
        <v>592</v>
      </c>
      <c r="B311" s="148">
        <v>1</v>
      </c>
      <c r="C311" t="s">
        <v>69</v>
      </c>
      <c r="D311" t="s">
        <v>76</v>
      </c>
      <c r="E311" t="s">
        <v>587</v>
      </c>
      <c r="F311" s="25" t="s">
        <v>13</v>
      </c>
      <c r="G311" s="148" t="s">
        <v>429</v>
      </c>
      <c r="H311" s="148" t="s">
        <v>430</v>
      </c>
      <c r="I311" s="189">
        <v>273037</v>
      </c>
      <c r="J311" s="184">
        <v>0</v>
      </c>
      <c r="K311" s="184" t="s">
        <v>2180</v>
      </c>
      <c r="L311" s="184">
        <v>0</v>
      </c>
      <c r="M311" s="280">
        <v>0</v>
      </c>
      <c r="N311" s="257" t="s">
        <v>2160</v>
      </c>
      <c r="O311" s="257" t="s">
        <v>2160</v>
      </c>
      <c r="P311" s="257">
        <v>0</v>
      </c>
      <c r="Q311" s="258" t="s">
        <v>588</v>
      </c>
      <c r="R311" s="148">
        <v>12</v>
      </c>
      <c r="S311" s="148" t="s">
        <v>589</v>
      </c>
    </row>
    <row r="312" spans="1:19" x14ac:dyDescent="0.3">
      <c r="A312" s="148" t="s">
        <v>813</v>
      </c>
      <c r="B312" s="148">
        <v>701</v>
      </c>
      <c r="C312" t="s">
        <v>208</v>
      </c>
      <c r="D312" t="s">
        <v>209</v>
      </c>
      <c r="E312" t="s">
        <v>814</v>
      </c>
      <c r="F312" s="25" t="s">
        <v>13</v>
      </c>
      <c r="G312" s="148" t="s">
        <v>427</v>
      </c>
      <c r="H312" s="148" t="s">
        <v>428</v>
      </c>
      <c r="I312" s="189">
        <v>316.791</v>
      </c>
      <c r="J312" s="184">
        <v>27104</v>
      </c>
      <c r="K312" s="184" t="s">
        <v>1444</v>
      </c>
      <c r="L312" s="184">
        <v>3740.3520000000003</v>
      </c>
      <c r="M312" s="280">
        <v>3.67055</v>
      </c>
      <c r="N312" s="257">
        <v>11.687979634002362</v>
      </c>
      <c r="O312" s="257">
        <v>0.31404486617359706</v>
      </c>
      <c r="P312" s="257">
        <v>0.13800000000000001</v>
      </c>
      <c r="Q312" s="258" t="s">
        <v>551</v>
      </c>
      <c r="R312" s="148">
        <v>12</v>
      </c>
      <c r="S312" s="148" t="s">
        <v>209</v>
      </c>
    </row>
    <row r="313" spans="1:19" x14ac:dyDescent="0.3">
      <c r="A313" s="148" t="s">
        <v>601</v>
      </c>
      <c r="B313" s="148">
        <v>2</v>
      </c>
      <c r="C313" t="s">
        <v>80</v>
      </c>
      <c r="D313" t="s">
        <v>83</v>
      </c>
      <c r="E313" t="s">
        <v>602</v>
      </c>
      <c r="F313" s="25" t="s">
        <v>13</v>
      </c>
      <c r="G313" s="148" t="s">
        <v>429</v>
      </c>
      <c r="H313" s="148" t="s">
        <v>430</v>
      </c>
      <c r="I313" s="189">
        <v>20762.999999999996</v>
      </c>
      <c r="J313" s="184">
        <v>0</v>
      </c>
      <c r="K313" s="184" t="s">
        <v>2180</v>
      </c>
      <c r="L313" s="184">
        <v>0</v>
      </c>
      <c r="M313" s="280">
        <v>0</v>
      </c>
      <c r="N313" s="278" t="s">
        <v>2160</v>
      </c>
      <c r="O313" s="257" t="s">
        <v>2160</v>
      </c>
      <c r="P313" s="257">
        <v>0</v>
      </c>
      <c r="Q313" s="258" t="s">
        <v>588</v>
      </c>
      <c r="R313" s="148">
        <v>12</v>
      </c>
      <c r="S313" s="148" t="s">
        <v>603</v>
      </c>
    </row>
    <row r="314" spans="1:19" x14ac:dyDescent="0.3">
      <c r="A314" s="148" t="s">
        <v>604</v>
      </c>
      <c r="B314" s="148">
        <v>2</v>
      </c>
      <c r="C314" t="s">
        <v>80</v>
      </c>
      <c r="D314" t="s">
        <v>605</v>
      </c>
      <c r="E314" t="s">
        <v>606</v>
      </c>
      <c r="F314" s="25" t="s">
        <v>13</v>
      </c>
      <c r="G314" s="148" t="s">
        <v>429</v>
      </c>
      <c r="H314" s="148" t="s">
        <v>430</v>
      </c>
      <c r="I314" s="189">
        <v>16957</v>
      </c>
      <c r="J314" s="184">
        <v>0</v>
      </c>
      <c r="K314" s="184" t="s">
        <v>2180</v>
      </c>
      <c r="L314" s="184">
        <v>0</v>
      </c>
      <c r="M314" s="280">
        <v>0</v>
      </c>
      <c r="N314" s="278" t="s">
        <v>2160</v>
      </c>
      <c r="O314" s="257" t="s">
        <v>2160</v>
      </c>
      <c r="P314" s="257">
        <v>0</v>
      </c>
      <c r="Q314" s="258" t="s">
        <v>588</v>
      </c>
      <c r="R314" s="148">
        <v>12</v>
      </c>
      <c r="S314" s="148" t="s">
        <v>607</v>
      </c>
    </row>
    <row r="315" spans="1:19" x14ac:dyDescent="0.3">
      <c r="A315" s="148" t="s">
        <v>854</v>
      </c>
      <c r="B315" s="148">
        <v>240</v>
      </c>
      <c r="C315" t="s">
        <v>240</v>
      </c>
      <c r="D315" t="s">
        <v>241</v>
      </c>
      <c r="E315" t="s">
        <v>855</v>
      </c>
      <c r="F315" s="25" t="s">
        <v>13</v>
      </c>
      <c r="G315" s="148" t="s">
        <v>427</v>
      </c>
      <c r="H315" s="148" t="s">
        <v>428</v>
      </c>
      <c r="I315" s="189">
        <v>1846.1350000000002</v>
      </c>
      <c r="J315" s="184">
        <v>126316</v>
      </c>
      <c r="K315" s="184" t="s">
        <v>1444</v>
      </c>
      <c r="L315" s="184">
        <v>17431.608</v>
      </c>
      <c r="M315" s="280">
        <v>2.1259250000000001</v>
      </c>
      <c r="N315" s="278">
        <v>14.615211057981572</v>
      </c>
      <c r="O315" s="257">
        <v>0.14545975364748515</v>
      </c>
      <c r="P315" s="257">
        <v>0.13800000000000001</v>
      </c>
      <c r="Q315" s="258" t="s">
        <v>551</v>
      </c>
      <c r="R315" s="148">
        <v>12</v>
      </c>
      <c r="S315" s="148" t="s">
        <v>241</v>
      </c>
    </row>
    <row r="316" spans="1:19" x14ac:dyDescent="0.3">
      <c r="A316" s="148" t="s">
        <v>856</v>
      </c>
      <c r="B316" s="148">
        <v>240</v>
      </c>
      <c r="C316" t="s">
        <v>240</v>
      </c>
      <c r="D316" t="s">
        <v>243</v>
      </c>
      <c r="E316" t="s">
        <v>857</v>
      </c>
      <c r="F316" s="25" t="s">
        <v>13</v>
      </c>
      <c r="G316" s="148" t="s">
        <v>429</v>
      </c>
      <c r="H316" s="148" t="s">
        <v>430</v>
      </c>
      <c r="I316" s="189">
        <v>1212.9029999999998</v>
      </c>
      <c r="J316" s="184">
        <v>0</v>
      </c>
      <c r="K316" s="184" t="s">
        <v>505</v>
      </c>
      <c r="L316" s="184">
        <v>0</v>
      </c>
      <c r="M316" s="280">
        <v>0</v>
      </c>
      <c r="N316" s="257" t="s">
        <v>2160</v>
      </c>
      <c r="O316" s="257" t="s">
        <v>2160</v>
      </c>
      <c r="P316" s="257">
        <v>0</v>
      </c>
      <c r="Q316" s="258" t="s">
        <v>551</v>
      </c>
      <c r="R316" s="148">
        <v>12</v>
      </c>
      <c r="S316" s="148" t="s">
        <v>243</v>
      </c>
    </row>
    <row r="317" spans="1:19" x14ac:dyDescent="0.3">
      <c r="A317" s="148" t="s">
        <v>856</v>
      </c>
      <c r="B317" s="148">
        <v>240</v>
      </c>
      <c r="C317" t="s">
        <v>240</v>
      </c>
      <c r="D317" t="s">
        <v>243</v>
      </c>
      <c r="E317" t="s">
        <v>857</v>
      </c>
      <c r="F317" s="25" t="s">
        <v>13</v>
      </c>
      <c r="G317" s="148" t="s">
        <v>427</v>
      </c>
      <c r="H317" s="148" t="s">
        <v>428</v>
      </c>
      <c r="I317" s="189">
        <v>3529.2920000000004</v>
      </c>
      <c r="J317" s="184">
        <v>236266</v>
      </c>
      <c r="K317" s="184" t="s">
        <v>1444</v>
      </c>
      <c r="L317" s="184">
        <v>32604.708000000002</v>
      </c>
      <c r="M317" s="280">
        <v>2.1259250000000001</v>
      </c>
      <c r="N317" s="278">
        <v>14.937790456519348</v>
      </c>
      <c r="O317" s="257">
        <v>0.14231857155769484</v>
      </c>
      <c r="P317" s="257">
        <v>0.13800000000000001</v>
      </c>
      <c r="Q317" s="258" t="s">
        <v>551</v>
      </c>
      <c r="R317" s="148">
        <v>12</v>
      </c>
      <c r="S317" s="148" t="s">
        <v>243</v>
      </c>
    </row>
    <row r="318" spans="1:19" x14ac:dyDescent="0.3">
      <c r="A318" s="148" t="s">
        <v>858</v>
      </c>
      <c r="B318" s="148">
        <v>240</v>
      </c>
      <c r="C318" t="s">
        <v>240</v>
      </c>
      <c r="D318" t="s">
        <v>244</v>
      </c>
      <c r="E318" t="s">
        <v>859</v>
      </c>
      <c r="F318" s="25" t="s">
        <v>13</v>
      </c>
      <c r="G318" s="148" t="s">
        <v>427</v>
      </c>
      <c r="H318" s="148" t="s">
        <v>428</v>
      </c>
      <c r="I318" s="189">
        <v>2255.9989999999998</v>
      </c>
      <c r="J318" s="184">
        <v>167448</v>
      </c>
      <c r="K318" s="184" t="s">
        <v>1444</v>
      </c>
      <c r="L318" s="184">
        <v>23107.824000000001</v>
      </c>
      <c r="M318" s="280">
        <v>2.1259250000000001</v>
      </c>
      <c r="N318" s="257">
        <v>13.472833357221345</v>
      </c>
      <c r="O318" s="257">
        <v>0.15779346063539923</v>
      </c>
      <c r="P318" s="257">
        <v>0.13800000000000001</v>
      </c>
      <c r="Q318" s="258" t="s">
        <v>551</v>
      </c>
      <c r="R318" s="148">
        <v>12</v>
      </c>
      <c r="S318" s="148" t="s">
        <v>244</v>
      </c>
    </row>
    <row r="319" spans="1:19" x14ac:dyDescent="0.3">
      <c r="A319" s="148" t="s">
        <v>860</v>
      </c>
      <c r="B319" s="148">
        <v>240</v>
      </c>
      <c r="C319" t="s">
        <v>240</v>
      </c>
      <c r="D319" t="s">
        <v>242</v>
      </c>
      <c r="E319" t="s">
        <v>606</v>
      </c>
      <c r="F319" s="25" t="s">
        <v>13</v>
      </c>
      <c r="G319" s="148" t="s">
        <v>429</v>
      </c>
      <c r="H319" s="148" t="s">
        <v>430</v>
      </c>
      <c r="I319" s="189">
        <v>1051.5</v>
      </c>
      <c r="J319" s="184">
        <v>0</v>
      </c>
      <c r="K319" s="184" t="s">
        <v>2180</v>
      </c>
      <c r="L319" s="184">
        <v>0</v>
      </c>
      <c r="M319" s="280">
        <v>0</v>
      </c>
      <c r="N319" s="257" t="s">
        <v>2160</v>
      </c>
      <c r="O319" s="257" t="s">
        <v>2160</v>
      </c>
      <c r="P319" s="257">
        <v>0</v>
      </c>
      <c r="Q319" s="258" t="s">
        <v>551</v>
      </c>
      <c r="R319" s="148">
        <v>12</v>
      </c>
      <c r="S319" s="148" t="s">
        <v>607</v>
      </c>
    </row>
    <row r="320" spans="1:19" x14ac:dyDescent="0.3">
      <c r="A320" s="148" t="s">
        <v>608</v>
      </c>
      <c r="B320" s="148">
        <v>2</v>
      </c>
      <c r="C320" t="s">
        <v>80</v>
      </c>
      <c r="D320" t="s">
        <v>609</v>
      </c>
      <c r="E320" t="s">
        <v>606</v>
      </c>
      <c r="F320" s="25" t="s">
        <v>13</v>
      </c>
      <c r="G320" s="148" t="s">
        <v>429</v>
      </c>
      <c r="H320" s="148" t="s">
        <v>430</v>
      </c>
      <c r="I320" s="189">
        <v>7122.9999999999991</v>
      </c>
      <c r="J320" s="184">
        <v>0</v>
      </c>
      <c r="K320" s="184" t="s">
        <v>2180</v>
      </c>
      <c r="L320" s="184">
        <v>0</v>
      </c>
      <c r="M320" s="280">
        <v>0</v>
      </c>
      <c r="N320" s="257" t="s">
        <v>2160</v>
      </c>
      <c r="O320" s="257" t="s">
        <v>2160</v>
      </c>
      <c r="P320" s="257">
        <v>0</v>
      </c>
      <c r="Q320" s="258" t="s">
        <v>588</v>
      </c>
      <c r="R320" s="148">
        <v>12</v>
      </c>
      <c r="S320" s="148" t="s">
        <v>607</v>
      </c>
    </row>
    <row r="321" spans="1:19" x14ac:dyDescent="0.3">
      <c r="A321" s="148" t="s">
        <v>863</v>
      </c>
      <c r="B321" s="148">
        <v>103</v>
      </c>
      <c r="C321" t="s">
        <v>247</v>
      </c>
      <c r="D321" t="s">
        <v>248</v>
      </c>
      <c r="E321" t="s">
        <v>864</v>
      </c>
      <c r="F321" s="25" t="s">
        <v>13</v>
      </c>
      <c r="G321" s="148" t="s">
        <v>429</v>
      </c>
      <c r="H321" s="148" t="s">
        <v>430</v>
      </c>
      <c r="I321" s="189">
        <v>42915</v>
      </c>
      <c r="J321" s="184">
        <v>0</v>
      </c>
      <c r="K321" s="184" t="s">
        <v>2180</v>
      </c>
      <c r="L321" s="184">
        <v>0</v>
      </c>
      <c r="M321" s="280">
        <v>0</v>
      </c>
      <c r="N321" s="278" t="s">
        <v>2160</v>
      </c>
      <c r="O321" s="257" t="s">
        <v>2160</v>
      </c>
      <c r="P321" s="257">
        <v>0</v>
      </c>
      <c r="Q321" s="258" t="s">
        <v>588</v>
      </c>
      <c r="R321" s="148">
        <v>12</v>
      </c>
      <c r="S321" s="148" t="s">
        <v>969</v>
      </c>
    </row>
    <row r="322" spans="1:19" x14ac:dyDescent="0.3">
      <c r="A322" s="148" t="s">
        <v>865</v>
      </c>
      <c r="B322" s="148">
        <v>103</v>
      </c>
      <c r="C322" t="s">
        <v>247</v>
      </c>
      <c r="D322" t="s">
        <v>249</v>
      </c>
      <c r="E322" t="s">
        <v>864</v>
      </c>
      <c r="F322" s="25" t="s">
        <v>13</v>
      </c>
      <c r="G322" s="148" t="s">
        <v>429</v>
      </c>
      <c r="H322" s="148" t="s">
        <v>430</v>
      </c>
      <c r="I322" s="189">
        <v>20683</v>
      </c>
      <c r="J322" s="184">
        <v>0</v>
      </c>
      <c r="K322" s="184" t="s">
        <v>2180</v>
      </c>
      <c r="L322" s="184">
        <v>0</v>
      </c>
      <c r="M322" s="280">
        <v>0</v>
      </c>
      <c r="N322" s="278" t="s">
        <v>2160</v>
      </c>
      <c r="O322" s="257" t="s">
        <v>2160</v>
      </c>
      <c r="P322" s="257">
        <v>0</v>
      </c>
      <c r="Q322" s="258" t="s">
        <v>588</v>
      </c>
      <c r="R322" s="148">
        <v>12</v>
      </c>
      <c r="S322" s="148" t="s">
        <v>969</v>
      </c>
    </row>
    <row r="323" spans="1:19" x14ac:dyDescent="0.3">
      <c r="A323" s="148" t="s">
        <v>866</v>
      </c>
      <c r="B323" s="148">
        <v>103</v>
      </c>
      <c r="C323" t="s">
        <v>247</v>
      </c>
      <c r="D323" t="s">
        <v>252</v>
      </c>
      <c r="E323" t="s">
        <v>864</v>
      </c>
      <c r="F323" s="25" t="s">
        <v>13</v>
      </c>
      <c r="G323" s="148" t="s">
        <v>427</v>
      </c>
      <c r="H323" s="148" t="s">
        <v>428</v>
      </c>
      <c r="I323" s="189">
        <v>-1111</v>
      </c>
      <c r="J323" s="184">
        <v>55986</v>
      </c>
      <c r="K323" s="184" t="s">
        <v>1444</v>
      </c>
      <c r="L323" s="184">
        <v>7726.0680000000002</v>
      </c>
      <c r="M323" s="280">
        <v>0</v>
      </c>
      <c r="N323" s="278">
        <v>-19.844246775979709</v>
      </c>
      <c r="O323" s="257">
        <v>0</v>
      </c>
      <c r="P323" s="257">
        <v>0.13800000000000001</v>
      </c>
      <c r="Q323" s="258" t="s">
        <v>588</v>
      </c>
      <c r="R323" s="148">
        <v>12</v>
      </c>
      <c r="S323" s="148" t="s">
        <v>969</v>
      </c>
    </row>
    <row r="324" spans="1:19" x14ac:dyDescent="0.3">
      <c r="A324" s="148" t="s">
        <v>867</v>
      </c>
      <c r="B324" s="148">
        <v>103</v>
      </c>
      <c r="C324" t="s">
        <v>247</v>
      </c>
      <c r="D324" t="s">
        <v>250</v>
      </c>
      <c r="E324" t="s">
        <v>864</v>
      </c>
      <c r="F324" s="25" t="s">
        <v>13</v>
      </c>
      <c r="G324" s="148" t="s">
        <v>429</v>
      </c>
      <c r="H324" s="148" t="s">
        <v>430</v>
      </c>
      <c r="I324" s="189">
        <v>13207.000000000002</v>
      </c>
      <c r="J324" s="184">
        <v>0</v>
      </c>
      <c r="K324" s="184" t="s">
        <v>2180</v>
      </c>
      <c r="L324" s="184">
        <v>0</v>
      </c>
      <c r="M324" s="280">
        <v>0</v>
      </c>
      <c r="N324" s="257" t="s">
        <v>2160</v>
      </c>
      <c r="O324" s="257" t="s">
        <v>2160</v>
      </c>
      <c r="P324" s="257">
        <v>0</v>
      </c>
      <c r="Q324" s="258" t="s">
        <v>588</v>
      </c>
      <c r="R324" s="148">
        <v>12</v>
      </c>
      <c r="S324" s="148" t="s">
        <v>969</v>
      </c>
    </row>
    <row r="325" spans="1:19" x14ac:dyDescent="0.3">
      <c r="A325" s="148" t="s">
        <v>989</v>
      </c>
      <c r="B325" s="148">
        <v>0</v>
      </c>
      <c r="C325" t="s">
        <v>346</v>
      </c>
      <c r="D325" t="s">
        <v>251</v>
      </c>
      <c r="E325" t="s">
        <v>864</v>
      </c>
      <c r="F325" s="25" t="s">
        <v>13</v>
      </c>
      <c r="G325" s="148" t="s">
        <v>429</v>
      </c>
      <c r="H325" s="148" t="s">
        <v>430</v>
      </c>
      <c r="I325" s="189">
        <v>71246</v>
      </c>
      <c r="J325" s="184">
        <v>0</v>
      </c>
      <c r="K325" s="184" t="s">
        <v>2180</v>
      </c>
      <c r="L325" s="184">
        <v>0</v>
      </c>
      <c r="M325" s="280">
        <v>0</v>
      </c>
      <c r="N325" s="278" t="s">
        <v>2160</v>
      </c>
      <c r="O325" s="257" t="s">
        <v>2160</v>
      </c>
      <c r="P325" s="257">
        <v>0</v>
      </c>
      <c r="Q325" s="258" t="s">
        <v>588</v>
      </c>
      <c r="R325" s="148">
        <v>12</v>
      </c>
      <c r="S325" s="148" t="s">
        <v>969</v>
      </c>
    </row>
    <row r="326" spans="1:19" x14ac:dyDescent="0.3">
      <c r="A326" s="148" t="s">
        <v>868</v>
      </c>
      <c r="B326" s="148">
        <v>103</v>
      </c>
      <c r="C326" t="s">
        <v>247</v>
      </c>
      <c r="D326" t="s">
        <v>869</v>
      </c>
      <c r="E326" t="s">
        <v>864</v>
      </c>
      <c r="F326" s="25" t="s">
        <v>13</v>
      </c>
      <c r="G326" s="148" t="s">
        <v>429</v>
      </c>
      <c r="H326" s="148" t="s">
        <v>430</v>
      </c>
      <c r="I326" s="189">
        <v>7648.9999999999982</v>
      </c>
      <c r="J326" s="184">
        <v>0</v>
      </c>
      <c r="K326" s="184" t="s">
        <v>2180</v>
      </c>
      <c r="L326" s="184">
        <v>0</v>
      </c>
      <c r="M326" s="280">
        <v>0</v>
      </c>
      <c r="N326" s="278" t="s">
        <v>2160</v>
      </c>
      <c r="O326" s="257" t="s">
        <v>2160</v>
      </c>
      <c r="P326" s="257">
        <v>0</v>
      </c>
      <c r="Q326" s="258" t="s">
        <v>588</v>
      </c>
      <c r="R326" s="148">
        <v>12</v>
      </c>
      <c r="S326" s="148" t="s">
        <v>969</v>
      </c>
    </row>
    <row r="327" spans="1:19" x14ac:dyDescent="0.3">
      <c r="A327" s="148" t="s">
        <v>610</v>
      </c>
      <c r="B327" s="148">
        <v>2</v>
      </c>
      <c r="C327" t="s">
        <v>80</v>
      </c>
      <c r="D327" t="s">
        <v>97</v>
      </c>
      <c r="E327" t="s">
        <v>602</v>
      </c>
      <c r="F327" s="25" t="s">
        <v>13</v>
      </c>
      <c r="G327" s="148" t="s">
        <v>429</v>
      </c>
      <c r="H327" s="148" t="s">
        <v>430</v>
      </c>
      <c r="I327" s="189">
        <v>5322</v>
      </c>
      <c r="J327" s="184">
        <v>0</v>
      </c>
      <c r="K327" s="184" t="s">
        <v>2180</v>
      </c>
      <c r="L327" s="184">
        <v>0</v>
      </c>
      <c r="M327" s="280">
        <v>0</v>
      </c>
      <c r="N327" s="257" t="s">
        <v>2160</v>
      </c>
      <c r="O327" s="257" t="s">
        <v>2160</v>
      </c>
      <c r="P327" s="257">
        <v>0</v>
      </c>
      <c r="Q327" s="258" t="s">
        <v>588</v>
      </c>
      <c r="R327" s="148">
        <v>12</v>
      </c>
      <c r="S327" s="148" t="s">
        <v>603</v>
      </c>
    </row>
    <row r="328" spans="1:19" x14ac:dyDescent="0.3">
      <c r="A328" s="148" t="s">
        <v>913</v>
      </c>
      <c r="B328" s="148">
        <v>0</v>
      </c>
      <c r="C328" t="s">
        <v>276</v>
      </c>
      <c r="D328" t="s">
        <v>277</v>
      </c>
      <c r="E328" t="s">
        <v>914</v>
      </c>
      <c r="F328" s="25" t="s">
        <v>13</v>
      </c>
      <c r="G328" s="148" t="s">
        <v>427</v>
      </c>
      <c r="H328" s="148" t="s">
        <v>428</v>
      </c>
      <c r="I328" s="189">
        <v>3046</v>
      </c>
      <c r="J328" s="184">
        <v>269514</v>
      </c>
      <c r="K328" s="184" t="s">
        <v>1444</v>
      </c>
      <c r="L328" s="184">
        <v>37192.932000000001</v>
      </c>
      <c r="M328" s="280">
        <v>0</v>
      </c>
      <c r="N328" s="257">
        <v>11.30182476606039</v>
      </c>
      <c r="O328" s="257">
        <v>0</v>
      </c>
      <c r="P328" s="257">
        <v>0.13800000000000001</v>
      </c>
      <c r="Q328" s="258" t="s">
        <v>588</v>
      </c>
      <c r="R328" s="148">
        <v>12</v>
      </c>
      <c r="S328" s="148" t="s">
        <v>278</v>
      </c>
    </row>
    <row r="329" spans="1:19" x14ac:dyDescent="0.3">
      <c r="A329" s="148" t="s">
        <v>612</v>
      </c>
      <c r="B329" s="148">
        <v>2</v>
      </c>
      <c r="C329" t="s">
        <v>80</v>
      </c>
      <c r="D329" t="s">
        <v>84</v>
      </c>
      <c r="E329" t="s">
        <v>602</v>
      </c>
      <c r="F329" s="25" t="s">
        <v>13</v>
      </c>
      <c r="G329" s="148" t="s">
        <v>427</v>
      </c>
      <c r="H329" s="148" t="s">
        <v>428</v>
      </c>
      <c r="I329" s="189">
        <v>431</v>
      </c>
      <c r="J329" s="184">
        <v>40950</v>
      </c>
      <c r="K329" s="184" t="s">
        <v>1444</v>
      </c>
      <c r="L329" s="184">
        <v>5651.1</v>
      </c>
      <c r="M329" s="280">
        <v>0</v>
      </c>
      <c r="N329" s="278">
        <v>10.525030525030525</v>
      </c>
      <c r="O329" s="257">
        <v>0</v>
      </c>
      <c r="P329" s="257">
        <v>0.13800000000000001</v>
      </c>
      <c r="Q329" s="258" t="s">
        <v>588</v>
      </c>
      <c r="R329" s="148">
        <v>12</v>
      </c>
      <c r="S329" s="148" t="s">
        <v>603</v>
      </c>
    </row>
    <row r="330" spans="1:19" x14ac:dyDescent="0.3">
      <c r="A330" s="148" t="s">
        <v>915</v>
      </c>
      <c r="B330" s="148">
        <v>0</v>
      </c>
      <c r="C330" t="s">
        <v>276</v>
      </c>
      <c r="D330" t="s">
        <v>279</v>
      </c>
      <c r="E330" t="s">
        <v>914</v>
      </c>
      <c r="F330" s="25" t="s">
        <v>13</v>
      </c>
      <c r="G330" s="148" t="s">
        <v>429</v>
      </c>
      <c r="H330" s="148" t="s">
        <v>430</v>
      </c>
      <c r="I330" s="189">
        <v>4585</v>
      </c>
      <c r="J330" s="184">
        <v>0</v>
      </c>
      <c r="K330" s="184" t="s">
        <v>2180</v>
      </c>
      <c r="L330" s="184">
        <v>0</v>
      </c>
      <c r="M330" s="280">
        <v>0</v>
      </c>
      <c r="N330" s="257" t="s">
        <v>2160</v>
      </c>
      <c r="O330" s="257" t="s">
        <v>2160</v>
      </c>
      <c r="P330" s="257">
        <v>0</v>
      </c>
      <c r="Q330" s="258" t="s">
        <v>588</v>
      </c>
      <c r="R330" s="148">
        <v>12</v>
      </c>
      <c r="S330" s="148" t="s">
        <v>278</v>
      </c>
    </row>
    <row r="331" spans="1:19" x14ac:dyDescent="0.3">
      <c r="A331" s="148" t="s">
        <v>916</v>
      </c>
      <c r="B331" s="148">
        <v>0</v>
      </c>
      <c r="C331" t="s">
        <v>276</v>
      </c>
      <c r="D331" t="s">
        <v>280</v>
      </c>
      <c r="E331" t="s">
        <v>914</v>
      </c>
      <c r="F331" s="25" t="s">
        <v>13</v>
      </c>
      <c r="G331" s="148" t="s">
        <v>429</v>
      </c>
      <c r="H331" s="148" t="s">
        <v>430</v>
      </c>
      <c r="I331" s="189">
        <v>14286.000000000002</v>
      </c>
      <c r="J331" s="184">
        <v>0</v>
      </c>
      <c r="K331" s="184" t="s">
        <v>2180</v>
      </c>
      <c r="L331" s="184">
        <v>0</v>
      </c>
      <c r="M331" s="280">
        <v>0</v>
      </c>
      <c r="N331" s="257" t="s">
        <v>2160</v>
      </c>
      <c r="O331" s="257" t="s">
        <v>2160</v>
      </c>
      <c r="P331" s="257">
        <v>0</v>
      </c>
      <c r="Q331" s="258" t="s">
        <v>588</v>
      </c>
      <c r="R331" s="148">
        <v>12</v>
      </c>
      <c r="S331" s="148" t="s">
        <v>278</v>
      </c>
    </row>
    <row r="332" spans="1:19" x14ac:dyDescent="0.3">
      <c r="A332" s="148" t="s">
        <v>613</v>
      </c>
      <c r="B332" s="148">
        <v>2</v>
      </c>
      <c r="C332" t="s">
        <v>80</v>
      </c>
      <c r="D332" t="s">
        <v>88</v>
      </c>
      <c r="E332" t="s">
        <v>602</v>
      </c>
      <c r="F332" s="25" t="s">
        <v>13</v>
      </c>
      <c r="G332" s="148" t="s">
        <v>427</v>
      </c>
      <c r="H332" s="148" t="s">
        <v>428</v>
      </c>
      <c r="I332" s="189">
        <v>689</v>
      </c>
      <c r="J332" s="184">
        <v>49140</v>
      </c>
      <c r="K332" s="184" t="s">
        <v>1444</v>
      </c>
      <c r="L332" s="184">
        <v>6781.3200000000006</v>
      </c>
      <c r="M332" s="280">
        <v>0</v>
      </c>
      <c r="N332" s="278">
        <v>14.02116402116402</v>
      </c>
      <c r="O332" s="257">
        <v>0</v>
      </c>
      <c r="P332" s="257">
        <v>0.13800000000000001</v>
      </c>
      <c r="Q332" s="258" t="s">
        <v>588</v>
      </c>
      <c r="R332" s="148">
        <v>12</v>
      </c>
      <c r="S332" s="148" t="s">
        <v>603</v>
      </c>
    </row>
    <row r="333" spans="1:19" x14ac:dyDescent="0.3">
      <c r="A333" s="148" t="s">
        <v>614</v>
      </c>
      <c r="B333" s="148">
        <v>2</v>
      </c>
      <c r="C333" t="s">
        <v>80</v>
      </c>
      <c r="D333" t="s">
        <v>89</v>
      </c>
      <c r="E333" t="s">
        <v>606</v>
      </c>
      <c r="F333" s="25" t="s">
        <v>13</v>
      </c>
      <c r="G333" s="148" t="s">
        <v>427</v>
      </c>
      <c r="H333" s="148" t="s">
        <v>428</v>
      </c>
      <c r="I333" s="189">
        <v>122.68299999999999</v>
      </c>
      <c r="J333" s="184">
        <v>9019</v>
      </c>
      <c r="K333" s="184" t="s">
        <v>1444</v>
      </c>
      <c r="L333" s="184">
        <v>1244.6220000000001</v>
      </c>
      <c r="M333" s="280">
        <v>2.9024999999999999</v>
      </c>
      <c r="N333" s="257">
        <v>13.602727575119193</v>
      </c>
      <c r="O333" s="257">
        <v>0.21337632353300781</v>
      </c>
      <c r="P333" s="257">
        <v>0.13800000000000001</v>
      </c>
      <c r="Q333" s="258" t="s">
        <v>551</v>
      </c>
      <c r="R333" s="148">
        <v>12</v>
      </c>
      <c r="S333" s="148" t="s">
        <v>607</v>
      </c>
    </row>
    <row r="334" spans="1:19" x14ac:dyDescent="0.3">
      <c r="A334" s="148" t="s">
        <v>965</v>
      </c>
      <c r="B334" s="148">
        <v>24</v>
      </c>
      <c r="C334" t="s">
        <v>319</v>
      </c>
      <c r="D334" t="s">
        <v>320</v>
      </c>
      <c r="E334" t="s">
        <v>966</v>
      </c>
      <c r="F334" s="25" t="s">
        <v>13</v>
      </c>
      <c r="G334" s="148" t="s">
        <v>429</v>
      </c>
      <c r="H334" s="148" t="s">
        <v>430</v>
      </c>
      <c r="I334" s="189">
        <v>789</v>
      </c>
      <c r="J334" s="184">
        <v>0</v>
      </c>
      <c r="K334" s="184" t="s">
        <v>2180</v>
      </c>
      <c r="L334" s="184">
        <v>0</v>
      </c>
      <c r="M334" s="280">
        <v>0</v>
      </c>
      <c r="N334" s="257" t="s">
        <v>2160</v>
      </c>
      <c r="O334" s="257" t="s">
        <v>2160</v>
      </c>
      <c r="P334" s="257">
        <v>0</v>
      </c>
      <c r="Q334" s="258" t="s">
        <v>588</v>
      </c>
      <c r="R334" s="148">
        <v>12</v>
      </c>
      <c r="S334" s="148" t="s">
        <v>320</v>
      </c>
    </row>
    <row r="335" spans="1:19" x14ac:dyDescent="0.3">
      <c r="A335" s="148" t="s">
        <v>965</v>
      </c>
      <c r="B335" s="148">
        <v>24</v>
      </c>
      <c r="C335" t="s">
        <v>319</v>
      </c>
      <c r="D335" t="s">
        <v>320</v>
      </c>
      <c r="E335" t="s">
        <v>966</v>
      </c>
      <c r="F335" s="25" t="s">
        <v>13</v>
      </c>
      <c r="G335" s="148" t="s">
        <v>427</v>
      </c>
      <c r="H335" s="148" t="s">
        <v>428</v>
      </c>
      <c r="I335" s="189">
        <v>175</v>
      </c>
      <c r="J335" s="184">
        <v>210</v>
      </c>
      <c r="K335" s="184" t="s">
        <v>1444</v>
      </c>
      <c r="L335" s="184">
        <v>28.980000000000004</v>
      </c>
      <c r="M335" s="280">
        <v>0</v>
      </c>
      <c r="N335" s="278">
        <v>833.33333333333337</v>
      </c>
      <c r="O335" s="257">
        <v>0</v>
      </c>
      <c r="P335" s="257">
        <v>0.13800000000000001</v>
      </c>
      <c r="Q335" s="258" t="s">
        <v>588</v>
      </c>
      <c r="R335" s="148">
        <v>12</v>
      </c>
      <c r="S335" s="148" t="s">
        <v>320</v>
      </c>
    </row>
    <row r="336" spans="1:19" x14ac:dyDescent="0.3">
      <c r="A336" s="148" t="s">
        <v>967</v>
      </c>
      <c r="B336" s="148">
        <v>212</v>
      </c>
      <c r="C336" t="s">
        <v>968</v>
      </c>
      <c r="D336" t="s">
        <v>322</v>
      </c>
      <c r="E336" t="s">
        <v>864</v>
      </c>
      <c r="F336" s="25" t="s">
        <v>13</v>
      </c>
      <c r="G336" s="148" t="s">
        <v>429</v>
      </c>
      <c r="H336" s="148" t="s">
        <v>430</v>
      </c>
      <c r="I336" s="189">
        <v>11621</v>
      </c>
      <c r="J336" s="184">
        <v>0</v>
      </c>
      <c r="K336" s="184" t="s">
        <v>2180</v>
      </c>
      <c r="L336" s="184">
        <v>0</v>
      </c>
      <c r="M336" s="280">
        <v>0</v>
      </c>
      <c r="N336" s="278" t="s">
        <v>2160</v>
      </c>
      <c r="O336" s="257" t="s">
        <v>2160</v>
      </c>
      <c r="P336" s="257">
        <v>0</v>
      </c>
      <c r="Q336" s="258" t="s">
        <v>588</v>
      </c>
      <c r="R336" s="148">
        <v>12</v>
      </c>
      <c r="S336" s="148" t="s">
        <v>969</v>
      </c>
    </row>
    <row r="337" spans="1:19" x14ac:dyDescent="0.3">
      <c r="A337" s="148" t="s">
        <v>967</v>
      </c>
      <c r="B337" s="148">
        <v>212</v>
      </c>
      <c r="C337" t="s">
        <v>968</v>
      </c>
      <c r="D337" t="s">
        <v>322</v>
      </c>
      <c r="E337" t="s">
        <v>864</v>
      </c>
      <c r="F337" s="25" t="s">
        <v>13</v>
      </c>
      <c r="G337" s="148" t="s">
        <v>427</v>
      </c>
      <c r="H337" s="148" t="s">
        <v>428</v>
      </c>
      <c r="I337" s="189">
        <v>110.74</v>
      </c>
      <c r="J337" s="184">
        <v>8988</v>
      </c>
      <c r="K337" s="184" t="s">
        <v>1444</v>
      </c>
      <c r="L337" s="184">
        <v>1240.3440000000001</v>
      </c>
      <c r="M337" s="280">
        <v>0</v>
      </c>
      <c r="N337" s="257">
        <v>12.320872274143301</v>
      </c>
      <c r="O337" s="257">
        <v>0</v>
      </c>
      <c r="P337" s="257">
        <v>0.13800000000000001</v>
      </c>
      <c r="Q337" s="258" t="s">
        <v>588</v>
      </c>
      <c r="R337" s="148">
        <v>12</v>
      </c>
      <c r="S337" s="148" t="s">
        <v>969</v>
      </c>
    </row>
    <row r="338" spans="1:19" x14ac:dyDescent="0.3">
      <c r="A338" s="148" t="s">
        <v>615</v>
      </c>
      <c r="B338" s="148">
        <v>2</v>
      </c>
      <c r="C338" t="s">
        <v>80</v>
      </c>
      <c r="D338" t="s">
        <v>92</v>
      </c>
      <c r="E338" t="s">
        <v>602</v>
      </c>
      <c r="F338" s="25" t="s">
        <v>13</v>
      </c>
      <c r="G338" s="148" t="s">
        <v>427</v>
      </c>
      <c r="H338" s="148" t="s">
        <v>428</v>
      </c>
      <c r="I338" s="189">
        <v>-9</v>
      </c>
      <c r="J338" s="184">
        <v>1386</v>
      </c>
      <c r="K338" s="184" t="s">
        <v>1444</v>
      </c>
      <c r="L338" s="184">
        <v>191.26800000000003</v>
      </c>
      <c r="M338" s="280">
        <v>0</v>
      </c>
      <c r="N338" s="257">
        <v>-6.4935064935064934</v>
      </c>
      <c r="O338" s="257">
        <v>0</v>
      </c>
      <c r="P338" s="257">
        <v>0.13800000000000001</v>
      </c>
      <c r="Q338" s="258" t="s">
        <v>588</v>
      </c>
      <c r="R338" s="148">
        <v>12</v>
      </c>
      <c r="S338" s="148" t="s">
        <v>603</v>
      </c>
    </row>
    <row r="339" spans="1:19" x14ac:dyDescent="0.3">
      <c r="A339" s="148" t="s">
        <v>616</v>
      </c>
      <c r="B339" s="148">
        <v>2</v>
      </c>
      <c r="C339" t="s">
        <v>80</v>
      </c>
      <c r="D339" t="s">
        <v>617</v>
      </c>
      <c r="E339" t="s">
        <v>602</v>
      </c>
      <c r="F339" s="25" t="s">
        <v>13</v>
      </c>
      <c r="G339" s="148" t="s">
        <v>427</v>
      </c>
      <c r="H339" s="148" t="s">
        <v>428</v>
      </c>
      <c r="I339" s="189">
        <v>0</v>
      </c>
      <c r="J339" s="184">
        <v>0</v>
      </c>
      <c r="K339" s="184">
        <v>0</v>
      </c>
      <c r="L339" s="184">
        <v>0</v>
      </c>
      <c r="M339" s="280">
        <v>0</v>
      </c>
      <c r="N339" s="257" t="s">
        <v>2160</v>
      </c>
      <c r="O339" s="257" t="s">
        <v>2160</v>
      </c>
      <c r="P339" s="257">
        <v>0.13800000000000001</v>
      </c>
      <c r="Q339" s="258">
        <v>0</v>
      </c>
      <c r="R339" s="148">
        <v>0</v>
      </c>
      <c r="S339" s="148" t="s">
        <v>603</v>
      </c>
    </row>
    <row r="340" spans="1:19" x14ac:dyDescent="0.3">
      <c r="A340" s="148" t="s">
        <v>984</v>
      </c>
      <c r="B340" s="148">
        <v>100</v>
      </c>
      <c r="C340" t="s">
        <v>342</v>
      </c>
      <c r="D340" t="s">
        <v>985</v>
      </c>
      <c r="E340" t="s">
        <v>986</v>
      </c>
      <c r="F340" s="25" t="s">
        <v>13</v>
      </c>
      <c r="G340" s="148" t="s">
        <v>429</v>
      </c>
      <c r="H340" s="148" t="s">
        <v>430</v>
      </c>
      <c r="I340" s="189">
        <v>69018</v>
      </c>
      <c r="J340" s="184">
        <v>0</v>
      </c>
      <c r="K340" s="184" t="s">
        <v>2180</v>
      </c>
      <c r="L340" s="184">
        <v>0</v>
      </c>
      <c r="M340" s="280">
        <v>0</v>
      </c>
      <c r="N340" s="278" t="s">
        <v>2160</v>
      </c>
      <c r="O340" s="257" t="s">
        <v>2160</v>
      </c>
      <c r="P340" s="257">
        <v>0</v>
      </c>
      <c r="Q340" s="258" t="s">
        <v>588</v>
      </c>
      <c r="R340" s="148">
        <v>12</v>
      </c>
      <c r="S340" s="148" t="s">
        <v>343</v>
      </c>
    </row>
    <row r="341" spans="1:19" x14ac:dyDescent="0.3">
      <c r="A341" s="148" t="s">
        <v>987</v>
      </c>
      <c r="B341" s="148">
        <v>100</v>
      </c>
      <c r="C341" t="s">
        <v>342</v>
      </c>
      <c r="D341" t="s">
        <v>344</v>
      </c>
      <c r="E341" t="s">
        <v>986</v>
      </c>
      <c r="F341" s="25" t="s">
        <v>13</v>
      </c>
      <c r="G341" s="148" t="s">
        <v>429</v>
      </c>
      <c r="H341" s="148" t="s">
        <v>430</v>
      </c>
      <c r="I341" s="189">
        <v>35983.000000000007</v>
      </c>
      <c r="J341" s="184">
        <v>0</v>
      </c>
      <c r="K341" s="184" t="s">
        <v>2180</v>
      </c>
      <c r="L341" s="184">
        <v>0</v>
      </c>
      <c r="M341" s="280">
        <v>0</v>
      </c>
      <c r="N341" s="257" t="s">
        <v>2160</v>
      </c>
      <c r="O341" s="257" t="s">
        <v>2160</v>
      </c>
      <c r="P341" s="257">
        <v>0</v>
      </c>
      <c r="Q341" s="258" t="s">
        <v>588</v>
      </c>
      <c r="R341" s="148">
        <v>12</v>
      </c>
      <c r="S341" s="148" t="s">
        <v>343</v>
      </c>
    </row>
    <row r="342" spans="1:19" x14ac:dyDescent="0.3">
      <c r="A342" s="148" t="s">
        <v>988</v>
      </c>
      <c r="B342" s="148">
        <v>100</v>
      </c>
      <c r="C342" t="s">
        <v>342</v>
      </c>
      <c r="D342" t="s">
        <v>345</v>
      </c>
      <c r="E342" t="s">
        <v>986</v>
      </c>
      <c r="F342" s="25" t="s">
        <v>13</v>
      </c>
      <c r="G342" s="148" t="s">
        <v>427</v>
      </c>
      <c r="H342" s="148" t="s">
        <v>428</v>
      </c>
      <c r="I342" s="189">
        <v>1099</v>
      </c>
      <c r="J342" s="184">
        <v>153216</v>
      </c>
      <c r="K342" s="184" t="s">
        <v>1444</v>
      </c>
      <c r="L342" s="184">
        <v>21143.808000000001</v>
      </c>
      <c r="M342" s="280">
        <v>0</v>
      </c>
      <c r="N342" s="278">
        <v>7.1728801169590639</v>
      </c>
      <c r="O342" s="257">
        <v>0</v>
      </c>
      <c r="P342" s="257">
        <v>0.13800000000000001</v>
      </c>
      <c r="Q342" s="258" t="s">
        <v>588</v>
      </c>
      <c r="R342" s="148">
        <v>12</v>
      </c>
      <c r="S342" s="148" t="s">
        <v>343</v>
      </c>
    </row>
    <row r="343" spans="1:19" x14ac:dyDescent="0.3">
      <c r="A343" s="148" t="s">
        <v>990</v>
      </c>
      <c r="B343" s="148">
        <v>0</v>
      </c>
      <c r="C343" t="s">
        <v>346</v>
      </c>
      <c r="D343" t="s">
        <v>991</v>
      </c>
      <c r="E343" t="s">
        <v>864</v>
      </c>
      <c r="F343" s="25" t="s">
        <v>13</v>
      </c>
      <c r="G343" s="148" t="s">
        <v>429</v>
      </c>
      <c r="H343" s="148" t="s">
        <v>430</v>
      </c>
      <c r="I343" s="189">
        <v>96901</v>
      </c>
      <c r="J343" s="184">
        <v>0</v>
      </c>
      <c r="K343" s="184" t="s">
        <v>2180</v>
      </c>
      <c r="L343" s="184">
        <v>0</v>
      </c>
      <c r="M343" s="280">
        <v>0</v>
      </c>
      <c r="N343" s="257" t="s">
        <v>2160</v>
      </c>
      <c r="O343" s="257" t="s">
        <v>2160</v>
      </c>
      <c r="P343" s="257">
        <v>0</v>
      </c>
      <c r="Q343" s="258" t="s">
        <v>588</v>
      </c>
      <c r="R343" s="148">
        <v>12</v>
      </c>
      <c r="S343" s="148" t="s">
        <v>969</v>
      </c>
    </row>
    <row r="344" spans="1:19" x14ac:dyDescent="0.3">
      <c r="A344" s="148" t="s">
        <v>1015</v>
      </c>
      <c r="B344" s="148">
        <v>363</v>
      </c>
      <c r="C344" t="s">
        <v>363</v>
      </c>
      <c r="D344" t="s">
        <v>364</v>
      </c>
      <c r="E344" t="s">
        <v>1016</v>
      </c>
      <c r="F344" s="25" t="s">
        <v>13</v>
      </c>
      <c r="G344" s="148" t="s">
        <v>427</v>
      </c>
      <c r="H344" s="148" t="s">
        <v>428</v>
      </c>
      <c r="I344" s="189">
        <v>406.4</v>
      </c>
      <c r="J344" s="184">
        <v>32821</v>
      </c>
      <c r="K344" s="184" t="s">
        <v>1444</v>
      </c>
      <c r="L344" s="184">
        <v>4529.2980000000007</v>
      </c>
      <c r="M344" s="280">
        <v>3.1849999999999987</v>
      </c>
      <c r="N344" s="278">
        <v>12.382316199993907</v>
      </c>
      <c r="O344" s="257">
        <v>0.25722166584645656</v>
      </c>
      <c r="P344" s="257">
        <v>0.13800000000000001</v>
      </c>
      <c r="Q344" s="258" t="s">
        <v>551</v>
      </c>
      <c r="R344" s="148">
        <v>12</v>
      </c>
      <c r="S344" s="148" t="s">
        <v>364</v>
      </c>
    </row>
    <row r="345" spans="1:19" x14ac:dyDescent="0.3">
      <c r="A345" s="148" t="s">
        <v>621</v>
      </c>
      <c r="B345" s="148">
        <v>2</v>
      </c>
      <c r="C345" t="s">
        <v>80</v>
      </c>
      <c r="D345" t="s">
        <v>95</v>
      </c>
      <c r="E345" t="s">
        <v>606</v>
      </c>
      <c r="F345" s="25" t="s">
        <v>13</v>
      </c>
      <c r="G345" s="148" t="s">
        <v>429</v>
      </c>
      <c r="H345" s="148" t="s">
        <v>430</v>
      </c>
      <c r="I345" s="189">
        <v>2700</v>
      </c>
      <c r="J345" s="184">
        <v>0</v>
      </c>
      <c r="K345" s="184" t="s">
        <v>2180</v>
      </c>
      <c r="L345" s="184">
        <v>0</v>
      </c>
      <c r="M345" s="280">
        <v>0</v>
      </c>
      <c r="N345" s="278" t="s">
        <v>2160</v>
      </c>
      <c r="O345" s="257" t="s">
        <v>2160</v>
      </c>
      <c r="P345" s="257">
        <v>0</v>
      </c>
      <c r="Q345" s="258" t="s">
        <v>588</v>
      </c>
      <c r="R345" s="148">
        <v>12</v>
      </c>
      <c r="S345" s="148" t="s">
        <v>607</v>
      </c>
    </row>
    <row r="346" spans="1:19" x14ac:dyDescent="0.3">
      <c r="A346" s="148" t="s">
        <v>621</v>
      </c>
      <c r="B346" s="148">
        <v>2</v>
      </c>
      <c r="C346" t="s">
        <v>80</v>
      </c>
      <c r="D346" t="s">
        <v>95</v>
      </c>
      <c r="E346" t="s">
        <v>606</v>
      </c>
      <c r="F346" s="25" t="s">
        <v>13</v>
      </c>
      <c r="G346" s="148" t="s">
        <v>427</v>
      </c>
      <c r="H346" s="148" t="s">
        <v>428</v>
      </c>
      <c r="I346" s="189">
        <v>192.44</v>
      </c>
      <c r="J346" s="184">
        <v>14305</v>
      </c>
      <c r="K346" s="184" t="s">
        <v>1444</v>
      </c>
      <c r="L346" s="184">
        <v>1974.0900000000001</v>
      </c>
      <c r="M346" s="280">
        <v>2.9024999999999999</v>
      </c>
      <c r="N346" s="278">
        <v>13.452638937434463</v>
      </c>
      <c r="O346" s="257">
        <v>0.21575692423612555</v>
      </c>
      <c r="P346" s="257">
        <v>0.13800000000000001</v>
      </c>
      <c r="Q346" s="258" t="s">
        <v>551</v>
      </c>
      <c r="R346" s="148">
        <v>12</v>
      </c>
      <c r="S346" s="148" t="s">
        <v>607</v>
      </c>
    </row>
    <row r="347" spans="1:19" x14ac:dyDescent="0.3">
      <c r="A347" s="148" t="s">
        <v>1051</v>
      </c>
      <c r="B347" s="148">
        <v>111</v>
      </c>
      <c r="C347" t="s">
        <v>382</v>
      </c>
      <c r="D347" t="s">
        <v>383</v>
      </c>
      <c r="E347" t="s">
        <v>864</v>
      </c>
      <c r="F347" s="25" t="s">
        <v>13</v>
      </c>
      <c r="G347" s="148" t="s">
        <v>427</v>
      </c>
      <c r="H347" s="148" t="s">
        <v>428</v>
      </c>
      <c r="I347" s="189">
        <v>44</v>
      </c>
      <c r="J347" s="184">
        <v>5082</v>
      </c>
      <c r="K347" s="184" t="s">
        <v>1444</v>
      </c>
      <c r="L347" s="184">
        <v>701.31600000000003</v>
      </c>
      <c r="M347" s="280">
        <v>0</v>
      </c>
      <c r="N347" s="257">
        <v>8.6580086580086579</v>
      </c>
      <c r="O347" s="257">
        <v>0</v>
      </c>
      <c r="P347" s="257">
        <v>0.13800000000000001</v>
      </c>
      <c r="Q347" s="258" t="s">
        <v>588</v>
      </c>
      <c r="R347" s="148">
        <v>12</v>
      </c>
      <c r="S347" s="148" t="s">
        <v>969</v>
      </c>
    </row>
    <row r="348" spans="1:19" x14ac:dyDescent="0.3">
      <c r="A348" s="148" t="s">
        <v>624</v>
      </c>
      <c r="B348" s="148">
        <v>2</v>
      </c>
      <c r="C348" t="s">
        <v>80</v>
      </c>
      <c r="D348" t="s">
        <v>99</v>
      </c>
      <c r="E348" t="s">
        <v>602</v>
      </c>
      <c r="F348" s="25" t="s">
        <v>13</v>
      </c>
      <c r="G348" s="148" t="s">
        <v>427</v>
      </c>
      <c r="H348" s="148" t="s">
        <v>428</v>
      </c>
      <c r="I348" s="189">
        <v>-0.99999999999999989</v>
      </c>
      <c r="J348" s="184">
        <v>4704</v>
      </c>
      <c r="K348" s="184" t="s">
        <v>1444</v>
      </c>
      <c r="L348" s="184">
        <v>649.15200000000004</v>
      </c>
      <c r="M348" s="280">
        <v>0</v>
      </c>
      <c r="N348" s="257">
        <v>-0.21258503401360543</v>
      </c>
      <c r="O348" s="257">
        <v>0</v>
      </c>
      <c r="P348" s="257">
        <v>0.13800000000000001</v>
      </c>
      <c r="Q348" s="258" t="s">
        <v>588</v>
      </c>
      <c r="R348" s="148">
        <v>12</v>
      </c>
      <c r="S348" s="148" t="s">
        <v>603</v>
      </c>
    </row>
    <row r="349" spans="1:19" x14ac:dyDescent="0.3">
      <c r="A349" s="148" t="s">
        <v>835</v>
      </c>
      <c r="B349" s="148">
        <v>2</v>
      </c>
      <c r="C349" t="s">
        <v>80</v>
      </c>
      <c r="D349" t="s">
        <v>226</v>
      </c>
      <c r="E349" t="s">
        <v>836</v>
      </c>
      <c r="F349" s="25" t="s">
        <v>13</v>
      </c>
      <c r="G349" s="148" t="s">
        <v>429</v>
      </c>
      <c r="H349" s="148" t="s">
        <v>430</v>
      </c>
      <c r="I349" s="189">
        <v>2236.7930000000001</v>
      </c>
      <c r="J349" s="184">
        <v>0</v>
      </c>
      <c r="K349" s="184" t="s">
        <v>505</v>
      </c>
      <c r="L349" s="184">
        <v>0</v>
      </c>
      <c r="M349" s="280">
        <v>0</v>
      </c>
      <c r="N349" s="257" t="s">
        <v>2160</v>
      </c>
      <c r="O349" s="257" t="s">
        <v>2160</v>
      </c>
      <c r="P349" s="257">
        <v>0</v>
      </c>
      <c r="Q349" s="258" t="s">
        <v>551</v>
      </c>
      <c r="R349" s="148">
        <v>12</v>
      </c>
      <c r="S349" s="148" t="s">
        <v>226</v>
      </c>
    </row>
    <row r="350" spans="1:19" x14ac:dyDescent="0.3">
      <c r="A350" s="148" t="s">
        <v>835</v>
      </c>
      <c r="B350" s="148">
        <v>2</v>
      </c>
      <c r="C350" t="s">
        <v>80</v>
      </c>
      <c r="D350" t="s">
        <v>226</v>
      </c>
      <c r="E350" t="s">
        <v>836</v>
      </c>
      <c r="F350" s="25" t="s">
        <v>13</v>
      </c>
      <c r="G350" s="148" t="s">
        <v>427</v>
      </c>
      <c r="H350" s="148" t="s">
        <v>428</v>
      </c>
      <c r="I350" s="189">
        <v>43.91</v>
      </c>
      <c r="J350" s="184">
        <v>3567</v>
      </c>
      <c r="K350" s="184" t="s">
        <v>1444</v>
      </c>
      <c r="L350" s="184">
        <v>492.24600000000004</v>
      </c>
      <c r="M350" s="280">
        <v>3.2414285714285715</v>
      </c>
      <c r="N350" s="257">
        <v>12.310064479955145</v>
      </c>
      <c r="O350" s="257">
        <v>0.26331532029801219</v>
      </c>
      <c r="P350" s="257">
        <v>0.13800000000000001</v>
      </c>
      <c r="Q350" s="258" t="s">
        <v>551</v>
      </c>
      <c r="R350" s="148">
        <v>7</v>
      </c>
      <c r="S350" s="148" t="s">
        <v>226</v>
      </c>
    </row>
    <row r="351" spans="1:19" x14ac:dyDescent="0.3">
      <c r="A351" s="148" t="s">
        <v>639</v>
      </c>
      <c r="B351" s="148">
        <v>2</v>
      </c>
      <c r="C351" t="s">
        <v>80</v>
      </c>
      <c r="D351" t="s">
        <v>102</v>
      </c>
      <c r="E351" t="s">
        <v>640</v>
      </c>
      <c r="F351" s="25" t="s">
        <v>13</v>
      </c>
      <c r="G351" s="148" t="s">
        <v>427</v>
      </c>
      <c r="H351" s="148" t="s">
        <v>428</v>
      </c>
      <c r="I351" s="189">
        <v>357.97399999999999</v>
      </c>
      <c r="J351" s="184">
        <v>28172</v>
      </c>
      <c r="K351" s="184" t="s">
        <v>1444</v>
      </c>
      <c r="L351" s="184">
        <v>3887.7360000000003</v>
      </c>
      <c r="M351" s="280">
        <v>2.188333333333333</v>
      </c>
      <c r="N351" s="257">
        <v>12.706730086610818</v>
      </c>
      <c r="O351" s="257">
        <v>0.17221844789472604</v>
      </c>
      <c r="P351" s="257">
        <v>0.13800000000000001</v>
      </c>
      <c r="Q351" s="258" t="s">
        <v>551</v>
      </c>
      <c r="R351" s="148">
        <v>12</v>
      </c>
      <c r="S351" s="148" t="s">
        <v>102</v>
      </c>
    </row>
    <row r="352" spans="1:19" x14ac:dyDescent="0.3">
      <c r="A352" s="148" t="s">
        <v>593</v>
      </c>
      <c r="B352" s="148">
        <v>1</v>
      </c>
      <c r="C352" t="s">
        <v>69</v>
      </c>
      <c r="D352" t="s">
        <v>70</v>
      </c>
      <c r="E352" t="s">
        <v>587</v>
      </c>
      <c r="F352" s="25" t="s">
        <v>13</v>
      </c>
      <c r="G352" s="148" t="s">
        <v>429</v>
      </c>
      <c r="H352" s="148" t="s">
        <v>430</v>
      </c>
      <c r="I352" s="189">
        <v>25644.000000000004</v>
      </c>
      <c r="J352" s="184">
        <v>0</v>
      </c>
      <c r="K352" s="184" t="s">
        <v>2180</v>
      </c>
      <c r="L352" s="184">
        <v>0</v>
      </c>
      <c r="M352" s="280">
        <v>0</v>
      </c>
      <c r="N352" s="257" t="s">
        <v>2160</v>
      </c>
      <c r="O352" s="257" t="s">
        <v>2160</v>
      </c>
      <c r="P352" s="257">
        <v>0</v>
      </c>
      <c r="Q352" s="258" t="s">
        <v>588</v>
      </c>
      <c r="R352" s="148">
        <v>12</v>
      </c>
      <c r="S352" s="148" t="s">
        <v>589</v>
      </c>
    </row>
    <row r="353" spans="1:19" x14ac:dyDescent="0.3">
      <c r="A353" s="148" t="s">
        <v>594</v>
      </c>
      <c r="B353" s="148">
        <v>1</v>
      </c>
      <c r="C353" t="s">
        <v>69</v>
      </c>
      <c r="D353" t="s">
        <v>72</v>
      </c>
      <c r="E353" t="s">
        <v>587</v>
      </c>
      <c r="F353" s="25" t="s">
        <v>13</v>
      </c>
      <c r="G353" s="148" t="s">
        <v>427</v>
      </c>
      <c r="H353" s="148" t="s">
        <v>428</v>
      </c>
      <c r="I353" s="189">
        <v>0</v>
      </c>
      <c r="J353" s="184">
        <v>798</v>
      </c>
      <c r="K353" s="184" t="s">
        <v>1444</v>
      </c>
      <c r="L353" s="184">
        <v>110.12400000000001</v>
      </c>
      <c r="M353" s="280">
        <v>0</v>
      </c>
      <c r="N353" s="257">
        <v>0</v>
      </c>
      <c r="O353" s="257" t="s">
        <v>2160</v>
      </c>
      <c r="P353" s="257">
        <v>0.13800000000000001</v>
      </c>
      <c r="Q353" s="258" t="s">
        <v>588</v>
      </c>
      <c r="R353" s="148">
        <v>12</v>
      </c>
      <c r="S353" s="148" t="s">
        <v>589</v>
      </c>
    </row>
    <row r="354" spans="1:19" x14ac:dyDescent="0.3">
      <c r="A354" s="148" t="s">
        <v>594</v>
      </c>
      <c r="B354" s="148">
        <v>1</v>
      </c>
      <c r="C354" t="s">
        <v>69</v>
      </c>
      <c r="D354" t="s">
        <v>72</v>
      </c>
      <c r="E354" t="s">
        <v>587</v>
      </c>
      <c r="F354" s="25" t="s">
        <v>13</v>
      </c>
      <c r="G354" s="148" t="s">
        <v>427</v>
      </c>
      <c r="H354" s="148" t="s">
        <v>431</v>
      </c>
      <c r="I354" s="189">
        <v>8</v>
      </c>
      <c r="J354" s="184">
        <v>22554</v>
      </c>
      <c r="K354" s="184" t="s">
        <v>1444</v>
      </c>
      <c r="L354" s="184">
        <v>3112.4520000000002</v>
      </c>
      <c r="M354" s="280">
        <v>0</v>
      </c>
      <c r="N354" s="278">
        <v>0.35470426531879046</v>
      </c>
      <c r="O354" s="257">
        <v>0</v>
      </c>
      <c r="P354" s="257">
        <v>0.13800000000000001</v>
      </c>
      <c r="Q354" s="258" t="s">
        <v>588</v>
      </c>
      <c r="R354" s="148">
        <v>12</v>
      </c>
      <c r="S354" s="148" t="s">
        <v>589</v>
      </c>
    </row>
    <row r="355" spans="1:19" x14ac:dyDescent="0.3">
      <c r="A355" s="148" t="s">
        <v>705</v>
      </c>
      <c r="B355" s="148">
        <v>53</v>
      </c>
      <c r="C355" t="s">
        <v>2028</v>
      </c>
      <c r="D355" t="s">
        <v>384</v>
      </c>
      <c r="E355" t="s">
        <v>706</v>
      </c>
      <c r="F355" s="25" t="s">
        <v>13</v>
      </c>
      <c r="G355" s="148" t="s">
        <v>427</v>
      </c>
      <c r="H355" s="148" t="s">
        <v>428</v>
      </c>
      <c r="I355" s="189">
        <v>5943.6289999999999</v>
      </c>
      <c r="J355" s="184">
        <v>390590</v>
      </c>
      <c r="K355" s="184" t="s">
        <v>1444</v>
      </c>
      <c r="L355" s="184">
        <v>53901.420000000006</v>
      </c>
      <c r="M355" s="280">
        <v>2.5521666666666674</v>
      </c>
      <c r="N355" s="278">
        <v>15.217053688010445</v>
      </c>
      <c r="O355" s="257">
        <v>0.16771753054124569</v>
      </c>
      <c r="P355" s="257">
        <v>0.13800000000000001</v>
      </c>
      <c r="Q355" s="258" t="s">
        <v>551</v>
      </c>
      <c r="R355" s="148">
        <v>12</v>
      </c>
      <c r="S355" s="148" t="s">
        <v>384</v>
      </c>
    </row>
    <row r="356" spans="1:19" x14ac:dyDescent="0.3">
      <c r="A356" s="148" t="s">
        <v>595</v>
      </c>
      <c r="B356" s="148">
        <v>1</v>
      </c>
      <c r="C356" t="s">
        <v>69</v>
      </c>
      <c r="D356" t="s">
        <v>73</v>
      </c>
      <c r="E356" t="s">
        <v>587</v>
      </c>
      <c r="F356" s="25" t="s">
        <v>13</v>
      </c>
      <c r="G356" s="148" t="s">
        <v>429</v>
      </c>
      <c r="H356" s="148" t="s">
        <v>430</v>
      </c>
      <c r="I356" s="189">
        <v>4589</v>
      </c>
      <c r="J356" s="184">
        <v>0</v>
      </c>
      <c r="K356" s="184" t="s">
        <v>2180</v>
      </c>
      <c r="L356" s="184">
        <v>0</v>
      </c>
      <c r="M356" s="280">
        <v>0</v>
      </c>
      <c r="N356" s="278" t="s">
        <v>2160</v>
      </c>
      <c r="O356" s="257" t="s">
        <v>2160</v>
      </c>
      <c r="P356" s="257">
        <v>0</v>
      </c>
      <c r="Q356" s="258" t="s">
        <v>588</v>
      </c>
      <c r="R356" s="148">
        <v>12</v>
      </c>
      <c r="S356" s="148" t="s">
        <v>589</v>
      </c>
    </row>
    <row r="357" spans="1:19" x14ac:dyDescent="0.3">
      <c r="A357" s="148" t="s">
        <v>595</v>
      </c>
      <c r="B357" s="148">
        <v>1</v>
      </c>
      <c r="C357" t="s">
        <v>69</v>
      </c>
      <c r="D357" t="s">
        <v>73</v>
      </c>
      <c r="E357" t="s">
        <v>587</v>
      </c>
      <c r="F357" s="25" t="s">
        <v>13</v>
      </c>
      <c r="G357" s="148" t="s">
        <v>427</v>
      </c>
      <c r="H357" s="148" t="s">
        <v>428</v>
      </c>
      <c r="I357" s="189">
        <v>8</v>
      </c>
      <c r="J357" s="184">
        <v>840</v>
      </c>
      <c r="K357" s="184" t="s">
        <v>1444</v>
      </c>
      <c r="L357" s="184">
        <v>115.92000000000002</v>
      </c>
      <c r="M357" s="280">
        <v>0</v>
      </c>
      <c r="N357" s="257">
        <v>9.5238095238095237</v>
      </c>
      <c r="O357" s="257">
        <v>0</v>
      </c>
      <c r="P357" s="257">
        <v>0.13800000000000001</v>
      </c>
      <c r="Q357" s="258" t="s">
        <v>588</v>
      </c>
      <c r="R357" s="148">
        <v>12</v>
      </c>
      <c r="S357" s="148" t="s">
        <v>589</v>
      </c>
    </row>
    <row r="358" spans="1:19" x14ac:dyDescent="0.3">
      <c r="A358" s="148" t="s">
        <v>596</v>
      </c>
      <c r="B358" s="148">
        <v>1</v>
      </c>
      <c r="C358" t="s">
        <v>69</v>
      </c>
      <c r="D358" t="s">
        <v>597</v>
      </c>
      <c r="E358" t="s">
        <v>587</v>
      </c>
      <c r="F358" s="25" t="s">
        <v>13</v>
      </c>
      <c r="G358" s="148" t="s">
        <v>427</v>
      </c>
      <c r="H358" s="148" t="s">
        <v>431</v>
      </c>
      <c r="I358" s="189">
        <v>138</v>
      </c>
      <c r="J358" s="184">
        <v>137424</v>
      </c>
      <c r="K358" s="184" t="s">
        <v>1444</v>
      </c>
      <c r="L358" s="184">
        <v>18964.512000000002</v>
      </c>
      <c r="M358" s="280">
        <v>0</v>
      </c>
      <c r="N358" s="278">
        <v>1.0041914076143905</v>
      </c>
      <c r="O358" s="257">
        <v>0</v>
      </c>
      <c r="P358" s="257">
        <v>0.13800000000000001</v>
      </c>
      <c r="Q358" s="258" t="s">
        <v>588</v>
      </c>
      <c r="R358" s="148">
        <v>12</v>
      </c>
      <c r="S358" s="148" t="s">
        <v>589</v>
      </c>
    </row>
    <row r="359" spans="1:19" x14ac:dyDescent="0.3">
      <c r="A359" s="148" t="s">
        <v>860</v>
      </c>
      <c r="B359" s="148">
        <v>240</v>
      </c>
      <c r="C359" t="s">
        <v>240</v>
      </c>
      <c r="D359" t="s">
        <v>242</v>
      </c>
      <c r="E359" t="s">
        <v>606</v>
      </c>
      <c r="F359" s="25" t="s">
        <v>13</v>
      </c>
      <c r="G359" s="148" t="s">
        <v>427</v>
      </c>
      <c r="H359" s="148" t="s">
        <v>428</v>
      </c>
      <c r="I359" s="189">
        <v>0</v>
      </c>
      <c r="J359" s="184">
        <v>0</v>
      </c>
      <c r="K359" s="184">
        <v>0</v>
      </c>
      <c r="L359" s="184">
        <v>0</v>
      </c>
      <c r="M359" s="280">
        <v>0</v>
      </c>
      <c r="N359" s="278" t="s">
        <v>2160</v>
      </c>
      <c r="O359" s="257" t="s">
        <v>2160</v>
      </c>
      <c r="P359" s="257">
        <v>0.13800000000000001</v>
      </c>
      <c r="Q359" s="258">
        <v>0</v>
      </c>
      <c r="R359" s="148">
        <v>0</v>
      </c>
      <c r="S359" s="148" t="s">
        <v>607</v>
      </c>
    </row>
    <row r="360" spans="1:19" x14ac:dyDescent="0.3">
      <c r="A360" s="148" t="s">
        <v>1414</v>
      </c>
      <c r="B360" s="148">
        <v>240</v>
      </c>
      <c r="C360" t="s">
        <v>240</v>
      </c>
      <c r="D360" t="s">
        <v>401</v>
      </c>
      <c r="E360" t="s">
        <v>606</v>
      </c>
      <c r="F360" s="25" t="s">
        <v>13</v>
      </c>
      <c r="G360" s="148" t="s">
        <v>429</v>
      </c>
      <c r="H360" s="148" t="s">
        <v>430</v>
      </c>
      <c r="I360" s="189">
        <v>0</v>
      </c>
      <c r="J360" s="184">
        <v>0</v>
      </c>
      <c r="K360" s="184">
        <v>0</v>
      </c>
      <c r="L360" s="184">
        <v>0</v>
      </c>
      <c r="M360" s="280">
        <v>0</v>
      </c>
      <c r="N360" s="257" t="s">
        <v>2160</v>
      </c>
      <c r="O360" s="257" t="s">
        <v>2160</v>
      </c>
      <c r="P360" s="257">
        <v>0</v>
      </c>
      <c r="Q360" s="258">
        <v>0</v>
      </c>
      <c r="R360" s="148">
        <v>0</v>
      </c>
      <c r="S360" s="148" t="s">
        <v>607</v>
      </c>
    </row>
    <row r="361" spans="1:19" x14ac:dyDescent="0.3">
      <c r="A361" s="148" t="s">
        <v>611</v>
      </c>
      <c r="B361" s="148">
        <v>2</v>
      </c>
      <c r="C361" t="s">
        <v>80</v>
      </c>
      <c r="D361" t="s">
        <v>101</v>
      </c>
      <c r="E361" t="s">
        <v>602</v>
      </c>
      <c r="F361" s="25" t="s">
        <v>13</v>
      </c>
      <c r="G361" s="148" t="s">
        <v>427</v>
      </c>
      <c r="H361" s="148" t="s">
        <v>428</v>
      </c>
      <c r="I361" s="189">
        <v>-10</v>
      </c>
      <c r="J361" s="184">
        <v>0</v>
      </c>
      <c r="K361" s="184" t="s">
        <v>1444</v>
      </c>
      <c r="L361" s="184">
        <v>0</v>
      </c>
      <c r="M361" s="280">
        <v>0</v>
      </c>
      <c r="N361" s="278" t="s">
        <v>2160</v>
      </c>
      <c r="O361" s="257" t="s">
        <v>2160</v>
      </c>
      <c r="P361" s="257">
        <v>0.13800000000000001</v>
      </c>
      <c r="Q361" s="258" t="s">
        <v>588</v>
      </c>
      <c r="R361" s="148">
        <v>12</v>
      </c>
      <c r="S361" s="148" t="s">
        <v>603</v>
      </c>
    </row>
    <row r="362" spans="1:19" x14ac:dyDescent="0.3">
      <c r="A362" s="148" t="s">
        <v>614</v>
      </c>
      <c r="B362" s="148">
        <v>2</v>
      </c>
      <c r="C362" t="s">
        <v>80</v>
      </c>
      <c r="D362" t="s">
        <v>89</v>
      </c>
      <c r="E362" t="s">
        <v>606</v>
      </c>
      <c r="F362" s="25" t="s">
        <v>13</v>
      </c>
      <c r="G362" s="148" t="s">
        <v>429</v>
      </c>
      <c r="H362" s="148" t="s">
        <v>430</v>
      </c>
      <c r="I362" s="189">
        <v>0</v>
      </c>
      <c r="J362" s="184">
        <v>0</v>
      </c>
      <c r="K362" s="184">
        <v>0</v>
      </c>
      <c r="L362" s="184">
        <v>0</v>
      </c>
      <c r="M362" s="280">
        <v>0</v>
      </c>
      <c r="N362" s="257" t="s">
        <v>2160</v>
      </c>
      <c r="O362" s="257" t="s">
        <v>2160</v>
      </c>
      <c r="P362" s="257">
        <v>0</v>
      </c>
      <c r="Q362" s="258">
        <v>0</v>
      </c>
      <c r="R362" s="148">
        <v>0</v>
      </c>
      <c r="S362" s="148" t="s">
        <v>607</v>
      </c>
    </row>
    <row r="363" spans="1:19" x14ac:dyDescent="0.3">
      <c r="A363" s="148" t="s">
        <v>1355</v>
      </c>
      <c r="B363" s="148" t="e">
        <v>#N/A</v>
      </c>
      <c r="C363" t="s">
        <v>1356</v>
      </c>
      <c r="D363" t="s">
        <v>98</v>
      </c>
      <c r="E363" t="s">
        <v>602</v>
      </c>
      <c r="F363" s="25" t="s">
        <v>13</v>
      </c>
      <c r="G363" s="148" t="s">
        <v>427</v>
      </c>
      <c r="H363" s="148" t="s">
        <v>428</v>
      </c>
      <c r="I363" s="189">
        <v>0</v>
      </c>
      <c r="J363" s="184">
        <v>0</v>
      </c>
      <c r="K363" s="184">
        <v>0</v>
      </c>
      <c r="L363" s="184">
        <v>0</v>
      </c>
      <c r="M363" s="280">
        <v>0</v>
      </c>
      <c r="N363" s="278" t="s">
        <v>2160</v>
      </c>
      <c r="O363" s="257" t="s">
        <v>2160</v>
      </c>
      <c r="P363" s="257">
        <v>0.13800000000000001</v>
      </c>
      <c r="Q363" s="258">
        <v>0</v>
      </c>
      <c r="R363" s="148">
        <v>0</v>
      </c>
      <c r="S363" s="148" t="s">
        <v>603</v>
      </c>
    </row>
    <row r="364" spans="1:19" x14ac:dyDescent="0.3">
      <c r="A364" s="148" t="s">
        <v>1423</v>
      </c>
      <c r="B364" s="148" t="e">
        <v>#N/A</v>
      </c>
      <c r="C364" t="s">
        <v>1865</v>
      </c>
      <c r="D364" t="s">
        <v>1864</v>
      </c>
      <c r="E364" t="s">
        <v>986</v>
      </c>
      <c r="F364" s="25" t="s">
        <v>13</v>
      </c>
      <c r="G364" s="148" t="s">
        <v>429</v>
      </c>
      <c r="H364" s="148" t="s">
        <v>430</v>
      </c>
      <c r="I364" s="189">
        <v>0</v>
      </c>
      <c r="J364" s="184">
        <v>0</v>
      </c>
      <c r="K364" s="184">
        <v>0</v>
      </c>
      <c r="L364" s="184">
        <v>0</v>
      </c>
      <c r="M364" s="280">
        <v>0</v>
      </c>
      <c r="N364" s="278" t="s">
        <v>2160</v>
      </c>
      <c r="O364" s="257" t="s">
        <v>2160</v>
      </c>
      <c r="P364" s="257">
        <v>0</v>
      </c>
      <c r="Q364" s="258">
        <v>0</v>
      </c>
      <c r="R364" s="148">
        <v>0</v>
      </c>
      <c r="S364" s="148" t="s">
        <v>343</v>
      </c>
    </row>
    <row r="365" spans="1:19" x14ac:dyDescent="0.3">
      <c r="A365" s="148" t="s">
        <v>1332</v>
      </c>
      <c r="B365" s="148">
        <v>2</v>
      </c>
      <c r="C365" t="s">
        <v>80</v>
      </c>
      <c r="D365" t="s">
        <v>86</v>
      </c>
      <c r="E365" t="s">
        <v>602</v>
      </c>
      <c r="F365" s="25" t="s">
        <v>13</v>
      </c>
      <c r="G365" s="148" t="s">
        <v>427</v>
      </c>
      <c r="H365" s="148" t="s">
        <v>428</v>
      </c>
      <c r="I365" s="189">
        <v>0</v>
      </c>
      <c r="J365" s="184">
        <v>0</v>
      </c>
      <c r="K365" s="184">
        <v>0</v>
      </c>
      <c r="L365" s="184">
        <v>0</v>
      </c>
      <c r="M365" s="280">
        <v>0</v>
      </c>
      <c r="N365" s="278" t="s">
        <v>2160</v>
      </c>
      <c r="O365" s="257" t="s">
        <v>2160</v>
      </c>
      <c r="P365" s="257">
        <v>0.13800000000000001</v>
      </c>
      <c r="Q365" s="258">
        <v>0</v>
      </c>
      <c r="R365" s="148">
        <v>0</v>
      </c>
      <c r="S365" s="148" t="s">
        <v>603</v>
      </c>
    </row>
    <row r="366" spans="1:19" x14ac:dyDescent="0.3">
      <c r="A366" s="148" t="s">
        <v>1333</v>
      </c>
      <c r="B366" s="148">
        <v>2</v>
      </c>
      <c r="C366" t="s">
        <v>80</v>
      </c>
      <c r="D366" t="s">
        <v>91</v>
      </c>
      <c r="E366" t="s">
        <v>602</v>
      </c>
      <c r="F366" s="25" t="s">
        <v>13</v>
      </c>
      <c r="G366" s="148" t="s">
        <v>427</v>
      </c>
      <c r="H366" s="148" t="s">
        <v>428</v>
      </c>
      <c r="I366" s="189">
        <v>0</v>
      </c>
      <c r="J366" s="184">
        <v>0</v>
      </c>
      <c r="K366" s="184">
        <v>0</v>
      </c>
      <c r="L366" s="184">
        <v>0</v>
      </c>
      <c r="M366" s="280">
        <v>0</v>
      </c>
      <c r="N366" s="257" t="s">
        <v>2160</v>
      </c>
      <c r="O366" s="257" t="s">
        <v>2160</v>
      </c>
      <c r="P366" s="257">
        <v>0.13800000000000001</v>
      </c>
      <c r="Q366" s="258">
        <v>0</v>
      </c>
      <c r="R366" s="148">
        <v>0</v>
      </c>
      <c r="S366" s="148" t="s">
        <v>603</v>
      </c>
    </row>
    <row r="367" spans="1:19" x14ac:dyDescent="0.3">
      <c r="A367" s="148" t="s">
        <v>1363</v>
      </c>
      <c r="B367" s="148">
        <v>2</v>
      </c>
      <c r="C367" t="s">
        <v>80</v>
      </c>
      <c r="D367" t="s">
        <v>93</v>
      </c>
      <c r="E367" t="s">
        <v>602</v>
      </c>
      <c r="F367" s="25" t="s">
        <v>13</v>
      </c>
      <c r="G367" s="148" t="s">
        <v>427</v>
      </c>
      <c r="H367" s="148" t="s">
        <v>428</v>
      </c>
      <c r="I367" s="189">
        <v>2.9380000000000002</v>
      </c>
      <c r="J367" s="184">
        <v>303</v>
      </c>
      <c r="K367" s="184" t="s">
        <v>1444</v>
      </c>
      <c r="L367" s="184">
        <v>41.814</v>
      </c>
      <c r="M367" s="280">
        <v>3</v>
      </c>
      <c r="N367" s="278">
        <v>9.6963696369636967</v>
      </c>
      <c r="O367" s="257">
        <v>0.30939414567733153</v>
      </c>
      <c r="P367" s="257">
        <v>0.13800000000000001</v>
      </c>
      <c r="Q367" s="258" t="s">
        <v>551</v>
      </c>
      <c r="R367" s="148">
        <v>3</v>
      </c>
      <c r="S367" s="148" t="s">
        <v>603</v>
      </c>
    </row>
    <row r="368" spans="1:19" x14ac:dyDescent="0.3">
      <c r="A368" s="148" t="s">
        <v>1341</v>
      </c>
      <c r="B368" s="148">
        <v>169</v>
      </c>
      <c r="C368" t="s">
        <v>103</v>
      </c>
      <c r="D368" t="s">
        <v>110</v>
      </c>
      <c r="E368" t="s">
        <v>1342</v>
      </c>
      <c r="F368" s="25" t="s">
        <v>6</v>
      </c>
      <c r="G368" s="148" t="s">
        <v>427</v>
      </c>
      <c r="H368" s="148" t="s">
        <v>428</v>
      </c>
      <c r="I368" s="189">
        <v>486.61600000000004</v>
      </c>
      <c r="J368" s="184">
        <v>39886</v>
      </c>
      <c r="K368" s="184" t="s">
        <v>1444</v>
      </c>
      <c r="L368" s="184">
        <v>5504.268</v>
      </c>
      <c r="M368" s="280">
        <v>3.7929999999999997</v>
      </c>
      <c r="N368" s="257">
        <v>12.200170485884772</v>
      </c>
      <c r="O368" s="257">
        <v>0.31089729478685446</v>
      </c>
      <c r="P368" s="257">
        <v>0.13800000000000001</v>
      </c>
      <c r="Q368" s="258" t="s">
        <v>551</v>
      </c>
      <c r="R368" s="148">
        <v>12</v>
      </c>
      <c r="S368" s="148" t="s">
        <v>110</v>
      </c>
    </row>
    <row r="369" spans="1:19" x14ac:dyDescent="0.3">
      <c r="A369" s="148" t="s">
        <v>747</v>
      </c>
      <c r="B369" s="148">
        <v>747</v>
      </c>
      <c r="C369" t="s">
        <v>161</v>
      </c>
      <c r="D369" t="s">
        <v>162</v>
      </c>
      <c r="E369" t="s">
        <v>748</v>
      </c>
      <c r="F369" s="25" t="s">
        <v>14</v>
      </c>
      <c r="G369" s="148" t="s">
        <v>427</v>
      </c>
      <c r="H369" s="148" t="s">
        <v>428</v>
      </c>
      <c r="I369" s="189">
        <v>526.97022961615369</v>
      </c>
      <c r="J369" s="184">
        <v>44068</v>
      </c>
      <c r="K369" s="184" t="s">
        <v>1444</v>
      </c>
      <c r="L369" s="184">
        <v>6081.3840000000009</v>
      </c>
      <c r="M369" s="280">
        <v>4.8405666666666658</v>
      </c>
      <c r="N369" s="257">
        <v>11.958115403833931</v>
      </c>
      <c r="O369" s="257">
        <v>0.40479343970160347</v>
      </c>
      <c r="P369" s="257">
        <v>0.13800000000000001</v>
      </c>
      <c r="Q369" s="258" t="s">
        <v>551</v>
      </c>
      <c r="R369" s="148">
        <v>12</v>
      </c>
      <c r="S369" s="148" t="s">
        <v>162</v>
      </c>
    </row>
    <row r="370" spans="1:19" x14ac:dyDescent="0.3">
      <c r="A370" s="148" t="s">
        <v>758</v>
      </c>
      <c r="B370" s="148">
        <v>420</v>
      </c>
      <c r="C370" t="s">
        <v>171</v>
      </c>
      <c r="D370" t="s">
        <v>172</v>
      </c>
      <c r="E370" t="s">
        <v>759</v>
      </c>
      <c r="F370" s="25" t="s">
        <v>14</v>
      </c>
      <c r="G370" s="148" t="s">
        <v>427</v>
      </c>
      <c r="H370" s="148" t="s">
        <v>428</v>
      </c>
      <c r="I370" s="189">
        <v>299.87851999999998</v>
      </c>
      <c r="J370" s="184">
        <v>26241</v>
      </c>
      <c r="K370" s="184" t="s">
        <v>1444</v>
      </c>
      <c r="L370" s="184">
        <v>3621.2580000000003</v>
      </c>
      <c r="M370" s="280">
        <v>4.1572416666666667</v>
      </c>
      <c r="N370" s="278">
        <v>11.427861743073814</v>
      </c>
      <c r="O370" s="257">
        <v>0.36378123573172239</v>
      </c>
      <c r="P370" s="257">
        <v>0.13800000000000001</v>
      </c>
      <c r="Q370" s="258" t="s">
        <v>551</v>
      </c>
      <c r="R370" s="148">
        <v>12</v>
      </c>
      <c r="S370" s="148" t="s">
        <v>172</v>
      </c>
    </row>
    <row r="371" spans="1:19" x14ac:dyDescent="0.3">
      <c r="A371" s="148" t="s">
        <v>760</v>
      </c>
      <c r="B371" s="148">
        <v>767</v>
      </c>
      <c r="C371" t="s">
        <v>761</v>
      </c>
      <c r="D371" t="s">
        <v>174</v>
      </c>
      <c r="E371" t="s">
        <v>762</v>
      </c>
      <c r="F371" s="25" t="s">
        <v>14</v>
      </c>
      <c r="G371" s="148" t="s">
        <v>427</v>
      </c>
      <c r="H371" s="148" t="s">
        <v>428</v>
      </c>
      <c r="I371" s="189">
        <v>0</v>
      </c>
      <c r="J371" s="184">
        <v>0</v>
      </c>
      <c r="K371" s="184">
        <v>0</v>
      </c>
      <c r="L371" s="184">
        <v>0</v>
      </c>
      <c r="M371" s="280">
        <v>0</v>
      </c>
      <c r="N371" s="257" t="s">
        <v>2160</v>
      </c>
      <c r="O371" s="257" t="s">
        <v>2160</v>
      </c>
      <c r="P371" s="257">
        <v>0.13800000000000001</v>
      </c>
      <c r="Q371" s="258">
        <v>0</v>
      </c>
      <c r="R371" s="148">
        <v>0</v>
      </c>
      <c r="S371" s="148" t="s">
        <v>174</v>
      </c>
    </row>
    <row r="372" spans="1:19" x14ac:dyDescent="0.3">
      <c r="A372" s="148" t="s">
        <v>765</v>
      </c>
      <c r="B372" s="148">
        <v>682</v>
      </c>
      <c r="C372" t="s">
        <v>177</v>
      </c>
      <c r="D372" t="s">
        <v>178</v>
      </c>
      <c r="E372" t="s">
        <v>766</v>
      </c>
      <c r="F372" s="25" t="s">
        <v>14</v>
      </c>
      <c r="G372" s="148" t="s">
        <v>427</v>
      </c>
      <c r="H372" s="148" t="s">
        <v>428</v>
      </c>
      <c r="I372" s="189">
        <v>163.91</v>
      </c>
      <c r="J372" s="184">
        <v>15681</v>
      </c>
      <c r="K372" s="184" t="s">
        <v>1444</v>
      </c>
      <c r="L372" s="184">
        <v>2163.9780000000001</v>
      </c>
      <c r="M372" s="280">
        <v>4.0324333333333335</v>
      </c>
      <c r="N372" s="257">
        <v>10.452777246349084</v>
      </c>
      <c r="O372" s="257">
        <v>0.385776261973034</v>
      </c>
      <c r="P372" s="257">
        <v>0.13800000000000001</v>
      </c>
      <c r="Q372" s="258" t="s">
        <v>551</v>
      </c>
      <c r="R372" s="148">
        <v>6</v>
      </c>
      <c r="S372" s="148" t="s">
        <v>178</v>
      </c>
    </row>
    <row r="373" spans="1:19" x14ac:dyDescent="0.3">
      <c r="A373" s="148" t="s">
        <v>781</v>
      </c>
      <c r="B373" s="148">
        <v>256</v>
      </c>
      <c r="C373" t="s">
        <v>193</v>
      </c>
      <c r="D373" t="s">
        <v>194</v>
      </c>
      <c r="E373" t="s">
        <v>782</v>
      </c>
      <c r="F373" s="25" t="s">
        <v>14</v>
      </c>
      <c r="G373" s="148" t="s">
        <v>427</v>
      </c>
      <c r="H373" s="148" t="s">
        <v>428</v>
      </c>
      <c r="I373" s="189">
        <v>363.36000000000007</v>
      </c>
      <c r="J373" s="184">
        <v>34867</v>
      </c>
      <c r="K373" s="184" t="s">
        <v>1444</v>
      </c>
      <c r="L373" s="184">
        <v>4811.6460000000006</v>
      </c>
      <c r="M373" s="280">
        <v>2.2624416666666671</v>
      </c>
      <c r="N373" s="278">
        <v>10.421315283792699</v>
      </c>
      <c r="O373" s="257">
        <v>0.21709751648961545</v>
      </c>
      <c r="P373" s="257">
        <v>0.13800000000000001</v>
      </c>
      <c r="Q373" s="258" t="s">
        <v>551</v>
      </c>
      <c r="R373" s="148">
        <v>12</v>
      </c>
      <c r="S373" s="148" t="s">
        <v>194</v>
      </c>
    </row>
    <row r="374" spans="1:19" x14ac:dyDescent="0.3">
      <c r="A374" s="148" t="s">
        <v>821</v>
      </c>
      <c r="B374" s="148">
        <v>274</v>
      </c>
      <c r="C374" t="s">
        <v>214</v>
      </c>
      <c r="D374" t="s">
        <v>822</v>
      </c>
      <c r="E374" t="s">
        <v>823</v>
      </c>
      <c r="F374" s="25" t="s">
        <v>14</v>
      </c>
      <c r="G374" s="148" t="s">
        <v>427</v>
      </c>
      <c r="H374" s="148" t="s">
        <v>428</v>
      </c>
      <c r="I374" s="189">
        <v>5533.9359999999997</v>
      </c>
      <c r="J374" s="184">
        <v>403777</v>
      </c>
      <c r="K374" s="184" t="s">
        <v>1444</v>
      </c>
      <c r="L374" s="184">
        <v>55721.226000000002</v>
      </c>
      <c r="M374" s="280">
        <v>2.9832500000000004</v>
      </c>
      <c r="N374" s="257">
        <v>13.705426510177647</v>
      </c>
      <c r="O374" s="257">
        <v>0.21766925661048486</v>
      </c>
      <c r="P374" s="257">
        <v>0.13800000000000001</v>
      </c>
      <c r="Q374" s="258" t="s">
        <v>551</v>
      </c>
      <c r="R374" s="148">
        <v>12</v>
      </c>
      <c r="S374" s="148" t="s">
        <v>215</v>
      </c>
    </row>
    <row r="375" spans="1:19" x14ac:dyDescent="0.3">
      <c r="A375" s="148" t="s">
        <v>824</v>
      </c>
      <c r="B375" s="148">
        <v>341</v>
      </c>
      <c r="C375" t="s">
        <v>218</v>
      </c>
      <c r="D375" t="s">
        <v>219</v>
      </c>
      <c r="E375" t="s">
        <v>825</v>
      </c>
      <c r="F375" s="25" t="s">
        <v>14</v>
      </c>
      <c r="G375" s="148" t="s">
        <v>427</v>
      </c>
      <c r="H375" s="148" t="s">
        <v>428</v>
      </c>
      <c r="I375" s="189">
        <v>515.64300000000003</v>
      </c>
      <c r="J375" s="184">
        <v>43942</v>
      </c>
      <c r="K375" s="184" t="s">
        <v>1444</v>
      </c>
      <c r="L375" s="184">
        <v>6063.9960000000001</v>
      </c>
      <c r="M375" s="280">
        <v>2.1425000000000005</v>
      </c>
      <c r="N375" s="278">
        <v>11.734627463474579</v>
      </c>
      <c r="O375" s="257">
        <v>0.18257929420160854</v>
      </c>
      <c r="P375" s="257">
        <v>0.13800000000000001</v>
      </c>
      <c r="Q375" s="258" t="s">
        <v>551</v>
      </c>
      <c r="R375" s="148">
        <v>12</v>
      </c>
      <c r="S375" s="148" t="s">
        <v>219</v>
      </c>
    </row>
    <row r="376" spans="1:19" x14ac:dyDescent="0.3">
      <c r="A376" s="148" t="s">
        <v>837</v>
      </c>
      <c r="B376" s="148">
        <v>63</v>
      </c>
      <c r="C376" t="s">
        <v>227</v>
      </c>
      <c r="D376" t="s">
        <v>838</v>
      </c>
      <c r="E376" t="s">
        <v>839</v>
      </c>
      <c r="F376" s="25" t="s">
        <v>14</v>
      </c>
      <c r="G376" s="148" t="s">
        <v>427</v>
      </c>
      <c r="H376" s="148" t="s">
        <v>428</v>
      </c>
      <c r="I376" s="189">
        <v>3015.25</v>
      </c>
      <c r="J376" s="184">
        <v>271365</v>
      </c>
      <c r="K376" s="184" t="s">
        <v>1444</v>
      </c>
      <c r="L376" s="184">
        <v>37448.370000000003</v>
      </c>
      <c r="M376" s="280">
        <v>5.8639999999999999</v>
      </c>
      <c r="N376" s="278">
        <v>11.111418200578557</v>
      </c>
      <c r="O376" s="257">
        <v>0.52774541414476406</v>
      </c>
      <c r="P376" s="257">
        <v>0.13800000000000001</v>
      </c>
      <c r="Q376" s="258" t="s">
        <v>551</v>
      </c>
      <c r="R376" s="148">
        <v>12</v>
      </c>
      <c r="S376" s="148" t="s">
        <v>228</v>
      </c>
    </row>
    <row r="377" spans="1:19" x14ac:dyDescent="0.3">
      <c r="A377" s="148" t="s">
        <v>847</v>
      </c>
      <c r="B377" s="148">
        <v>332</v>
      </c>
      <c r="C377" t="s">
        <v>234</v>
      </c>
      <c r="D377" t="s">
        <v>235</v>
      </c>
      <c r="E377" t="s">
        <v>848</v>
      </c>
      <c r="F377" s="25" t="s">
        <v>14</v>
      </c>
      <c r="G377" s="148" t="s">
        <v>427</v>
      </c>
      <c r="H377" s="148" t="s">
        <v>428</v>
      </c>
      <c r="I377" s="189">
        <v>463.49299999999999</v>
      </c>
      <c r="J377" s="184">
        <v>46471</v>
      </c>
      <c r="K377" s="184" t="s">
        <v>1444</v>
      </c>
      <c r="L377" s="184">
        <v>6412.9980000000005</v>
      </c>
      <c r="M377" s="280">
        <v>4.5510166666666665</v>
      </c>
      <c r="N377" s="278">
        <v>9.9738116244539601</v>
      </c>
      <c r="O377" s="257">
        <v>0.45629663342632287</v>
      </c>
      <c r="P377" s="257">
        <v>0.13800000000000001</v>
      </c>
      <c r="Q377" s="258" t="s">
        <v>551</v>
      </c>
      <c r="R377" s="148">
        <v>12</v>
      </c>
      <c r="S377" s="148" t="s">
        <v>235</v>
      </c>
    </row>
    <row r="378" spans="1:19" x14ac:dyDescent="0.3">
      <c r="A378" s="148" t="s">
        <v>894</v>
      </c>
      <c r="B378" s="148">
        <v>687</v>
      </c>
      <c r="C378" t="s">
        <v>262</v>
      </c>
      <c r="D378" t="s">
        <v>263</v>
      </c>
      <c r="E378" t="s">
        <v>895</v>
      </c>
      <c r="F378" s="25" t="s">
        <v>14</v>
      </c>
      <c r="G378" s="148" t="s">
        <v>427</v>
      </c>
      <c r="H378" s="148" t="s">
        <v>428</v>
      </c>
      <c r="I378" s="189">
        <v>256.58099999999996</v>
      </c>
      <c r="J378" s="184">
        <v>28320</v>
      </c>
      <c r="K378" s="184" t="s">
        <v>1444</v>
      </c>
      <c r="L378" s="184">
        <v>3908.1600000000003</v>
      </c>
      <c r="M378" s="280">
        <v>3.3926000000000012</v>
      </c>
      <c r="N378" s="278">
        <v>9.0600635593220336</v>
      </c>
      <c r="O378" s="257">
        <v>0.37445653419388042</v>
      </c>
      <c r="P378" s="257">
        <v>0.13800000000000001</v>
      </c>
      <c r="Q378" s="258" t="s">
        <v>551</v>
      </c>
      <c r="R378" s="148">
        <v>11</v>
      </c>
      <c r="S378" s="148" t="s">
        <v>263</v>
      </c>
    </row>
    <row r="379" spans="1:19" x14ac:dyDescent="0.3">
      <c r="A379" s="148" t="s">
        <v>911</v>
      </c>
      <c r="B379" s="148">
        <v>44</v>
      </c>
      <c r="C379" t="s">
        <v>274</v>
      </c>
      <c r="D379" t="s">
        <v>275</v>
      </c>
      <c r="E379" t="s">
        <v>912</v>
      </c>
      <c r="F379" s="25" t="s">
        <v>14</v>
      </c>
      <c r="G379" s="148" t="s">
        <v>427</v>
      </c>
      <c r="H379" s="148" t="s">
        <v>428</v>
      </c>
      <c r="I379" s="189">
        <v>2357.5259999999998</v>
      </c>
      <c r="J379" s="184">
        <v>168406</v>
      </c>
      <c r="K379" s="184" t="s">
        <v>1444</v>
      </c>
      <c r="L379" s="184">
        <v>23240.028000000002</v>
      </c>
      <c r="M379" s="280">
        <v>3.8797999999999999</v>
      </c>
      <c r="N379" s="257">
        <v>13.999061791147584</v>
      </c>
      <c r="O379" s="257">
        <v>0.27714714442173699</v>
      </c>
      <c r="P379" s="257">
        <v>0.13800000000000001</v>
      </c>
      <c r="Q379" s="258" t="s">
        <v>551</v>
      </c>
      <c r="R379" s="148">
        <v>12</v>
      </c>
      <c r="S379" s="148" t="s">
        <v>275</v>
      </c>
    </row>
    <row r="380" spans="1:19" x14ac:dyDescent="0.3">
      <c r="A380" s="148" t="s">
        <v>938</v>
      </c>
      <c r="B380" s="148">
        <v>416</v>
      </c>
      <c r="C380" t="s">
        <v>299</v>
      </c>
      <c r="D380" t="s">
        <v>300</v>
      </c>
      <c r="E380" t="s">
        <v>939</v>
      </c>
      <c r="F380" s="25" t="s">
        <v>14</v>
      </c>
      <c r="G380" s="148" t="s">
        <v>427</v>
      </c>
      <c r="H380" s="148" t="s">
        <v>428</v>
      </c>
      <c r="I380" s="189">
        <v>417.185</v>
      </c>
      <c r="J380" s="184">
        <v>43223</v>
      </c>
      <c r="K380" s="184" t="s">
        <v>1444</v>
      </c>
      <c r="L380" s="184">
        <v>5964.7740000000003</v>
      </c>
      <c r="M380" s="280">
        <v>4.8752250000000004</v>
      </c>
      <c r="N380" s="278">
        <v>9.6519214307197565</v>
      </c>
      <c r="O380" s="257">
        <v>0.50510409093088193</v>
      </c>
      <c r="P380" s="257">
        <v>0.13800000000000001</v>
      </c>
      <c r="Q380" s="258" t="s">
        <v>551</v>
      </c>
      <c r="R380" s="148">
        <v>12</v>
      </c>
      <c r="S380" s="148" t="s">
        <v>300</v>
      </c>
    </row>
    <row r="381" spans="1:19" x14ac:dyDescent="0.3">
      <c r="A381" s="148" t="s">
        <v>976</v>
      </c>
      <c r="B381" s="148">
        <v>759</v>
      </c>
      <c r="C381" t="s">
        <v>332</v>
      </c>
      <c r="D381" t="s">
        <v>333</v>
      </c>
      <c r="E381" t="s">
        <v>977</v>
      </c>
      <c r="F381" s="25" t="s">
        <v>14</v>
      </c>
      <c r="G381" s="148" t="s">
        <v>427</v>
      </c>
      <c r="H381" s="148" t="s">
        <v>428</v>
      </c>
      <c r="I381" s="189">
        <v>200.67699999999999</v>
      </c>
      <c r="J381" s="184">
        <v>22365</v>
      </c>
      <c r="K381" s="184" t="s">
        <v>1444</v>
      </c>
      <c r="L381" s="184">
        <v>3086.3700000000003</v>
      </c>
      <c r="M381" s="280">
        <v>2.8620833333333331</v>
      </c>
      <c r="N381" s="278">
        <v>8.9728146657724128</v>
      </c>
      <c r="O381" s="257">
        <v>0.31897274600477377</v>
      </c>
      <c r="P381" s="257">
        <v>0.13800000000000001</v>
      </c>
      <c r="Q381" s="258" t="s">
        <v>551</v>
      </c>
      <c r="R381" s="148">
        <v>12</v>
      </c>
      <c r="S381" s="148" t="s">
        <v>333</v>
      </c>
    </row>
    <row r="382" spans="1:19" x14ac:dyDescent="0.3">
      <c r="A382" s="148" t="s">
        <v>978</v>
      </c>
      <c r="B382" s="148">
        <v>364</v>
      </c>
      <c r="C382" t="s">
        <v>334</v>
      </c>
      <c r="D382" t="s">
        <v>335</v>
      </c>
      <c r="E382" t="s">
        <v>979</v>
      </c>
      <c r="F382" s="25" t="s">
        <v>14</v>
      </c>
      <c r="G382" s="148" t="s">
        <v>427</v>
      </c>
      <c r="H382" s="148" t="s">
        <v>428</v>
      </c>
      <c r="I382" s="189">
        <v>637.7120000000001</v>
      </c>
      <c r="J382" s="184">
        <v>50692</v>
      </c>
      <c r="K382" s="184" t="s">
        <v>1444</v>
      </c>
      <c r="L382" s="184">
        <v>6995.496000000001</v>
      </c>
      <c r="M382" s="280">
        <v>3.6016666666666666</v>
      </c>
      <c r="N382" s="257">
        <v>12.580130987138013</v>
      </c>
      <c r="O382" s="257">
        <v>0.2862980258591129</v>
      </c>
      <c r="P382" s="257">
        <v>0.13800000000000001</v>
      </c>
      <c r="Q382" s="258" t="s">
        <v>551</v>
      </c>
      <c r="R382" s="148">
        <v>12</v>
      </c>
      <c r="S382" s="148" t="s">
        <v>335</v>
      </c>
    </row>
    <row r="383" spans="1:19" x14ac:dyDescent="0.3">
      <c r="A383" s="148" t="s">
        <v>994</v>
      </c>
      <c r="B383" s="148">
        <v>394</v>
      </c>
      <c r="C383" t="s">
        <v>349</v>
      </c>
      <c r="D383" t="s">
        <v>350</v>
      </c>
      <c r="E383" t="s">
        <v>995</v>
      </c>
      <c r="F383" s="25" t="s">
        <v>14</v>
      </c>
      <c r="G383" s="148" t="s">
        <v>427</v>
      </c>
      <c r="H383" s="148" t="s">
        <v>428</v>
      </c>
      <c r="I383" s="189">
        <v>248.38859818181822</v>
      </c>
      <c r="J383" s="184">
        <v>23925</v>
      </c>
      <c r="K383" s="184" t="s">
        <v>1444</v>
      </c>
      <c r="L383" s="184">
        <v>3301.65</v>
      </c>
      <c r="M383" s="280">
        <v>3.7191666666666681</v>
      </c>
      <c r="N383" s="257">
        <v>10.38196857604256</v>
      </c>
      <c r="O383" s="257">
        <v>0.35823328104161484</v>
      </c>
      <c r="P383" s="257">
        <v>0.13800000000000001</v>
      </c>
      <c r="Q383" s="258" t="s">
        <v>551</v>
      </c>
      <c r="R383" s="148">
        <v>12</v>
      </c>
      <c r="S383" s="148" t="s">
        <v>350</v>
      </c>
    </row>
    <row r="384" spans="1:19" x14ac:dyDescent="0.3">
      <c r="A384" s="148" t="s">
        <v>998</v>
      </c>
      <c r="B384" s="148">
        <v>92</v>
      </c>
      <c r="C384" t="s">
        <v>353</v>
      </c>
      <c r="D384" t="s">
        <v>354</v>
      </c>
      <c r="E384" t="s">
        <v>999</v>
      </c>
      <c r="F384" s="25" t="s">
        <v>14</v>
      </c>
      <c r="G384" s="148" t="s">
        <v>427</v>
      </c>
      <c r="H384" s="148" t="s">
        <v>428</v>
      </c>
      <c r="I384" s="189">
        <v>1289.3269999999998</v>
      </c>
      <c r="J384" s="184">
        <v>94954</v>
      </c>
      <c r="K384" s="184" t="s">
        <v>1444</v>
      </c>
      <c r="L384" s="184">
        <v>13103.652000000002</v>
      </c>
      <c r="M384" s="280">
        <v>2.895258333333333</v>
      </c>
      <c r="N384" s="257">
        <v>13.578437980495817</v>
      </c>
      <c r="O384" s="257">
        <v>0.21322469767819441</v>
      </c>
      <c r="P384" s="257">
        <v>0.13800000000000001</v>
      </c>
      <c r="Q384" s="258" t="s">
        <v>551</v>
      </c>
      <c r="R384" s="148">
        <v>12</v>
      </c>
      <c r="S384" s="148" t="s">
        <v>354</v>
      </c>
    </row>
    <row r="385" spans="1:19" x14ac:dyDescent="0.3">
      <c r="A385" s="148" t="s">
        <v>618</v>
      </c>
      <c r="B385" s="148">
        <v>2</v>
      </c>
      <c r="C385" t="s">
        <v>80</v>
      </c>
      <c r="D385" t="s">
        <v>94</v>
      </c>
      <c r="E385" t="s">
        <v>619</v>
      </c>
      <c r="F385" s="25" t="s">
        <v>14</v>
      </c>
      <c r="G385" s="148" t="s">
        <v>427</v>
      </c>
      <c r="H385" s="148" t="s">
        <v>428</v>
      </c>
      <c r="I385" s="189">
        <v>1124.8010000000002</v>
      </c>
      <c r="J385" s="184">
        <v>86496</v>
      </c>
      <c r="K385" s="184" t="s">
        <v>1444</v>
      </c>
      <c r="L385" s="184">
        <v>11936.448</v>
      </c>
      <c r="M385" s="280">
        <v>2.15</v>
      </c>
      <c r="N385" s="257">
        <v>13.004081113577509</v>
      </c>
      <c r="O385" s="257">
        <v>0.16533271218642226</v>
      </c>
      <c r="P385" s="257">
        <v>0.13800000000000001</v>
      </c>
      <c r="Q385" s="258" t="s">
        <v>551</v>
      </c>
      <c r="R385" s="148">
        <v>12</v>
      </c>
      <c r="S385" s="148" t="s">
        <v>620</v>
      </c>
    </row>
    <row r="386" spans="1:19" x14ac:dyDescent="0.3">
      <c r="A386" s="148" t="s">
        <v>1006</v>
      </c>
      <c r="B386" s="148">
        <v>72</v>
      </c>
      <c r="C386" t="s">
        <v>361</v>
      </c>
      <c r="D386" t="s">
        <v>362</v>
      </c>
      <c r="E386" t="s">
        <v>1007</v>
      </c>
      <c r="F386" s="25" t="s">
        <v>14</v>
      </c>
      <c r="G386" s="148" t="s">
        <v>427</v>
      </c>
      <c r="H386" s="148" t="s">
        <v>428</v>
      </c>
      <c r="I386" s="189">
        <v>552.596</v>
      </c>
      <c r="J386" s="184">
        <v>43054</v>
      </c>
      <c r="K386" s="184" t="s">
        <v>1444</v>
      </c>
      <c r="L386" s="184">
        <v>5941.4520000000002</v>
      </c>
      <c r="M386" s="280">
        <v>2.5789749999999998</v>
      </c>
      <c r="N386" s="257">
        <v>12.83495145631068</v>
      </c>
      <c r="O386" s="257">
        <v>0.20093375567322236</v>
      </c>
      <c r="P386" s="257">
        <v>0.13800000000000001</v>
      </c>
      <c r="Q386" s="258" t="s">
        <v>551</v>
      </c>
      <c r="R386" s="148">
        <v>12</v>
      </c>
      <c r="S386" s="148" t="s">
        <v>362</v>
      </c>
    </row>
    <row r="387" spans="1:19" x14ac:dyDescent="0.3">
      <c r="A387" s="148" t="s">
        <v>1044</v>
      </c>
      <c r="B387" s="148">
        <v>663</v>
      </c>
      <c r="C387" t="s">
        <v>378</v>
      </c>
      <c r="D387" t="s">
        <v>379</v>
      </c>
      <c r="E387" t="s">
        <v>1045</v>
      </c>
      <c r="F387" s="25" t="s">
        <v>14</v>
      </c>
      <c r="G387" s="148" t="s">
        <v>427</v>
      </c>
      <c r="H387" s="148" t="s">
        <v>428</v>
      </c>
      <c r="I387" s="189">
        <v>705.1</v>
      </c>
      <c r="J387" s="184">
        <v>80347</v>
      </c>
      <c r="K387" s="184" t="s">
        <v>1444</v>
      </c>
      <c r="L387" s="184">
        <v>11087.886</v>
      </c>
      <c r="M387" s="280">
        <v>4.0251166666666673</v>
      </c>
      <c r="N387" s="278">
        <v>8.7756854642986042</v>
      </c>
      <c r="O387" s="257">
        <v>0.45866692499881823</v>
      </c>
      <c r="P387" s="257">
        <v>0.13800000000000001</v>
      </c>
      <c r="Q387" s="258" t="s">
        <v>551</v>
      </c>
      <c r="R387" s="148">
        <v>12</v>
      </c>
      <c r="S387" s="148" t="s">
        <v>379</v>
      </c>
    </row>
    <row r="388" spans="1:19" x14ac:dyDescent="0.3">
      <c r="A388" s="148" t="s">
        <v>625</v>
      </c>
      <c r="B388" s="148">
        <v>2</v>
      </c>
      <c r="C388" t="s">
        <v>80</v>
      </c>
      <c r="D388" t="s">
        <v>100</v>
      </c>
      <c r="E388" t="s">
        <v>626</v>
      </c>
      <c r="F388" s="25" t="s">
        <v>14</v>
      </c>
      <c r="G388" s="148" t="s">
        <v>427</v>
      </c>
      <c r="H388" s="148" t="s">
        <v>428</v>
      </c>
      <c r="I388" s="189">
        <v>9366.719000000001</v>
      </c>
      <c r="J388" s="184">
        <v>650813</v>
      </c>
      <c r="K388" s="184" t="s">
        <v>1444</v>
      </c>
      <c r="L388" s="184">
        <v>89812.194000000003</v>
      </c>
      <c r="M388" s="280">
        <v>2.0000000000000004</v>
      </c>
      <c r="N388" s="257">
        <v>14.392335432758722</v>
      </c>
      <c r="O388" s="257">
        <v>0.13896285348156595</v>
      </c>
      <c r="P388" s="257">
        <v>0.13800000000000001</v>
      </c>
      <c r="Q388" s="258" t="s">
        <v>551</v>
      </c>
      <c r="R388" s="148">
        <v>12</v>
      </c>
      <c r="S388" s="148" t="s">
        <v>627</v>
      </c>
    </row>
    <row r="389" spans="1:19" x14ac:dyDescent="0.3">
      <c r="A389" s="148" t="s">
        <v>628</v>
      </c>
      <c r="B389" s="148">
        <v>2</v>
      </c>
      <c r="C389" t="s">
        <v>80</v>
      </c>
      <c r="D389" t="s">
        <v>81</v>
      </c>
      <c r="E389" t="s">
        <v>629</v>
      </c>
      <c r="F389" s="25" t="s">
        <v>14</v>
      </c>
      <c r="G389" s="148" t="s">
        <v>427</v>
      </c>
      <c r="H389" s="148" t="s">
        <v>428</v>
      </c>
      <c r="I389" s="189">
        <v>589.67899999999997</v>
      </c>
      <c r="J389" s="184">
        <v>49282</v>
      </c>
      <c r="K389" s="184" t="s">
        <v>1444</v>
      </c>
      <c r="L389" s="184">
        <v>6800.9160000000002</v>
      </c>
      <c r="M389" s="280">
        <v>4.1500000000000004</v>
      </c>
      <c r="N389" s="257">
        <v>11.965403189805608</v>
      </c>
      <c r="O389" s="257">
        <v>0.34683327708804285</v>
      </c>
      <c r="P389" s="257">
        <v>0.13800000000000001</v>
      </c>
      <c r="Q389" s="258" t="s">
        <v>551</v>
      </c>
      <c r="R389" s="148">
        <v>12</v>
      </c>
      <c r="S389" s="148" t="s">
        <v>630</v>
      </c>
    </row>
    <row r="390" spans="1:19" x14ac:dyDescent="0.3">
      <c r="A390" s="148" t="s">
        <v>631</v>
      </c>
      <c r="B390" s="148">
        <v>2</v>
      </c>
      <c r="C390" t="s">
        <v>80</v>
      </c>
      <c r="D390" t="s">
        <v>82</v>
      </c>
      <c r="E390" t="s">
        <v>632</v>
      </c>
      <c r="F390" s="25" t="s">
        <v>14</v>
      </c>
      <c r="G390" s="148" t="s">
        <v>427</v>
      </c>
      <c r="H390" s="148" t="s">
        <v>428</v>
      </c>
      <c r="I390" s="189">
        <v>519.40000000000009</v>
      </c>
      <c r="J390" s="184">
        <v>43473</v>
      </c>
      <c r="K390" s="184" t="s">
        <v>1444</v>
      </c>
      <c r="L390" s="184">
        <v>5999.2740000000003</v>
      </c>
      <c r="M390" s="280">
        <v>3.4893500000000004</v>
      </c>
      <c r="N390" s="257">
        <v>11.947645665125483</v>
      </c>
      <c r="O390" s="257">
        <v>0.29205335492876394</v>
      </c>
      <c r="P390" s="257">
        <v>0.13800000000000001</v>
      </c>
      <c r="Q390" s="258" t="s">
        <v>551</v>
      </c>
      <c r="R390" s="148">
        <v>12</v>
      </c>
      <c r="S390" s="148" t="s">
        <v>633</v>
      </c>
    </row>
    <row r="391" spans="1:19" x14ac:dyDescent="0.3">
      <c r="A391" s="148" t="s">
        <v>634</v>
      </c>
      <c r="B391" s="148">
        <v>2</v>
      </c>
      <c r="C391" t="s">
        <v>80</v>
      </c>
      <c r="D391" t="s">
        <v>87</v>
      </c>
      <c r="E391" t="s">
        <v>635</v>
      </c>
      <c r="F391" s="25" t="s">
        <v>14</v>
      </c>
      <c r="G391" s="148" t="s">
        <v>1059</v>
      </c>
      <c r="H391" s="148" t="s">
        <v>1060</v>
      </c>
      <c r="I391" s="189">
        <v>23.950999999999997</v>
      </c>
      <c r="J391" s="184">
        <v>0</v>
      </c>
      <c r="K391" s="184" t="s">
        <v>505</v>
      </c>
      <c r="L391" s="184">
        <v>0</v>
      </c>
      <c r="M391" s="280">
        <v>0</v>
      </c>
      <c r="N391" s="257" t="s">
        <v>2160</v>
      </c>
      <c r="O391" s="257" t="s">
        <v>2160</v>
      </c>
      <c r="P391" s="257">
        <v>0</v>
      </c>
      <c r="Q391" s="258" t="s">
        <v>551</v>
      </c>
      <c r="R391" s="148">
        <v>12</v>
      </c>
      <c r="S391" s="148" t="s">
        <v>636</v>
      </c>
    </row>
    <row r="392" spans="1:19" x14ac:dyDescent="0.3">
      <c r="A392" s="148" t="s">
        <v>634</v>
      </c>
      <c r="B392" s="148">
        <v>2</v>
      </c>
      <c r="C392" t="s">
        <v>80</v>
      </c>
      <c r="D392" t="s">
        <v>87</v>
      </c>
      <c r="E392" t="s">
        <v>635</v>
      </c>
      <c r="F392" s="25" t="s">
        <v>14</v>
      </c>
      <c r="G392" s="148" t="s">
        <v>427</v>
      </c>
      <c r="H392" s="148" t="s">
        <v>428</v>
      </c>
      <c r="I392" s="189">
        <v>744.8</v>
      </c>
      <c r="J392" s="184">
        <v>56276</v>
      </c>
      <c r="K392" s="184" t="s">
        <v>1444</v>
      </c>
      <c r="L392" s="184">
        <v>7766.0880000000006</v>
      </c>
      <c r="M392" s="280">
        <v>2.4424999999999999</v>
      </c>
      <c r="N392" s="257">
        <v>13.234771483403227</v>
      </c>
      <c r="O392" s="257">
        <v>0.1845517320085929</v>
      </c>
      <c r="P392" s="257">
        <v>0.13800000000000001</v>
      </c>
      <c r="Q392" s="258" t="s">
        <v>551</v>
      </c>
      <c r="R392" s="148">
        <v>12</v>
      </c>
      <c r="S392" s="148" t="s">
        <v>636</v>
      </c>
    </row>
    <row r="393" spans="1:19" x14ac:dyDescent="0.3">
      <c r="A393" s="148" t="s">
        <v>637</v>
      </c>
      <c r="B393" s="148">
        <v>2</v>
      </c>
      <c r="C393" t="s">
        <v>80</v>
      </c>
      <c r="D393" t="s">
        <v>90</v>
      </c>
      <c r="E393" t="s">
        <v>638</v>
      </c>
      <c r="F393" s="25" t="s">
        <v>14</v>
      </c>
      <c r="G393" s="148" t="s">
        <v>427</v>
      </c>
      <c r="H393" s="148" t="s">
        <v>428</v>
      </c>
      <c r="I393" s="189">
        <v>0</v>
      </c>
      <c r="J393" s="184">
        <v>0</v>
      </c>
      <c r="K393" s="184">
        <v>0</v>
      </c>
      <c r="L393" s="184">
        <v>0</v>
      </c>
      <c r="M393" s="280">
        <v>0</v>
      </c>
      <c r="N393" s="257" t="s">
        <v>2160</v>
      </c>
      <c r="O393" s="257" t="s">
        <v>2160</v>
      </c>
      <c r="P393" s="257">
        <v>0.13800000000000001</v>
      </c>
      <c r="Q393" s="258">
        <v>0</v>
      </c>
      <c r="R393" s="148">
        <v>0</v>
      </c>
      <c r="S393" s="148" t="s">
        <v>90</v>
      </c>
    </row>
    <row r="394" spans="1:19" x14ac:dyDescent="0.3">
      <c r="A394" s="148" t="s">
        <v>707</v>
      </c>
      <c r="B394" s="148">
        <v>169</v>
      </c>
      <c r="C394" t="s">
        <v>103</v>
      </c>
      <c r="D394" t="s">
        <v>106</v>
      </c>
      <c r="E394" t="s">
        <v>708</v>
      </c>
      <c r="F394" s="25" t="s">
        <v>14</v>
      </c>
      <c r="G394" s="148" t="s">
        <v>427</v>
      </c>
      <c r="H394" s="148" t="s">
        <v>428</v>
      </c>
      <c r="I394" s="189">
        <v>425.774</v>
      </c>
      <c r="J394" s="184">
        <v>28483</v>
      </c>
      <c r="K394" s="184" t="s">
        <v>1444</v>
      </c>
      <c r="L394" s="184">
        <v>3930.6540000000005</v>
      </c>
      <c r="M394" s="280">
        <v>2.5089499999999991</v>
      </c>
      <c r="N394" s="257">
        <v>14.94835515921778</v>
      </c>
      <c r="O394" s="257">
        <v>0.16784120883379439</v>
      </c>
      <c r="P394" s="257">
        <v>0.13800000000000001</v>
      </c>
      <c r="Q394" s="258" t="s">
        <v>551</v>
      </c>
      <c r="R394" s="148">
        <v>12</v>
      </c>
      <c r="S394" s="148" t="s">
        <v>106</v>
      </c>
    </row>
    <row r="395" spans="1:19" x14ac:dyDescent="0.3">
      <c r="A395" s="148" t="s">
        <v>713</v>
      </c>
      <c r="B395" s="148">
        <v>169</v>
      </c>
      <c r="C395" t="s">
        <v>103</v>
      </c>
      <c r="D395" t="s">
        <v>115</v>
      </c>
      <c r="E395" t="s">
        <v>714</v>
      </c>
      <c r="F395" s="25" t="s">
        <v>14</v>
      </c>
      <c r="G395" s="148" t="s">
        <v>427</v>
      </c>
      <c r="H395" s="148" t="s">
        <v>428</v>
      </c>
      <c r="I395" s="189">
        <v>624.01899999999989</v>
      </c>
      <c r="J395" s="184">
        <v>47055</v>
      </c>
      <c r="K395" s="184" t="s">
        <v>1444</v>
      </c>
      <c r="L395" s="184">
        <v>6493.59</v>
      </c>
      <c r="M395" s="280">
        <v>2.5747666666666671</v>
      </c>
      <c r="N395" s="257">
        <v>13.261481245351183</v>
      </c>
      <c r="O395" s="257">
        <v>0.19415377656770072</v>
      </c>
      <c r="P395" s="257">
        <v>0.13800000000000001</v>
      </c>
      <c r="Q395" s="258" t="s">
        <v>551</v>
      </c>
      <c r="R395" s="148">
        <v>12</v>
      </c>
      <c r="S395" s="148" t="s">
        <v>115</v>
      </c>
    </row>
    <row r="396" spans="1:19" x14ac:dyDescent="0.3">
      <c r="A396" s="148" t="s">
        <v>715</v>
      </c>
      <c r="B396" s="148">
        <v>169</v>
      </c>
      <c r="C396" t="s">
        <v>103</v>
      </c>
      <c r="D396" t="s">
        <v>116</v>
      </c>
      <c r="E396" t="s">
        <v>716</v>
      </c>
      <c r="F396" s="25" t="s">
        <v>14</v>
      </c>
      <c r="G396" s="148" t="s">
        <v>427</v>
      </c>
      <c r="H396" s="148" t="s">
        <v>428</v>
      </c>
      <c r="I396" s="189">
        <v>595.4</v>
      </c>
      <c r="J396" s="184">
        <v>53210</v>
      </c>
      <c r="K396" s="184" t="s">
        <v>1444</v>
      </c>
      <c r="L396" s="184">
        <v>7342.9800000000005</v>
      </c>
      <c r="M396" s="280">
        <v>2.8110000000000004</v>
      </c>
      <c r="N396" s="257">
        <v>11.189626010148467</v>
      </c>
      <c r="O396" s="257">
        <v>0.25121483036614045</v>
      </c>
      <c r="P396" s="257">
        <v>0.13800000000000001</v>
      </c>
      <c r="Q396" s="258" t="s">
        <v>551</v>
      </c>
      <c r="R396" s="148">
        <v>12</v>
      </c>
      <c r="S396" s="148" t="s">
        <v>116</v>
      </c>
    </row>
    <row r="397" spans="1:19" x14ac:dyDescent="0.3">
      <c r="A397" s="148" t="s">
        <v>717</v>
      </c>
      <c r="B397" s="148">
        <v>169</v>
      </c>
      <c r="C397" t="s">
        <v>103</v>
      </c>
      <c r="D397" t="s">
        <v>118</v>
      </c>
      <c r="E397" t="s">
        <v>718</v>
      </c>
      <c r="F397" s="25" t="s">
        <v>14</v>
      </c>
      <c r="G397" s="148" t="s">
        <v>427</v>
      </c>
      <c r="H397" s="148" t="s">
        <v>428</v>
      </c>
      <c r="I397" s="189">
        <v>1032.8589999999999</v>
      </c>
      <c r="J397" s="184">
        <v>77058</v>
      </c>
      <c r="K397" s="184" t="s">
        <v>1444</v>
      </c>
      <c r="L397" s="184">
        <v>10634.004000000001</v>
      </c>
      <c r="M397" s="280">
        <v>3.1410999999999993</v>
      </c>
      <c r="N397" s="257">
        <v>13.403656985647173</v>
      </c>
      <c r="O397" s="257">
        <v>0.23434649240603025</v>
      </c>
      <c r="P397" s="257">
        <v>0.13800000000000001</v>
      </c>
      <c r="Q397" s="258" t="s">
        <v>551</v>
      </c>
      <c r="R397" s="148">
        <v>12</v>
      </c>
      <c r="S397" s="148" t="s">
        <v>118</v>
      </c>
    </row>
    <row r="398" spans="1:19" x14ac:dyDescent="0.3">
      <c r="A398" s="148" t="s">
        <v>719</v>
      </c>
      <c r="B398" s="148">
        <v>169</v>
      </c>
      <c r="C398" t="s">
        <v>103</v>
      </c>
      <c r="D398" t="s">
        <v>119</v>
      </c>
      <c r="E398" t="s">
        <v>720</v>
      </c>
      <c r="F398" s="25" t="s">
        <v>14</v>
      </c>
      <c r="G398" s="148" t="s">
        <v>1059</v>
      </c>
      <c r="H398" s="148" t="s">
        <v>1060</v>
      </c>
      <c r="I398" s="189">
        <v>7.3159999999999989</v>
      </c>
      <c r="J398" s="184">
        <v>0</v>
      </c>
      <c r="K398" s="184" t="s">
        <v>505</v>
      </c>
      <c r="L398" s="184">
        <v>0</v>
      </c>
      <c r="M398" s="280">
        <v>0</v>
      </c>
      <c r="N398" s="257" t="s">
        <v>2160</v>
      </c>
      <c r="O398" s="257" t="s">
        <v>2160</v>
      </c>
      <c r="P398" s="257">
        <v>0</v>
      </c>
      <c r="Q398" s="258" t="s">
        <v>551</v>
      </c>
      <c r="R398" s="148">
        <v>11</v>
      </c>
      <c r="S398" s="148" t="s">
        <v>119</v>
      </c>
    </row>
    <row r="399" spans="1:19" x14ac:dyDescent="0.3">
      <c r="A399" s="148" t="s">
        <v>719</v>
      </c>
      <c r="B399" s="148">
        <v>169</v>
      </c>
      <c r="C399" t="s">
        <v>103</v>
      </c>
      <c r="D399" t="s">
        <v>119</v>
      </c>
      <c r="E399" t="s">
        <v>720</v>
      </c>
      <c r="F399" s="25" t="s">
        <v>14</v>
      </c>
      <c r="G399" s="148" t="s">
        <v>427</v>
      </c>
      <c r="H399" s="148" t="s">
        <v>428</v>
      </c>
      <c r="I399" s="189">
        <v>592.50800000000004</v>
      </c>
      <c r="J399" s="184">
        <v>43910</v>
      </c>
      <c r="K399" s="184" t="s">
        <v>1444</v>
      </c>
      <c r="L399" s="184">
        <v>6059.5800000000008</v>
      </c>
      <c r="M399" s="280">
        <v>2.8828833333333335</v>
      </c>
      <c r="N399" s="257">
        <v>13.493691641994991</v>
      </c>
      <c r="O399" s="257">
        <v>0.21364674766697947</v>
      </c>
      <c r="P399" s="257">
        <v>0.13800000000000001</v>
      </c>
      <c r="Q399" s="258" t="s">
        <v>551</v>
      </c>
      <c r="R399" s="148">
        <v>12</v>
      </c>
      <c r="S399" s="148" t="s">
        <v>119</v>
      </c>
    </row>
    <row r="400" spans="1:19" x14ac:dyDescent="0.3">
      <c r="A400" s="148" t="s">
        <v>723</v>
      </c>
      <c r="B400" s="148">
        <v>169</v>
      </c>
      <c r="C400" t="s">
        <v>103</v>
      </c>
      <c r="D400" t="s">
        <v>127</v>
      </c>
      <c r="E400" t="s">
        <v>724</v>
      </c>
      <c r="F400" s="25" t="s">
        <v>14</v>
      </c>
      <c r="G400" s="148" t="s">
        <v>427</v>
      </c>
      <c r="H400" s="148" t="s">
        <v>428</v>
      </c>
      <c r="I400" s="189">
        <v>665.41599999999994</v>
      </c>
      <c r="J400" s="184">
        <v>51322</v>
      </c>
      <c r="K400" s="184" t="s">
        <v>1444</v>
      </c>
      <c r="L400" s="184">
        <v>7082.4360000000006</v>
      </c>
      <c r="M400" s="280">
        <v>2.1210999999999998</v>
      </c>
      <c r="N400" s="257">
        <v>12.965511866256184</v>
      </c>
      <c r="O400" s="257">
        <v>0.16359554654531902</v>
      </c>
      <c r="P400" s="257">
        <v>0.13800000000000001</v>
      </c>
      <c r="Q400" s="258" t="s">
        <v>551</v>
      </c>
      <c r="R400" s="148">
        <v>12</v>
      </c>
      <c r="S400" s="148" t="s">
        <v>127</v>
      </c>
    </row>
    <row r="401" spans="1:19" x14ac:dyDescent="0.3">
      <c r="A401" s="148" t="s">
        <v>725</v>
      </c>
      <c r="B401" s="148">
        <v>169</v>
      </c>
      <c r="C401" t="s">
        <v>103</v>
      </c>
      <c r="D401" t="s">
        <v>133</v>
      </c>
      <c r="E401" t="s">
        <v>726</v>
      </c>
      <c r="F401" s="25" t="s">
        <v>14</v>
      </c>
      <c r="G401" s="148" t="s">
        <v>427</v>
      </c>
      <c r="H401" s="148" t="s">
        <v>428</v>
      </c>
      <c r="I401" s="189">
        <v>1046.4270000000001</v>
      </c>
      <c r="J401" s="184">
        <v>78314</v>
      </c>
      <c r="K401" s="184" t="s">
        <v>1444</v>
      </c>
      <c r="L401" s="184">
        <v>10807.332</v>
      </c>
      <c r="M401" s="280">
        <v>2.5663666666666662</v>
      </c>
      <c r="N401" s="278">
        <v>13.361940393799323</v>
      </c>
      <c r="O401" s="257">
        <v>0.19206541797309631</v>
      </c>
      <c r="P401" s="257">
        <v>0.13800000000000001</v>
      </c>
      <c r="Q401" s="258" t="s">
        <v>551</v>
      </c>
      <c r="R401" s="148">
        <v>12</v>
      </c>
      <c r="S401" s="148" t="s">
        <v>133</v>
      </c>
    </row>
    <row r="402" spans="1:19" x14ac:dyDescent="0.3">
      <c r="A402" s="148" t="s">
        <v>731</v>
      </c>
      <c r="B402" s="148">
        <v>169</v>
      </c>
      <c r="C402" t="s">
        <v>103</v>
      </c>
      <c r="D402" t="s">
        <v>144</v>
      </c>
      <c r="E402" t="s">
        <v>732</v>
      </c>
      <c r="F402" s="25" t="s">
        <v>14</v>
      </c>
      <c r="G402" s="148" t="s">
        <v>427</v>
      </c>
      <c r="H402" s="148" t="s">
        <v>428</v>
      </c>
      <c r="I402" s="189">
        <v>399.01488888888895</v>
      </c>
      <c r="J402" s="184">
        <v>33340</v>
      </c>
      <c r="K402" s="184" t="s">
        <v>1444</v>
      </c>
      <c r="L402" s="184">
        <v>4600.92</v>
      </c>
      <c r="M402" s="280">
        <v>2.8027999999999995</v>
      </c>
      <c r="N402" s="257">
        <v>11.968053056055457</v>
      </c>
      <c r="O402" s="257">
        <v>0.23419013826830182</v>
      </c>
      <c r="P402" s="257">
        <v>0.13800000000000001</v>
      </c>
      <c r="Q402" s="258" t="s">
        <v>551</v>
      </c>
      <c r="R402" s="148">
        <v>12</v>
      </c>
      <c r="S402" s="148" t="s">
        <v>144</v>
      </c>
    </row>
    <row r="403" spans="1:19" x14ac:dyDescent="0.3">
      <c r="A403" s="148" t="s">
        <v>992</v>
      </c>
      <c r="B403" s="148">
        <v>709</v>
      </c>
      <c r="C403" t="s">
        <v>347</v>
      </c>
      <c r="D403" t="s">
        <v>348</v>
      </c>
      <c r="E403" t="s">
        <v>993</v>
      </c>
      <c r="F403" s="25" t="s">
        <v>14</v>
      </c>
      <c r="G403" s="148" t="s">
        <v>427</v>
      </c>
      <c r="H403" s="148" t="s">
        <v>428</v>
      </c>
      <c r="I403" s="189">
        <v>169.244</v>
      </c>
      <c r="J403" s="184">
        <v>19660</v>
      </c>
      <c r="K403" s="184" t="s">
        <v>1444</v>
      </c>
      <c r="L403" s="184">
        <v>2713.0800000000004</v>
      </c>
      <c r="M403" s="280">
        <v>3.397508333333334</v>
      </c>
      <c r="N403" s="278">
        <v>8.6085452695829101</v>
      </c>
      <c r="O403" s="257">
        <v>0.39466695323517137</v>
      </c>
      <c r="P403" s="257">
        <v>0.13800000000000001</v>
      </c>
      <c r="Q403" s="258" t="s">
        <v>551</v>
      </c>
      <c r="R403" s="148">
        <v>12</v>
      </c>
      <c r="S403" s="148" t="s">
        <v>348</v>
      </c>
    </row>
    <row r="404" spans="1:19" x14ac:dyDescent="0.3">
      <c r="A404" s="148" t="s">
        <v>1437</v>
      </c>
      <c r="B404" s="148">
        <v>2</v>
      </c>
      <c r="C404" t="s">
        <v>80</v>
      </c>
      <c r="D404" t="s">
        <v>395</v>
      </c>
      <c r="E404" t="s">
        <v>626</v>
      </c>
      <c r="F404" s="25" t="s">
        <v>14</v>
      </c>
      <c r="G404" s="148" t="s">
        <v>427</v>
      </c>
      <c r="H404" s="148" t="s">
        <v>428</v>
      </c>
      <c r="I404" s="189">
        <v>0</v>
      </c>
      <c r="J404" s="184">
        <v>0</v>
      </c>
      <c r="K404" s="184">
        <v>0</v>
      </c>
      <c r="L404" s="184">
        <v>0</v>
      </c>
      <c r="M404" s="280">
        <v>0</v>
      </c>
      <c r="N404" s="278" t="s">
        <v>2160</v>
      </c>
      <c r="O404" s="257" t="s">
        <v>2160</v>
      </c>
      <c r="P404" s="257">
        <v>0.13800000000000001</v>
      </c>
      <c r="Q404" s="258">
        <v>0</v>
      </c>
      <c r="R404" s="148">
        <v>0</v>
      </c>
      <c r="S404" s="148" t="s">
        <v>627</v>
      </c>
    </row>
    <row r="405" spans="1:19" x14ac:dyDescent="0.3">
      <c r="A405" s="148" t="s">
        <v>1424</v>
      </c>
      <c r="B405" s="148">
        <v>0</v>
      </c>
      <c r="C405" t="s">
        <v>1671</v>
      </c>
      <c r="D405" t="s">
        <v>1866</v>
      </c>
      <c r="G405" s="148" t="s">
        <v>427</v>
      </c>
      <c r="H405" s="148" t="s">
        <v>428</v>
      </c>
      <c r="I405" s="189">
        <v>0</v>
      </c>
      <c r="J405" s="184">
        <v>0</v>
      </c>
      <c r="K405" s="184">
        <v>0</v>
      </c>
      <c r="L405" s="184">
        <v>0</v>
      </c>
      <c r="M405" s="280">
        <v>0</v>
      </c>
      <c r="N405" s="278" t="s">
        <v>2160</v>
      </c>
      <c r="O405" s="257" t="s">
        <v>2160</v>
      </c>
      <c r="P405" s="257">
        <v>0.13800000000000001</v>
      </c>
      <c r="Q405" s="258">
        <v>0</v>
      </c>
      <c r="R405" s="148">
        <v>0</v>
      </c>
      <c r="S405" s="148" t="e">
        <v>#N/A</v>
      </c>
    </row>
    <row r="406" spans="1:19" x14ac:dyDescent="0.3">
      <c r="A406" s="148" t="s">
        <v>1425</v>
      </c>
      <c r="B406" s="148">
        <v>0</v>
      </c>
      <c r="C406" t="s">
        <v>1869</v>
      </c>
      <c r="D406" t="s">
        <v>1867</v>
      </c>
      <c r="G406" s="148" t="s">
        <v>427</v>
      </c>
      <c r="H406" s="148" t="s">
        <v>428</v>
      </c>
      <c r="I406" s="189">
        <v>0</v>
      </c>
      <c r="J406" s="184">
        <v>0</v>
      </c>
      <c r="K406" s="184">
        <v>0</v>
      </c>
      <c r="L406" s="184">
        <v>0</v>
      </c>
      <c r="M406" s="280">
        <v>0</v>
      </c>
      <c r="N406" s="257" t="s">
        <v>2160</v>
      </c>
      <c r="O406" s="257" t="s">
        <v>2160</v>
      </c>
      <c r="P406" s="257">
        <v>0.13800000000000001</v>
      </c>
      <c r="Q406" s="258">
        <v>0</v>
      </c>
      <c r="R406" s="148">
        <v>0</v>
      </c>
      <c r="S406" s="148" t="e">
        <v>#N/A</v>
      </c>
    </row>
    <row r="407" spans="1:19" x14ac:dyDescent="0.3">
      <c r="A407" s="148" t="s">
        <v>1426</v>
      </c>
      <c r="B407" s="148">
        <v>0</v>
      </c>
      <c r="C407" t="s">
        <v>1872</v>
      </c>
      <c r="D407" t="s">
        <v>1870</v>
      </c>
      <c r="G407" s="148" t="s">
        <v>427</v>
      </c>
      <c r="H407" s="148" t="s">
        <v>428</v>
      </c>
      <c r="I407" s="189">
        <v>0</v>
      </c>
      <c r="J407" s="184">
        <v>0</v>
      </c>
      <c r="K407" s="184">
        <v>0</v>
      </c>
      <c r="L407" s="184">
        <v>0</v>
      </c>
      <c r="M407" s="280">
        <v>0</v>
      </c>
      <c r="N407" s="257" t="s">
        <v>2160</v>
      </c>
      <c r="O407" s="257" t="s">
        <v>2160</v>
      </c>
      <c r="P407" s="257">
        <v>0.13800000000000001</v>
      </c>
      <c r="Q407" s="258">
        <v>0</v>
      </c>
      <c r="R407" s="148">
        <v>0</v>
      </c>
      <c r="S407" s="148" t="e">
        <v>#N/A</v>
      </c>
    </row>
    <row r="408" spans="1:19" x14ac:dyDescent="0.3">
      <c r="A408" s="148" t="s">
        <v>1427</v>
      </c>
      <c r="B408" s="148">
        <v>0</v>
      </c>
      <c r="C408" t="s">
        <v>1875</v>
      </c>
      <c r="D408" t="s">
        <v>1873</v>
      </c>
      <c r="G408" s="148" t="s">
        <v>434</v>
      </c>
      <c r="I408" s="189">
        <v>0</v>
      </c>
      <c r="J408" s="184">
        <v>0</v>
      </c>
      <c r="K408" s="184">
        <v>0</v>
      </c>
      <c r="L408" s="184">
        <v>0</v>
      </c>
      <c r="M408" s="280">
        <v>0</v>
      </c>
      <c r="N408" s="257" t="s">
        <v>2160</v>
      </c>
      <c r="O408" s="257" t="s">
        <v>2160</v>
      </c>
      <c r="P408" s="257">
        <v>1.026</v>
      </c>
      <c r="Q408" s="258">
        <v>0</v>
      </c>
      <c r="R408" s="148">
        <v>0</v>
      </c>
      <c r="S408" s="148" t="e">
        <v>#N/A</v>
      </c>
    </row>
    <row r="409" spans="1:19" x14ac:dyDescent="0.3">
      <c r="A409" s="148" t="s">
        <v>1428</v>
      </c>
      <c r="B409" s="148">
        <v>0</v>
      </c>
      <c r="C409" t="s">
        <v>1875</v>
      </c>
      <c r="D409" t="s">
        <v>1876</v>
      </c>
      <c r="G409" s="148" t="s">
        <v>434</v>
      </c>
      <c r="I409" s="189">
        <v>0</v>
      </c>
      <c r="J409" s="184">
        <v>0</v>
      </c>
      <c r="K409" s="184">
        <v>0</v>
      </c>
      <c r="L409" s="184">
        <v>0</v>
      </c>
      <c r="M409" s="280">
        <v>0</v>
      </c>
      <c r="N409" s="278" t="s">
        <v>2160</v>
      </c>
      <c r="O409" s="257" t="s">
        <v>2160</v>
      </c>
      <c r="P409" s="257">
        <v>1.026</v>
      </c>
      <c r="Q409" s="258">
        <v>0</v>
      </c>
      <c r="R409" s="148">
        <v>0</v>
      </c>
      <c r="S409" s="148" t="e">
        <v>#N/A</v>
      </c>
    </row>
    <row r="410" spans="1:19" x14ac:dyDescent="0.3">
      <c r="A410" s="148" t="s">
        <v>1429</v>
      </c>
      <c r="B410" s="148">
        <v>0</v>
      </c>
      <c r="C410" t="s">
        <v>1875</v>
      </c>
      <c r="D410" t="s">
        <v>1877</v>
      </c>
      <c r="G410" s="148" t="s">
        <v>434</v>
      </c>
      <c r="I410" s="189">
        <v>0</v>
      </c>
      <c r="J410" s="184">
        <v>0</v>
      </c>
      <c r="K410" s="184">
        <v>0</v>
      </c>
      <c r="L410" s="184">
        <v>0</v>
      </c>
      <c r="M410" s="280">
        <v>0</v>
      </c>
      <c r="N410" s="257" t="s">
        <v>2160</v>
      </c>
      <c r="O410" s="257" t="s">
        <v>2160</v>
      </c>
      <c r="P410" s="257">
        <v>1.026</v>
      </c>
      <c r="Q410" s="258">
        <v>0</v>
      </c>
      <c r="R410" s="148">
        <v>0</v>
      </c>
      <c r="S410" s="148" t="e">
        <v>#N/A</v>
      </c>
    </row>
    <row r="411" spans="1:19" x14ac:dyDescent="0.3">
      <c r="A411" s="148" t="s">
        <v>1431</v>
      </c>
      <c r="B411" s="148">
        <v>0</v>
      </c>
      <c r="C411" t="s">
        <v>1882</v>
      </c>
      <c r="D411" t="s">
        <v>1880</v>
      </c>
      <c r="G411" s="148" t="s">
        <v>434</v>
      </c>
      <c r="I411" s="189">
        <v>0</v>
      </c>
      <c r="J411" s="184">
        <v>0</v>
      </c>
      <c r="K411" s="184">
        <v>0</v>
      </c>
      <c r="L411" s="184">
        <v>0</v>
      </c>
      <c r="M411" s="280">
        <v>0</v>
      </c>
      <c r="N411" s="278" t="s">
        <v>2160</v>
      </c>
      <c r="O411" s="257" t="s">
        <v>2160</v>
      </c>
      <c r="P411" s="257">
        <v>1.026</v>
      </c>
      <c r="Q411" s="258">
        <v>0</v>
      </c>
      <c r="R411" s="148">
        <v>0</v>
      </c>
      <c r="S411" s="148" t="e">
        <v>#N/A</v>
      </c>
    </row>
    <row r="412" spans="1:19" x14ac:dyDescent="0.3">
      <c r="A412" s="148" t="s">
        <v>1432</v>
      </c>
      <c r="B412" s="148">
        <v>0</v>
      </c>
      <c r="C412" t="s">
        <v>1885</v>
      </c>
      <c r="D412" t="s">
        <v>1883</v>
      </c>
      <c r="G412" s="148" t="s">
        <v>427</v>
      </c>
      <c r="H412" s="148" t="s">
        <v>428</v>
      </c>
      <c r="I412" s="189">
        <v>0</v>
      </c>
      <c r="J412" s="184">
        <v>0</v>
      </c>
      <c r="K412" s="184">
        <v>0</v>
      </c>
      <c r="L412" s="184">
        <v>0</v>
      </c>
      <c r="M412" s="280">
        <v>0</v>
      </c>
      <c r="N412" s="278" t="s">
        <v>2160</v>
      </c>
      <c r="O412" s="257" t="s">
        <v>2160</v>
      </c>
      <c r="P412" s="257">
        <v>0.13800000000000001</v>
      </c>
      <c r="Q412" s="258">
        <v>0</v>
      </c>
      <c r="R412" s="148">
        <v>0</v>
      </c>
      <c r="S412" s="148" t="e">
        <v>#N/A</v>
      </c>
    </row>
    <row r="413" spans="1:19" x14ac:dyDescent="0.3">
      <c r="A413" s="148" t="s">
        <v>1433</v>
      </c>
      <c r="B413" s="148">
        <v>0</v>
      </c>
      <c r="C413" t="s">
        <v>1888</v>
      </c>
      <c r="D413" t="s">
        <v>1886</v>
      </c>
      <c r="G413" s="148" t="s">
        <v>434</v>
      </c>
      <c r="I413" s="189">
        <v>0</v>
      </c>
      <c r="J413" s="184">
        <v>0</v>
      </c>
      <c r="K413" s="184">
        <v>0</v>
      </c>
      <c r="L413" s="184">
        <v>0</v>
      </c>
      <c r="M413" s="280">
        <v>0</v>
      </c>
      <c r="N413" s="257" t="s">
        <v>2160</v>
      </c>
      <c r="O413" s="257" t="s">
        <v>2160</v>
      </c>
      <c r="P413" s="257">
        <v>1.026</v>
      </c>
      <c r="Q413" s="258">
        <v>0</v>
      </c>
      <c r="R413" s="148">
        <v>0</v>
      </c>
      <c r="S413" s="148" t="e">
        <v>#N/A</v>
      </c>
    </row>
  </sheetData>
  <sortState xmlns:xlrd2="http://schemas.microsoft.com/office/spreadsheetml/2017/richdata2" ref="A6:T413">
    <sortCondition ref="F6:F413"/>
    <sortCondition ref="D6:D41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16"/>
  <sheetViews>
    <sheetView workbookViewId="0">
      <pane xSplit="3" ySplit="5" topLeftCell="D6" activePane="bottomRight" state="frozen"/>
      <selection activeCell="D2" sqref="D2"/>
      <selection pane="topRight" activeCell="D2" sqref="D2"/>
      <selection pane="bottomLeft" activeCell="D2" sqref="D2"/>
      <selection pane="bottomRight"/>
    </sheetView>
  </sheetViews>
  <sheetFormatPr defaultRowHeight="14.4" x14ac:dyDescent="0.3"/>
  <cols>
    <col min="1" max="1" width="11.33203125" style="148" customWidth="1"/>
    <col min="2" max="2" width="9" style="148" customWidth="1"/>
    <col min="3" max="3" width="25.5546875" customWidth="1"/>
    <col min="4" max="4" width="30.6640625" customWidth="1"/>
    <col min="5" max="5" width="12.5546875" bestFit="1" customWidth="1"/>
    <col min="6" max="6" width="22.33203125" customWidth="1"/>
    <col min="7" max="7" width="17" bestFit="1" customWidth="1"/>
    <col min="8" max="8" width="9.5546875" style="148" bestFit="1" customWidth="1"/>
    <col min="9" max="9" width="13.33203125" style="261" bestFit="1" customWidth="1"/>
    <col min="10" max="10" width="13.44140625" style="69" bestFit="1" customWidth="1"/>
    <col min="11" max="11" width="15" style="177" bestFit="1" customWidth="1"/>
    <col min="12" max="12" width="11.5546875" style="69" bestFit="1" customWidth="1"/>
    <col min="13" max="13" width="14.33203125" style="177" bestFit="1" customWidth="1"/>
    <col min="14" max="14" width="15.6640625" style="69" customWidth="1"/>
    <col min="15" max="15" width="13.33203125" style="346" customWidth="1"/>
    <col min="16" max="16" width="12.88671875" style="69" customWidth="1"/>
    <col min="17" max="17" width="10.6640625" style="180" customWidth="1"/>
    <col min="18" max="19" width="9.109375" style="148"/>
  </cols>
  <sheetData>
    <row r="1" spans="1:21" ht="15.6" x14ac:dyDescent="0.3">
      <c r="A1" s="374" t="s">
        <v>2205</v>
      </c>
      <c r="B1" s="375"/>
      <c r="C1" s="375"/>
      <c r="D1" s="375"/>
    </row>
    <row r="2" spans="1:21" x14ac:dyDescent="0.3">
      <c r="A2" s="83" t="s">
        <v>2198</v>
      </c>
    </row>
    <row r="3" spans="1:21" x14ac:dyDescent="0.3">
      <c r="A3" s="149" t="s">
        <v>1056</v>
      </c>
      <c r="N3" s="255"/>
      <c r="O3" s="69"/>
    </row>
    <row r="4" spans="1:21" x14ac:dyDescent="0.3">
      <c r="A4" s="149" t="s">
        <v>1057</v>
      </c>
      <c r="N4" s="255"/>
      <c r="O4" s="69"/>
    </row>
    <row r="5" spans="1:21" s="147" customFormat="1" ht="72" x14ac:dyDescent="0.3">
      <c r="A5" s="146" t="s">
        <v>1442</v>
      </c>
      <c r="B5" s="146" t="s">
        <v>1406</v>
      </c>
      <c r="C5" s="146" t="s">
        <v>53</v>
      </c>
      <c r="D5" s="146" t="s">
        <v>54</v>
      </c>
      <c r="E5" s="146" t="s">
        <v>569</v>
      </c>
      <c r="F5" s="146" t="s">
        <v>570</v>
      </c>
      <c r="G5" s="146" t="s">
        <v>418</v>
      </c>
      <c r="H5" s="146" t="s">
        <v>419</v>
      </c>
      <c r="I5" s="183" t="s">
        <v>1450</v>
      </c>
      <c r="J5" s="183" t="s">
        <v>441</v>
      </c>
      <c r="K5" s="178" t="s">
        <v>442</v>
      </c>
      <c r="L5" s="183" t="s">
        <v>443</v>
      </c>
      <c r="M5" s="178" t="s">
        <v>444</v>
      </c>
      <c r="N5" s="183" t="s">
        <v>1451</v>
      </c>
      <c r="O5" s="183" t="s">
        <v>421</v>
      </c>
      <c r="P5" s="183" t="s">
        <v>1452</v>
      </c>
      <c r="Q5" s="181" t="s">
        <v>445</v>
      </c>
      <c r="R5" s="146" t="s">
        <v>59</v>
      </c>
      <c r="S5" s="146" t="s">
        <v>575</v>
      </c>
      <c r="T5" s="146" t="s">
        <v>576</v>
      </c>
      <c r="U5" s="146" t="s">
        <v>60</v>
      </c>
    </row>
    <row r="6" spans="1:21" x14ac:dyDescent="0.3">
      <c r="A6" s="148" t="s">
        <v>749</v>
      </c>
      <c r="B6" s="148">
        <v>291</v>
      </c>
      <c r="C6" t="s">
        <v>163</v>
      </c>
      <c r="D6" t="s">
        <v>164</v>
      </c>
      <c r="E6" t="s">
        <v>750</v>
      </c>
      <c r="F6" t="s">
        <v>4</v>
      </c>
      <c r="G6" t="s">
        <v>429</v>
      </c>
      <c r="H6" s="148" t="s">
        <v>430</v>
      </c>
      <c r="I6" s="189">
        <v>1227.0634077</v>
      </c>
      <c r="J6" s="184">
        <v>0</v>
      </c>
      <c r="K6" s="179">
        <v>0</v>
      </c>
      <c r="L6" s="184">
        <v>0</v>
      </c>
      <c r="M6" s="179" t="s">
        <v>2160</v>
      </c>
      <c r="N6" s="184">
        <v>358.75899999999996</v>
      </c>
      <c r="O6" s="345">
        <v>0</v>
      </c>
      <c r="P6" s="184" t="s">
        <v>505</v>
      </c>
      <c r="Q6" s="182" t="s">
        <v>2160</v>
      </c>
      <c r="R6" s="148" t="s">
        <v>551</v>
      </c>
      <c r="S6" s="148">
        <v>12</v>
      </c>
      <c r="T6" t="s">
        <v>164</v>
      </c>
    </row>
    <row r="7" spans="1:21" x14ac:dyDescent="0.3">
      <c r="A7" s="148" t="s">
        <v>749</v>
      </c>
      <c r="B7" s="148">
        <v>291</v>
      </c>
      <c r="C7" t="s">
        <v>163</v>
      </c>
      <c r="D7" t="s">
        <v>164</v>
      </c>
      <c r="E7" t="s">
        <v>750</v>
      </c>
      <c r="F7" t="s">
        <v>4</v>
      </c>
      <c r="G7" t="s">
        <v>427</v>
      </c>
      <c r="H7" s="148" t="s">
        <v>428</v>
      </c>
      <c r="I7" s="189">
        <v>410.63095710000005</v>
      </c>
      <c r="J7" s="184">
        <v>1762.9</v>
      </c>
      <c r="K7" s="179">
        <v>74.14</v>
      </c>
      <c r="L7" s="184">
        <v>130.70140599999999</v>
      </c>
      <c r="M7" s="179">
        <v>0.23292923994554429</v>
      </c>
      <c r="N7" s="184">
        <v>120.057</v>
      </c>
      <c r="O7" s="345">
        <v>12774</v>
      </c>
      <c r="P7" s="184" t="s">
        <v>1444</v>
      </c>
      <c r="Q7" s="182">
        <v>0.13800688899326757</v>
      </c>
      <c r="R7" s="148" t="s">
        <v>551</v>
      </c>
      <c r="S7" s="148">
        <v>11</v>
      </c>
      <c r="T7" t="s">
        <v>164</v>
      </c>
    </row>
    <row r="8" spans="1:21" x14ac:dyDescent="0.3">
      <c r="A8" s="148" t="s">
        <v>815</v>
      </c>
      <c r="B8" s="148">
        <v>442</v>
      </c>
      <c r="C8" t="s">
        <v>211</v>
      </c>
      <c r="D8" t="s">
        <v>212</v>
      </c>
      <c r="E8" t="s">
        <v>816</v>
      </c>
      <c r="F8" t="s">
        <v>4</v>
      </c>
      <c r="G8" t="s">
        <v>427</v>
      </c>
      <c r="H8" s="148" t="s">
        <v>428</v>
      </c>
      <c r="I8" s="189">
        <v>2091.9375672000001</v>
      </c>
      <c r="J8" s="184">
        <v>7147.4</v>
      </c>
      <c r="K8" s="179">
        <v>74.14</v>
      </c>
      <c r="L8" s="184">
        <v>529.90823599999999</v>
      </c>
      <c r="M8" s="179">
        <v>0.29268511167697348</v>
      </c>
      <c r="N8" s="184">
        <v>611.62400000000002</v>
      </c>
      <c r="O8" s="345">
        <v>51794</v>
      </c>
      <c r="P8" s="184" t="s">
        <v>1444</v>
      </c>
      <c r="Q8" s="182">
        <v>0.13799667915202532</v>
      </c>
      <c r="R8" s="148" t="s">
        <v>551</v>
      </c>
      <c r="S8" s="148">
        <v>12</v>
      </c>
      <c r="T8" t="s">
        <v>212</v>
      </c>
    </row>
    <row r="9" spans="1:21" x14ac:dyDescent="0.3">
      <c r="A9" s="148" t="s">
        <v>819</v>
      </c>
      <c r="B9" s="148">
        <v>88</v>
      </c>
      <c r="C9" t="s">
        <v>216</v>
      </c>
      <c r="D9" t="s">
        <v>217</v>
      </c>
      <c r="E9" t="s">
        <v>820</v>
      </c>
      <c r="F9" t="s">
        <v>4</v>
      </c>
      <c r="G9" t="s">
        <v>427</v>
      </c>
      <c r="H9" s="148" t="s">
        <v>428</v>
      </c>
      <c r="I9" s="189">
        <v>6658.2843288000004</v>
      </c>
      <c r="J9" s="184">
        <v>20340.8</v>
      </c>
      <c r="K9" s="179">
        <v>74.14</v>
      </c>
      <c r="L9" s="184">
        <v>1508.066912</v>
      </c>
      <c r="M9" s="179">
        <v>0.32733640411389919</v>
      </c>
      <c r="N9" s="184">
        <v>1946.6959999999999</v>
      </c>
      <c r="O9" s="345">
        <v>147397</v>
      </c>
      <c r="P9" s="184" t="s">
        <v>1444</v>
      </c>
      <c r="Q9" s="182">
        <v>0.13800009498158036</v>
      </c>
      <c r="R9" s="148" t="s">
        <v>551</v>
      </c>
      <c r="S9" s="148">
        <v>10</v>
      </c>
      <c r="T9" t="s">
        <v>217</v>
      </c>
    </row>
    <row r="10" spans="1:21" x14ac:dyDescent="0.3">
      <c r="A10" s="148" t="s">
        <v>870</v>
      </c>
      <c r="B10" s="148">
        <v>289</v>
      </c>
      <c r="C10" t="s">
        <v>253</v>
      </c>
      <c r="D10" t="s">
        <v>254</v>
      </c>
      <c r="E10" t="s">
        <v>871</v>
      </c>
      <c r="F10" t="s">
        <v>4</v>
      </c>
      <c r="G10" t="s">
        <v>429</v>
      </c>
      <c r="H10" s="148" t="s">
        <v>430</v>
      </c>
      <c r="I10" s="189">
        <v>6857.7015000000001</v>
      </c>
      <c r="J10" s="184">
        <v>0</v>
      </c>
      <c r="K10" s="179">
        <v>0</v>
      </c>
      <c r="L10" s="184">
        <v>0</v>
      </c>
      <c r="M10" s="179" t="s">
        <v>2160</v>
      </c>
      <c r="N10" s="184">
        <v>2005</v>
      </c>
      <c r="O10" s="345">
        <v>0</v>
      </c>
      <c r="P10" s="184" t="s">
        <v>505</v>
      </c>
      <c r="Q10" s="182" t="s">
        <v>2160</v>
      </c>
      <c r="R10" s="148" t="s">
        <v>551</v>
      </c>
      <c r="S10" s="148">
        <v>12</v>
      </c>
      <c r="T10" t="s">
        <v>254</v>
      </c>
    </row>
    <row r="11" spans="1:21" x14ac:dyDescent="0.3">
      <c r="A11" s="148" t="s">
        <v>870</v>
      </c>
      <c r="B11" s="148">
        <v>289</v>
      </c>
      <c r="C11" t="s">
        <v>253</v>
      </c>
      <c r="D11" t="s">
        <v>254</v>
      </c>
      <c r="E11" t="s">
        <v>871</v>
      </c>
      <c r="F11" t="s">
        <v>4</v>
      </c>
      <c r="G11" t="s">
        <v>427</v>
      </c>
      <c r="H11" s="148" t="s">
        <v>428</v>
      </c>
      <c r="I11" s="189">
        <v>7857.0242322000004</v>
      </c>
      <c r="J11" s="184">
        <v>20250.500000000004</v>
      </c>
      <c r="K11" s="179">
        <v>74.14</v>
      </c>
      <c r="L11" s="184">
        <v>1501.3720700000003</v>
      </c>
      <c r="M11" s="179">
        <v>0.38799161661193543</v>
      </c>
      <c r="N11" s="184">
        <v>2297.174</v>
      </c>
      <c r="O11" s="345">
        <v>146743</v>
      </c>
      <c r="P11" s="184" t="s">
        <v>1444</v>
      </c>
      <c r="Q11" s="182">
        <v>0.13799976830240626</v>
      </c>
      <c r="R11" s="148" t="s">
        <v>551</v>
      </c>
      <c r="S11" s="148">
        <v>11</v>
      </c>
      <c r="T11" t="s">
        <v>254</v>
      </c>
    </row>
    <row r="12" spans="1:21" x14ac:dyDescent="0.3">
      <c r="A12" s="148" t="s">
        <v>934</v>
      </c>
      <c r="B12" s="148">
        <v>340</v>
      </c>
      <c r="C12" t="s">
        <v>295</v>
      </c>
      <c r="D12" t="s">
        <v>296</v>
      </c>
      <c r="E12" t="s">
        <v>935</v>
      </c>
      <c r="F12" t="s">
        <v>4</v>
      </c>
      <c r="G12" t="s">
        <v>427</v>
      </c>
      <c r="H12" s="148" t="s">
        <v>428</v>
      </c>
      <c r="I12" s="189">
        <v>1098.6414036000001</v>
      </c>
      <c r="J12" s="184">
        <v>3768.2999999999997</v>
      </c>
      <c r="K12" s="179">
        <v>74.14</v>
      </c>
      <c r="L12" s="184">
        <v>279.38176199999998</v>
      </c>
      <c r="M12" s="179">
        <v>0.29154828532760135</v>
      </c>
      <c r="N12" s="184">
        <v>321.21199999999999</v>
      </c>
      <c r="O12" s="345">
        <v>27306</v>
      </c>
      <c r="P12" s="184" t="s">
        <v>1444</v>
      </c>
      <c r="Q12" s="182">
        <v>0.13800263678312458</v>
      </c>
      <c r="R12" s="148" t="s">
        <v>551</v>
      </c>
      <c r="S12" s="148">
        <v>12</v>
      </c>
      <c r="T12" t="s">
        <v>296</v>
      </c>
    </row>
    <row r="13" spans="1:21" x14ac:dyDescent="0.3">
      <c r="A13" s="148" t="s">
        <v>980</v>
      </c>
      <c r="B13" s="148">
        <v>410</v>
      </c>
      <c r="C13" t="s">
        <v>336</v>
      </c>
      <c r="D13" t="s">
        <v>337</v>
      </c>
      <c r="E13" t="s">
        <v>981</v>
      </c>
      <c r="F13" t="s">
        <v>4</v>
      </c>
      <c r="G13" t="s">
        <v>427</v>
      </c>
      <c r="H13" s="148" t="s">
        <v>428</v>
      </c>
      <c r="I13" s="189">
        <v>1859.6102693999999</v>
      </c>
      <c r="J13" s="184">
        <v>6327.2</v>
      </c>
      <c r="K13" s="179">
        <v>74.14</v>
      </c>
      <c r="L13" s="184">
        <v>469.09860800000001</v>
      </c>
      <c r="M13" s="179">
        <v>0.29390730013276012</v>
      </c>
      <c r="N13" s="184">
        <v>543.69799999999998</v>
      </c>
      <c r="O13" s="345">
        <v>45849</v>
      </c>
      <c r="P13" s="184" t="s">
        <v>1444</v>
      </c>
      <c r="Q13" s="182">
        <v>0.13800082880760758</v>
      </c>
      <c r="R13" s="148" t="s">
        <v>551</v>
      </c>
      <c r="S13" s="148">
        <v>12</v>
      </c>
      <c r="T13" t="s">
        <v>337</v>
      </c>
    </row>
    <row r="14" spans="1:21" x14ac:dyDescent="0.3">
      <c r="A14" s="148" t="s">
        <v>982</v>
      </c>
      <c r="B14" s="148">
        <v>339</v>
      </c>
      <c r="C14" t="s">
        <v>338</v>
      </c>
      <c r="D14" t="s">
        <v>339</v>
      </c>
      <c r="E14" t="s">
        <v>983</v>
      </c>
      <c r="F14" t="s">
        <v>4</v>
      </c>
      <c r="G14" t="s">
        <v>427</v>
      </c>
      <c r="H14" s="148" t="s">
        <v>428</v>
      </c>
      <c r="I14" s="189">
        <v>0</v>
      </c>
      <c r="J14" s="184">
        <v>0</v>
      </c>
      <c r="K14" s="179">
        <v>74.14</v>
      </c>
      <c r="L14" s="184">
        <v>0</v>
      </c>
      <c r="M14" s="179" t="s">
        <v>2160</v>
      </c>
      <c r="N14" s="184">
        <v>0</v>
      </c>
      <c r="O14" s="345" t="s">
        <v>2160</v>
      </c>
      <c r="P14" s="184" t="s">
        <v>1444</v>
      </c>
      <c r="Q14" s="182" t="s">
        <v>2160</v>
      </c>
      <c r="R14" s="148">
        <v>0</v>
      </c>
      <c r="S14" s="148">
        <v>0</v>
      </c>
      <c r="T14" t="s">
        <v>339</v>
      </c>
    </row>
    <row r="15" spans="1:21" x14ac:dyDescent="0.3">
      <c r="A15" s="148" t="s">
        <v>1002</v>
      </c>
      <c r="B15" s="148">
        <v>684</v>
      </c>
      <c r="C15" t="s">
        <v>357</v>
      </c>
      <c r="D15" t="s">
        <v>358</v>
      </c>
      <c r="E15" t="s">
        <v>1003</v>
      </c>
      <c r="F15" t="s">
        <v>4</v>
      </c>
      <c r="G15" t="s">
        <v>427</v>
      </c>
      <c r="H15" s="148" t="s">
        <v>428</v>
      </c>
      <c r="I15" s="189">
        <v>6764.6488182000003</v>
      </c>
      <c r="J15" s="184">
        <v>21852.400000000001</v>
      </c>
      <c r="K15" s="179">
        <v>74.14</v>
      </c>
      <c r="L15" s="184">
        <v>1620.1369360000003</v>
      </c>
      <c r="M15" s="179">
        <v>0.30956090947447418</v>
      </c>
      <c r="N15" s="184">
        <v>1977.7940000000001</v>
      </c>
      <c r="O15" s="345">
        <v>158351</v>
      </c>
      <c r="P15" s="184" t="s">
        <v>1444</v>
      </c>
      <c r="Q15" s="182">
        <v>0.13799976002677597</v>
      </c>
      <c r="R15" s="148" t="s">
        <v>551</v>
      </c>
      <c r="S15" s="148">
        <v>12</v>
      </c>
      <c r="T15" t="s">
        <v>358</v>
      </c>
    </row>
    <row r="16" spans="1:21" x14ac:dyDescent="0.3">
      <c r="A16" s="148" t="s">
        <v>1004</v>
      </c>
      <c r="B16" s="148">
        <v>230</v>
      </c>
      <c r="C16" t="s">
        <v>359</v>
      </c>
      <c r="D16" t="s">
        <v>360</v>
      </c>
      <c r="E16" t="s">
        <v>1005</v>
      </c>
      <c r="F16" t="s">
        <v>4</v>
      </c>
      <c r="G16" t="s">
        <v>432</v>
      </c>
      <c r="H16" s="148" t="s">
        <v>433</v>
      </c>
      <c r="I16" s="189">
        <v>2516.3078694000005</v>
      </c>
      <c r="J16" s="184">
        <v>0</v>
      </c>
      <c r="K16" s="179">
        <v>0</v>
      </c>
      <c r="L16" s="184">
        <v>0</v>
      </c>
      <c r="M16" s="179" t="s">
        <v>2160</v>
      </c>
      <c r="N16" s="184">
        <v>735.69800000000009</v>
      </c>
      <c r="O16" s="345">
        <v>0</v>
      </c>
      <c r="P16" s="184" t="s">
        <v>505</v>
      </c>
      <c r="Q16" s="182" t="s">
        <v>2160</v>
      </c>
      <c r="R16" s="148" t="s">
        <v>551</v>
      </c>
      <c r="S16" s="148">
        <v>12</v>
      </c>
      <c r="T16" t="s">
        <v>360</v>
      </c>
    </row>
    <row r="17" spans="1:20" x14ac:dyDescent="0.3">
      <c r="A17" s="148" t="s">
        <v>1004</v>
      </c>
      <c r="B17" s="148">
        <v>749</v>
      </c>
      <c r="C17" t="s">
        <v>359</v>
      </c>
      <c r="D17" t="s">
        <v>360</v>
      </c>
      <c r="E17" t="s">
        <v>1005</v>
      </c>
      <c r="F17" t="s">
        <v>4</v>
      </c>
      <c r="G17" t="s">
        <v>427</v>
      </c>
      <c r="H17" s="148" t="s">
        <v>428</v>
      </c>
      <c r="I17" s="189">
        <v>0</v>
      </c>
      <c r="J17" s="184">
        <v>0</v>
      </c>
      <c r="K17" s="179">
        <v>74.14</v>
      </c>
      <c r="L17" s="184">
        <v>0</v>
      </c>
      <c r="M17" s="179" t="s">
        <v>2160</v>
      </c>
      <c r="N17" s="184">
        <v>0</v>
      </c>
      <c r="O17" s="345" t="s">
        <v>2160</v>
      </c>
      <c r="P17" s="184" t="s">
        <v>1444</v>
      </c>
      <c r="Q17" s="182" t="s">
        <v>2160</v>
      </c>
      <c r="R17" s="148">
        <v>0</v>
      </c>
      <c r="S17" s="148">
        <v>0</v>
      </c>
      <c r="T17" t="s">
        <v>360</v>
      </c>
    </row>
    <row r="18" spans="1:20" x14ac:dyDescent="0.3">
      <c r="A18" s="148" t="s">
        <v>1029</v>
      </c>
      <c r="B18" s="148">
        <v>242</v>
      </c>
      <c r="C18" t="s">
        <v>371</v>
      </c>
      <c r="D18" t="s">
        <v>372</v>
      </c>
      <c r="E18" t="s">
        <v>1030</v>
      </c>
      <c r="F18" t="s">
        <v>4</v>
      </c>
      <c r="G18" t="s">
        <v>427</v>
      </c>
      <c r="H18" s="148" t="s">
        <v>428</v>
      </c>
      <c r="I18" s="189">
        <v>660.11447969999995</v>
      </c>
      <c r="J18" s="184">
        <v>2327</v>
      </c>
      <c r="K18" s="179">
        <v>74.14</v>
      </c>
      <c r="L18" s="184">
        <v>172.52377999999999</v>
      </c>
      <c r="M18" s="179">
        <v>0.28367618379888265</v>
      </c>
      <c r="N18" s="184">
        <v>192.99899999999997</v>
      </c>
      <c r="O18" s="345">
        <v>16863</v>
      </c>
      <c r="P18" s="184" t="s">
        <v>1444</v>
      </c>
      <c r="Q18" s="182">
        <v>0.13799442566565853</v>
      </c>
      <c r="R18" s="148" t="s">
        <v>551</v>
      </c>
      <c r="S18" s="148">
        <v>12</v>
      </c>
      <c r="T18" t="s">
        <v>372</v>
      </c>
    </row>
    <row r="19" spans="1:20" x14ac:dyDescent="0.3">
      <c r="A19" s="148" t="s">
        <v>1033</v>
      </c>
      <c r="B19" s="148">
        <v>106</v>
      </c>
      <c r="C19" t="s">
        <v>375</v>
      </c>
      <c r="D19" t="s">
        <v>376</v>
      </c>
      <c r="E19" t="s">
        <v>1034</v>
      </c>
      <c r="F19" t="s">
        <v>4</v>
      </c>
      <c r="G19" t="s">
        <v>427</v>
      </c>
      <c r="H19" s="148" t="s">
        <v>428</v>
      </c>
      <c r="I19" s="189">
        <v>160473.63539999997</v>
      </c>
      <c r="J19" s="184">
        <v>425930.8</v>
      </c>
      <c r="K19" s="179">
        <v>74.14</v>
      </c>
      <c r="L19" s="184">
        <v>31578.509511999997</v>
      </c>
      <c r="M19" s="179">
        <v>0.37675987601741873</v>
      </c>
      <c r="N19" s="184">
        <v>46917.999999999993</v>
      </c>
      <c r="O19" s="345">
        <v>3086454</v>
      </c>
      <c r="P19" s="184" t="s">
        <v>1444</v>
      </c>
      <c r="Q19" s="182">
        <v>0.13800004795146792</v>
      </c>
      <c r="R19" s="148" t="s">
        <v>588</v>
      </c>
      <c r="S19" s="148">
        <v>12</v>
      </c>
      <c r="T19" t="s">
        <v>409</v>
      </c>
    </row>
    <row r="20" spans="1:20" x14ac:dyDescent="0.3">
      <c r="A20" s="148" t="s">
        <v>1035</v>
      </c>
      <c r="B20" s="148">
        <v>106</v>
      </c>
      <c r="C20" t="s">
        <v>375</v>
      </c>
      <c r="D20" t="s">
        <v>377</v>
      </c>
      <c r="E20" t="s">
        <v>1034</v>
      </c>
      <c r="F20" t="s">
        <v>4</v>
      </c>
      <c r="G20" t="s">
        <v>427</v>
      </c>
      <c r="H20" s="148" t="s">
        <v>428</v>
      </c>
      <c r="I20" s="189">
        <v>988.46670000000006</v>
      </c>
      <c r="J20" s="184">
        <v>2903.9000000000005</v>
      </c>
      <c r="K20" s="179">
        <v>74.14</v>
      </c>
      <c r="L20" s="184">
        <v>215.29514600000005</v>
      </c>
      <c r="M20" s="179">
        <v>0.34039281655704395</v>
      </c>
      <c r="N20" s="184">
        <v>289</v>
      </c>
      <c r="O20" s="345">
        <v>21042</v>
      </c>
      <c r="P20" s="184" t="s">
        <v>1444</v>
      </c>
      <c r="Q20" s="182">
        <v>0.13800494249596049</v>
      </c>
      <c r="R20" s="148" t="s">
        <v>588</v>
      </c>
      <c r="S20" s="148">
        <v>12</v>
      </c>
      <c r="T20" t="s">
        <v>409</v>
      </c>
    </row>
    <row r="21" spans="1:20" x14ac:dyDescent="0.3">
      <c r="A21" s="148" t="s">
        <v>1038</v>
      </c>
      <c r="B21" s="148">
        <v>0</v>
      </c>
      <c r="C21" t="s">
        <v>1039</v>
      </c>
      <c r="D21" t="s">
        <v>1040</v>
      </c>
      <c r="E21" t="s">
        <v>1034</v>
      </c>
      <c r="F21" t="s">
        <v>4</v>
      </c>
      <c r="G21" t="s">
        <v>427</v>
      </c>
      <c r="H21" s="148" t="s">
        <v>428</v>
      </c>
      <c r="I21" s="189">
        <v>102052.24356599999</v>
      </c>
      <c r="J21" s="184">
        <v>315910.8</v>
      </c>
      <c r="K21" s="179">
        <v>74.14</v>
      </c>
      <c r="L21" s="184">
        <v>23421.626711999997</v>
      </c>
      <c r="M21" s="179">
        <v>0.32304132548174991</v>
      </c>
      <c r="N21" s="184">
        <v>29837.219999999998</v>
      </c>
      <c r="O21" s="345">
        <v>2289210</v>
      </c>
      <c r="P21" s="184" t="s">
        <v>1444</v>
      </c>
      <c r="Q21" s="182">
        <v>0.13799992137025435</v>
      </c>
      <c r="R21" s="148" t="s">
        <v>588</v>
      </c>
      <c r="S21" s="148">
        <v>12</v>
      </c>
      <c r="T21" t="s">
        <v>409</v>
      </c>
    </row>
    <row r="22" spans="1:20" x14ac:dyDescent="0.3">
      <c r="A22" s="148" t="s">
        <v>1046</v>
      </c>
      <c r="B22" s="148">
        <v>0</v>
      </c>
      <c r="C22" t="s">
        <v>1047</v>
      </c>
      <c r="D22" t="s">
        <v>1048</v>
      </c>
      <c r="E22" t="s">
        <v>1034</v>
      </c>
      <c r="F22" t="s">
        <v>4</v>
      </c>
      <c r="G22" t="s">
        <v>427</v>
      </c>
      <c r="H22" s="148" t="s">
        <v>428</v>
      </c>
      <c r="I22" s="189">
        <v>63121.636500000001</v>
      </c>
      <c r="J22" s="184">
        <v>78674.799999999988</v>
      </c>
      <c r="K22" s="179">
        <v>74.14</v>
      </c>
      <c r="L22" s="184">
        <v>5832.9496719999997</v>
      </c>
      <c r="M22" s="179">
        <v>0.80231073355127702</v>
      </c>
      <c r="N22" s="184">
        <v>18455</v>
      </c>
      <c r="O22" s="345">
        <v>570108</v>
      </c>
      <c r="P22" s="184" t="s">
        <v>1444</v>
      </c>
      <c r="Q22" s="182">
        <v>0.13799981757842372</v>
      </c>
      <c r="R22" s="148" t="s">
        <v>588</v>
      </c>
      <c r="S22" s="148">
        <v>12</v>
      </c>
      <c r="T22" t="s">
        <v>409</v>
      </c>
    </row>
    <row r="23" spans="1:20" x14ac:dyDescent="0.3">
      <c r="A23" s="148" t="s">
        <v>583</v>
      </c>
      <c r="B23" s="148">
        <v>293</v>
      </c>
      <c r="C23" t="s">
        <v>67</v>
      </c>
      <c r="D23" t="s">
        <v>68</v>
      </c>
      <c r="E23" t="s">
        <v>584</v>
      </c>
      <c r="F23" t="s">
        <v>4</v>
      </c>
      <c r="G23" t="s">
        <v>429</v>
      </c>
      <c r="H23" s="148" t="s">
        <v>430</v>
      </c>
      <c r="I23" s="189">
        <v>384.54774929999996</v>
      </c>
      <c r="J23" s="184">
        <v>0</v>
      </c>
      <c r="K23" s="179">
        <v>0</v>
      </c>
      <c r="L23" s="184">
        <v>0</v>
      </c>
      <c r="M23" s="179" t="s">
        <v>2160</v>
      </c>
      <c r="N23" s="184">
        <v>112.43099999999998</v>
      </c>
      <c r="O23" s="345">
        <v>0</v>
      </c>
      <c r="P23" s="184" t="s">
        <v>505</v>
      </c>
      <c r="Q23" s="182" t="s">
        <v>2160</v>
      </c>
      <c r="R23" s="148" t="s">
        <v>551</v>
      </c>
      <c r="S23" s="148">
        <v>9</v>
      </c>
      <c r="T23" t="s">
        <v>68</v>
      </c>
    </row>
    <row r="24" spans="1:20" x14ac:dyDescent="0.3">
      <c r="A24" s="148" t="s">
        <v>583</v>
      </c>
      <c r="B24" s="148">
        <v>293</v>
      </c>
      <c r="C24" t="s">
        <v>67</v>
      </c>
      <c r="D24" t="s">
        <v>68</v>
      </c>
      <c r="E24" t="s">
        <v>584</v>
      </c>
      <c r="F24" t="s">
        <v>4</v>
      </c>
      <c r="G24" t="s">
        <v>427</v>
      </c>
      <c r="H24" s="148" t="s">
        <v>428</v>
      </c>
      <c r="I24" s="189">
        <v>1586.7968804999998</v>
      </c>
      <c r="J24" s="184">
        <v>5210.3</v>
      </c>
      <c r="K24" s="179">
        <v>74.14</v>
      </c>
      <c r="L24" s="184">
        <v>386.29164199999997</v>
      </c>
      <c r="M24" s="179">
        <v>0.30455000297487667</v>
      </c>
      <c r="N24" s="184">
        <v>463.93499999999995</v>
      </c>
      <c r="O24" s="345">
        <v>37756</v>
      </c>
      <c r="P24" s="184" t="s">
        <v>1444</v>
      </c>
      <c r="Q24" s="182">
        <v>0.13799925839601654</v>
      </c>
      <c r="R24" s="148" t="s">
        <v>551</v>
      </c>
      <c r="S24" s="148">
        <v>12</v>
      </c>
      <c r="T24" t="s">
        <v>68</v>
      </c>
    </row>
    <row r="25" spans="1:20" x14ac:dyDescent="0.3">
      <c r="A25" s="148" t="s">
        <v>980</v>
      </c>
      <c r="B25" s="148">
        <v>410</v>
      </c>
      <c r="C25" t="s">
        <v>336</v>
      </c>
      <c r="D25" t="s">
        <v>337</v>
      </c>
      <c r="E25" t="s">
        <v>981</v>
      </c>
      <c r="F25" t="s">
        <v>4</v>
      </c>
      <c r="G25" t="s">
        <v>432</v>
      </c>
      <c r="H25" s="148" t="s">
        <v>433</v>
      </c>
      <c r="I25" s="189">
        <v>195.61379760000003</v>
      </c>
      <c r="J25" s="184">
        <v>0</v>
      </c>
      <c r="K25" s="179">
        <v>0</v>
      </c>
      <c r="L25" s="184">
        <v>0</v>
      </c>
      <c r="M25" s="179" t="s">
        <v>2160</v>
      </c>
      <c r="N25" s="184">
        <v>57.192000000000007</v>
      </c>
      <c r="O25" s="345">
        <v>0</v>
      </c>
      <c r="P25" s="184" t="s">
        <v>505</v>
      </c>
      <c r="Q25" s="182" t="s">
        <v>2160</v>
      </c>
      <c r="R25" s="148" t="s">
        <v>551</v>
      </c>
      <c r="S25" s="148">
        <v>3</v>
      </c>
      <c r="T25" t="s">
        <v>337</v>
      </c>
    </row>
    <row r="26" spans="1:20" x14ac:dyDescent="0.3">
      <c r="A26" s="148" t="s">
        <v>982</v>
      </c>
      <c r="B26" s="148">
        <v>339</v>
      </c>
      <c r="C26" t="s">
        <v>338</v>
      </c>
      <c r="D26" t="s">
        <v>339</v>
      </c>
      <c r="E26" t="s">
        <v>983</v>
      </c>
      <c r="F26" t="s">
        <v>4</v>
      </c>
      <c r="G26" t="s">
        <v>432</v>
      </c>
      <c r="H26" s="148" t="s">
        <v>433</v>
      </c>
      <c r="I26" s="189">
        <v>2028.1318707000003</v>
      </c>
      <c r="J26" s="184">
        <v>0</v>
      </c>
      <c r="K26" s="179">
        <v>0</v>
      </c>
      <c r="L26" s="184">
        <v>0</v>
      </c>
      <c r="M26" s="179" t="s">
        <v>2160</v>
      </c>
      <c r="N26" s="184">
        <v>592.96900000000005</v>
      </c>
      <c r="O26" s="345">
        <v>0</v>
      </c>
      <c r="P26" s="184" t="s">
        <v>505</v>
      </c>
      <c r="Q26" s="182" t="s">
        <v>2160</v>
      </c>
      <c r="R26" s="148" t="s">
        <v>551</v>
      </c>
      <c r="S26" s="148">
        <v>12</v>
      </c>
      <c r="T26" t="s">
        <v>339</v>
      </c>
    </row>
    <row r="27" spans="1:20" x14ac:dyDescent="0.3">
      <c r="A27" s="148" t="s">
        <v>1029</v>
      </c>
      <c r="B27" s="148">
        <v>242</v>
      </c>
      <c r="C27" t="s">
        <v>371</v>
      </c>
      <c r="D27" t="s">
        <v>372</v>
      </c>
      <c r="E27" t="s">
        <v>1030</v>
      </c>
      <c r="F27" t="s">
        <v>4</v>
      </c>
      <c r="G27" t="s">
        <v>432</v>
      </c>
      <c r="H27" s="148" t="s">
        <v>433</v>
      </c>
      <c r="I27" s="189">
        <v>0</v>
      </c>
      <c r="J27" s="184">
        <v>0</v>
      </c>
      <c r="K27" s="179">
        <v>0</v>
      </c>
      <c r="L27" s="184">
        <v>0</v>
      </c>
      <c r="M27" s="179" t="s">
        <v>2160</v>
      </c>
      <c r="N27" s="184">
        <v>0</v>
      </c>
      <c r="O27" s="345" t="s">
        <v>2160</v>
      </c>
      <c r="P27" s="184" t="s">
        <v>505</v>
      </c>
      <c r="Q27" s="182" t="s">
        <v>2160</v>
      </c>
      <c r="R27" s="148">
        <v>0</v>
      </c>
      <c r="S27" s="148">
        <v>0</v>
      </c>
      <c r="T27" t="s">
        <v>372</v>
      </c>
    </row>
    <row r="28" spans="1:20" x14ac:dyDescent="0.3">
      <c r="A28" s="148" t="s">
        <v>1038</v>
      </c>
      <c r="B28" s="148">
        <v>0</v>
      </c>
      <c r="C28" t="s">
        <v>1039</v>
      </c>
      <c r="D28" t="s">
        <v>1040</v>
      </c>
      <c r="E28" t="s">
        <v>1034</v>
      </c>
      <c r="F28" t="s">
        <v>4</v>
      </c>
      <c r="G28" t="s">
        <v>1069</v>
      </c>
      <c r="I28" s="189">
        <v>0</v>
      </c>
      <c r="J28" s="184">
        <v>0</v>
      </c>
      <c r="K28" s="179">
        <v>81.55</v>
      </c>
      <c r="L28" s="184">
        <v>0</v>
      </c>
      <c r="M28" s="179" t="s">
        <v>2160</v>
      </c>
      <c r="N28" s="184">
        <v>0</v>
      </c>
      <c r="O28" s="345" t="s">
        <v>2160</v>
      </c>
      <c r="P28" s="184" t="s">
        <v>1444</v>
      </c>
      <c r="Q28" s="182" t="s">
        <v>2160</v>
      </c>
      <c r="R28" s="148">
        <v>0</v>
      </c>
      <c r="S28" s="148">
        <v>0</v>
      </c>
      <c r="T28" t="s">
        <v>409</v>
      </c>
    </row>
    <row r="29" spans="1:20" x14ac:dyDescent="0.3">
      <c r="A29" s="148" t="s">
        <v>1038</v>
      </c>
      <c r="B29" s="148">
        <v>0</v>
      </c>
      <c r="C29" t="s">
        <v>1039</v>
      </c>
      <c r="D29" t="s">
        <v>1040</v>
      </c>
      <c r="E29" t="s">
        <v>1034</v>
      </c>
      <c r="F29" t="s">
        <v>4</v>
      </c>
      <c r="G29" t="s">
        <v>1069</v>
      </c>
      <c r="H29" s="148" t="s">
        <v>428</v>
      </c>
      <c r="I29" s="189">
        <v>1716.2381340000004</v>
      </c>
      <c r="J29" s="184">
        <v>5332</v>
      </c>
      <c r="K29" s="179">
        <v>81.55</v>
      </c>
      <c r="L29" s="184">
        <v>434.82459999999998</v>
      </c>
      <c r="M29" s="179">
        <v>0.32187511890472625</v>
      </c>
      <c r="N29" s="184">
        <v>501.78000000000009</v>
      </c>
      <c r="O29" s="345">
        <v>55986</v>
      </c>
      <c r="P29" s="184" t="s">
        <v>1444</v>
      </c>
      <c r="Q29" s="182">
        <v>9.5238095238095233E-2</v>
      </c>
      <c r="R29" s="148" t="s">
        <v>588</v>
      </c>
      <c r="S29" s="148">
        <v>12</v>
      </c>
      <c r="T29" t="s">
        <v>409</v>
      </c>
    </row>
    <row r="30" spans="1:20" x14ac:dyDescent="0.3">
      <c r="A30" s="148" t="s">
        <v>1430</v>
      </c>
      <c r="B30" s="148">
        <v>0</v>
      </c>
      <c r="C30" t="s">
        <v>1879</v>
      </c>
      <c r="D30" t="s">
        <v>254</v>
      </c>
      <c r="E30" t="s">
        <v>871</v>
      </c>
      <c r="F30" t="s">
        <v>4</v>
      </c>
      <c r="G30" t="s">
        <v>427</v>
      </c>
      <c r="H30" s="148" t="s">
        <v>428</v>
      </c>
      <c r="I30" s="189">
        <v>0</v>
      </c>
      <c r="J30" s="184">
        <v>0</v>
      </c>
      <c r="K30" s="179">
        <v>74.14</v>
      </c>
      <c r="L30" s="184">
        <v>0</v>
      </c>
      <c r="M30" s="179" t="s">
        <v>2160</v>
      </c>
      <c r="N30" s="184">
        <v>0</v>
      </c>
      <c r="O30" s="345" t="s">
        <v>2160</v>
      </c>
      <c r="P30" s="184" t="s">
        <v>1444</v>
      </c>
      <c r="Q30" s="182" t="s">
        <v>2160</v>
      </c>
      <c r="R30" s="148">
        <v>0</v>
      </c>
      <c r="S30" s="148">
        <v>0</v>
      </c>
      <c r="T30" t="s">
        <v>254</v>
      </c>
    </row>
    <row r="31" spans="1:20" x14ac:dyDescent="0.3">
      <c r="A31" s="148" t="s">
        <v>1434</v>
      </c>
      <c r="B31" s="148">
        <v>106</v>
      </c>
      <c r="C31" t="s">
        <v>375</v>
      </c>
      <c r="D31" t="s">
        <v>409</v>
      </c>
      <c r="E31" t="s">
        <v>1034</v>
      </c>
      <c r="F31" t="s">
        <v>4</v>
      </c>
      <c r="G31" t="s">
        <v>427</v>
      </c>
      <c r="H31" s="148" t="s">
        <v>428</v>
      </c>
      <c r="I31" s="189">
        <v>0</v>
      </c>
      <c r="J31" s="184">
        <v>0</v>
      </c>
      <c r="K31" s="179">
        <v>74.14</v>
      </c>
      <c r="L31" s="184">
        <v>0</v>
      </c>
      <c r="M31" s="179" t="s">
        <v>2160</v>
      </c>
      <c r="N31" s="184">
        <v>0</v>
      </c>
      <c r="O31" s="345" t="s">
        <v>2160</v>
      </c>
      <c r="P31" s="184" t="s">
        <v>1444</v>
      </c>
      <c r="Q31" s="182" t="s">
        <v>2160</v>
      </c>
      <c r="R31" s="148">
        <v>0</v>
      </c>
      <c r="S31" s="148">
        <v>0</v>
      </c>
      <c r="T31" t="s">
        <v>409</v>
      </c>
    </row>
    <row r="32" spans="1:20" x14ac:dyDescent="0.3">
      <c r="A32" s="148" t="s">
        <v>583</v>
      </c>
      <c r="B32" s="148">
        <v>293</v>
      </c>
      <c r="C32" t="s">
        <v>67</v>
      </c>
      <c r="D32" t="s">
        <v>68</v>
      </c>
      <c r="E32" t="s">
        <v>584</v>
      </c>
      <c r="F32" t="s">
        <v>4</v>
      </c>
      <c r="G32" t="s">
        <v>429</v>
      </c>
      <c r="H32" s="148" t="s">
        <v>428</v>
      </c>
      <c r="I32" s="189">
        <v>0</v>
      </c>
      <c r="J32" s="184">
        <v>0</v>
      </c>
      <c r="K32" s="179">
        <v>0</v>
      </c>
      <c r="L32" s="184">
        <v>0</v>
      </c>
      <c r="M32" s="179" t="s">
        <v>2160</v>
      </c>
      <c r="N32" s="184">
        <v>0</v>
      </c>
      <c r="O32" s="345" t="s">
        <v>2160</v>
      </c>
      <c r="P32" s="184" t="s">
        <v>505</v>
      </c>
      <c r="Q32" s="182" t="s">
        <v>2160</v>
      </c>
      <c r="R32" s="148">
        <v>0</v>
      </c>
      <c r="S32" s="148">
        <v>0</v>
      </c>
      <c r="T32" t="s">
        <v>68</v>
      </c>
    </row>
    <row r="33" spans="1:20" x14ac:dyDescent="0.3">
      <c r="A33" s="148" t="s">
        <v>800</v>
      </c>
      <c r="B33" s="148">
        <v>383</v>
      </c>
      <c r="C33" t="s">
        <v>399</v>
      </c>
      <c r="D33" t="s">
        <v>400</v>
      </c>
      <c r="E33" t="s">
        <v>801</v>
      </c>
      <c r="F33" t="s">
        <v>5</v>
      </c>
      <c r="G33" t="s">
        <v>427</v>
      </c>
      <c r="H33" s="148" t="s">
        <v>428</v>
      </c>
      <c r="I33" s="189">
        <v>307.86120300000005</v>
      </c>
      <c r="J33" s="184">
        <v>1078.4000000000001</v>
      </c>
      <c r="K33" s="179">
        <v>74.14</v>
      </c>
      <c r="L33" s="184">
        <v>79.952576000000008</v>
      </c>
      <c r="M33" s="179">
        <v>0.28547960218842733</v>
      </c>
      <c r="N33" s="184">
        <v>90.01</v>
      </c>
      <c r="O33" s="345">
        <v>7814</v>
      </c>
      <c r="P33" s="184" t="s">
        <v>1444</v>
      </c>
      <c r="Q33" s="182">
        <v>0.13800870232915283</v>
      </c>
      <c r="R33" s="148" t="s">
        <v>551</v>
      </c>
      <c r="S33" s="148">
        <v>2</v>
      </c>
      <c r="T33" t="s">
        <v>400</v>
      </c>
    </row>
    <row r="34" spans="1:20" x14ac:dyDescent="0.3">
      <c r="A34" s="148" t="s">
        <v>833</v>
      </c>
      <c r="B34" s="148">
        <v>373</v>
      </c>
      <c r="C34" t="s">
        <v>224</v>
      </c>
      <c r="D34" t="s">
        <v>225</v>
      </c>
      <c r="E34" t="s">
        <v>834</v>
      </c>
      <c r="F34" t="s">
        <v>5</v>
      </c>
      <c r="G34" t="s">
        <v>427</v>
      </c>
      <c r="H34" s="148" t="s">
        <v>428</v>
      </c>
      <c r="I34" s="189">
        <v>3199.5367365000002</v>
      </c>
      <c r="J34" s="184">
        <v>9909.3999999999978</v>
      </c>
      <c r="K34" s="179">
        <v>74.14</v>
      </c>
      <c r="L34" s="184">
        <v>734.68291599999986</v>
      </c>
      <c r="M34" s="179">
        <v>0.32287895700042391</v>
      </c>
      <c r="N34" s="184">
        <v>935.45500000000004</v>
      </c>
      <c r="O34" s="345">
        <v>71807</v>
      </c>
      <c r="P34" s="184" t="s">
        <v>1444</v>
      </c>
      <c r="Q34" s="182">
        <v>0.13800047349144232</v>
      </c>
      <c r="R34" s="148" t="s">
        <v>551</v>
      </c>
      <c r="S34" s="148">
        <v>12</v>
      </c>
      <c r="T34" t="s">
        <v>225</v>
      </c>
    </row>
    <row r="35" spans="1:20" x14ac:dyDescent="0.3">
      <c r="A35" s="148" t="s">
        <v>940</v>
      </c>
      <c r="B35" s="148">
        <v>150</v>
      </c>
      <c r="C35" t="s">
        <v>301</v>
      </c>
      <c r="D35" t="s">
        <v>302</v>
      </c>
      <c r="E35" t="s">
        <v>941</v>
      </c>
      <c r="F35" t="s">
        <v>5</v>
      </c>
      <c r="G35" t="s">
        <v>432</v>
      </c>
      <c r="H35" s="148" t="s">
        <v>433</v>
      </c>
      <c r="I35" s="189">
        <v>5905.931198700001</v>
      </c>
      <c r="J35" s="184">
        <v>0</v>
      </c>
      <c r="K35" s="179">
        <v>0</v>
      </c>
      <c r="L35" s="184">
        <v>0</v>
      </c>
      <c r="M35" s="179" t="s">
        <v>2160</v>
      </c>
      <c r="N35" s="184">
        <v>1726.7290000000003</v>
      </c>
      <c r="O35" s="345">
        <v>0</v>
      </c>
      <c r="P35" s="184" t="s">
        <v>505</v>
      </c>
      <c r="Q35" s="182" t="s">
        <v>2160</v>
      </c>
      <c r="R35" s="148" t="s">
        <v>551</v>
      </c>
      <c r="S35" s="148">
        <v>12</v>
      </c>
      <c r="T35" t="s">
        <v>168</v>
      </c>
    </row>
    <row r="36" spans="1:20" x14ac:dyDescent="0.3">
      <c r="A36" s="148" t="s">
        <v>940</v>
      </c>
      <c r="B36" s="148">
        <v>150</v>
      </c>
      <c r="C36" t="s">
        <v>301</v>
      </c>
      <c r="D36" t="s">
        <v>302</v>
      </c>
      <c r="E36" t="s">
        <v>941</v>
      </c>
      <c r="F36" t="s">
        <v>5</v>
      </c>
      <c r="G36" t="s">
        <v>427</v>
      </c>
      <c r="H36" s="148" t="s">
        <v>428</v>
      </c>
      <c r="I36" s="189">
        <v>100745.8394592</v>
      </c>
      <c r="J36" s="184">
        <v>257060.8</v>
      </c>
      <c r="K36" s="179">
        <v>74.14</v>
      </c>
      <c r="L36" s="184">
        <v>19058.487711999998</v>
      </c>
      <c r="M36" s="179">
        <v>0.39191443992705227</v>
      </c>
      <c r="N36" s="184">
        <v>29455.263999999999</v>
      </c>
      <c r="O36" s="345">
        <v>1862759</v>
      </c>
      <c r="P36" s="184" t="s">
        <v>1444</v>
      </c>
      <c r="Q36" s="182">
        <v>0.13800003113660972</v>
      </c>
      <c r="R36" s="148" t="s">
        <v>551</v>
      </c>
      <c r="S36" s="148">
        <v>12</v>
      </c>
      <c r="T36" t="s">
        <v>168</v>
      </c>
    </row>
    <row r="37" spans="1:20" x14ac:dyDescent="0.3">
      <c r="A37" s="148" t="s">
        <v>1031</v>
      </c>
      <c r="B37" s="148">
        <v>741</v>
      </c>
      <c r="C37" t="s">
        <v>373</v>
      </c>
      <c r="D37" t="s">
        <v>374</v>
      </c>
      <c r="E37" t="s">
        <v>1032</v>
      </c>
      <c r="F37" t="s">
        <v>5</v>
      </c>
      <c r="G37" t="s">
        <v>432</v>
      </c>
      <c r="H37" s="148" t="s">
        <v>433</v>
      </c>
      <c r="I37" s="189">
        <v>3299.8541355000002</v>
      </c>
      <c r="J37" s="184">
        <v>0</v>
      </c>
      <c r="K37" s="179">
        <v>0</v>
      </c>
      <c r="L37" s="184">
        <v>0</v>
      </c>
      <c r="M37" s="179" t="s">
        <v>2160</v>
      </c>
      <c r="N37" s="184">
        <v>964.78499999999997</v>
      </c>
      <c r="O37" s="345">
        <v>0</v>
      </c>
      <c r="P37" s="184" t="s">
        <v>505</v>
      </c>
      <c r="Q37" s="182" t="s">
        <v>2160</v>
      </c>
      <c r="R37" s="148" t="s">
        <v>551</v>
      </c>
      <c r="S37" s="148">
        <v>12</v>
      </c>
      <c r="T37" t="s">
        <v>374</v>
      </c>
    </row>
    <row r="38" spans="1:20" x14ac:dyDescent="0.3">
      <c r="A38" s="148" t="s">
        <v>1031</v>
      </c>
      <c r="B38" s="148">
        <v>741</v>
      </c>
      <c r="C38" t="s">
        <v>373</v>
      </c>
      <c r="D38" t="s">
        <v>374</v>
      </c>
      <c r="E38" t="s">
        <v>1032</v>
      </c>
      <c r="F38" t="s">
        <v>5</v>
      </c>
      <c r="G38" t="s">
        <v>427</v>
      </c>
      <c r="H38" s="148" t="s">
        <v>428</v>
      </c>
      <c r="I38" s="189">
        <v>11552.422381499999</v>
      </c>
      <c r="J38" s="184">
        <v>30909.500000000004</v>
      </c>
      <c r="K38" s="179">
        <v>74.14</v>
      </c>
      <c r="L38" s="184">
        <v>2291.63033</v>
      </c>
      <c r="M38" s="179">
        <v>0.37374989506462408</v>
      </c>
      <c r="N38" s="184">
        <v>3377.6049999999996</v>
      </c>
      <c r="O38" s="345">
        <v>223981</v>
      </c>
      <c r="P38" s="184" t="s">
        <v>1444</v>
      </c>
      <c r="Q38" s="182">
        <v>0.13800054468905845</v>
      </c>
      <c r="R38" s="148" t="s">
        <v>551</v>
      </c>
      <c r="S38" s="148">
        <v>12</v>
      </c>
      <c r="T38" t="s">
        <v>374</v>
      </c>
    </row>
    <row r="39" spans="1:20" x14ac:dyDescent="0.3">
      <c r="A39" s="148" t="s">
        <v>1049</v>
      </c>
      <c r="B39" s="148">
        <v>409</v>
      </c>
      <c r="C39" t="s">
        <v>380</v>
      </c>
      <c r="D39" t="s">
        <v>381</v>
      </c>
      <c r="E39" t="s">
        <v>1285</v>
      </c>
      <c r="F39" t="s">
        <v>5</v>
      </c>
      <c r="G39" t="s">
        <v>427</v>
      </c>
      <c r="H39" s="148" t="s">
        <v>428</v>
      </c>
      <c r="I39" s="189">
        <v>2631.5788200000002</v>
      </c>
      <c r="J39" s="184">
        <v>8492.4</v>
      </c>
      <c r="K39" s="179">
        <v>74.14</v>
      </c>
      <c r="L39" s="184">
        <v>629.62653599999999</v>
      </c>
      <c r="M39" s="179">
        <v>0.30987457255899398</v>
      </c>
      <c r="N39" s="184">
        <v>769.4</v>
      </c>
      <c r="O39" s="345">
        <v>61540</v>
      </c>
      <c r="P39" s="184" t="s">
        <v>1444</v>
      </c>
      <c r="Q39" s="182">
        <v>0.13799805004874877</v>
      </c>
      <c r="R39" s="148" t="s">
        <v>551</v>
      </c>
      <c r="S39" s="148">
        <v>12</v>
      </c>
      <c r="T39" t="e">
        <v>#N/A</v>
      </c>
    </row>
    <row r="40" spans="1:20" x14ac:dyDescent="0.3">
      <c r="A40" s="148" t="s">
        <v>648</v>
      </c>
      <c r="B40" s="148">
        <v>169</v>
      </c>
      <c r="C40" t="s">
        <v>103</v>
      </c>
      <c r="D40" t="s">
        <v>107</v>
      </c>
      <c r="E40" t="s">
        <v>649</v>
      </c>
      <c r="F40" t="s">
        <v>5</v>
      </c>
      <c r="G40" t="s">
        <v>427</v>
      </c>
      <c r="H40" s="148" t="s">
        <v>428</v>
      </c>
      <c r="I40" s="189">
        <v>4034.4695898000004</v>
      </c>
      <c r="J40" s="184">
        <v>11076.5</v>
      </c>
      <c r="K40" s="179">
        <v>74.14</v>
      </c>
      <c r="L40" s="184">
        <v>821.21170999999993</v>
      </c>
      <c r="M40" s="179">
        <v>0.3642368609037151</v>
      </c>
      <c r="N40" s="184">
        <v>1179.566</v>
      </c>
      <c r="O40" s="345">
        <v>80264</v>
      </c>
      <c r="P40" s="184" t="s">
        <v>1444</v>
      </c>
      <c r="Q40" s="182">
        <v>0.13800084720422606</v>
      </c>
      <c r="R40" s="148" t="s">
        <v>551</v>
      </c>
      <c r="S40" s="148">
        <v>12</v>
      </c>
      <c r="T40" t="s">
        <v>107</v>
      </c>
    </row>
    <row r="41" spans="1:20" x14ac:dyDescent="0.3">
      <c r="A41" s="148" t="s">
        <v>652</v>
      </c>
      <c r="B41" s="148">
        <v>169</v>
      </c>
      <c r="C41" t="s">
        <v>103</v>
      </c>
      <c r="D41" t="s">
        <v>111</v>
      </c>
      <c r="E41" t="s">
        <v>653</v>
      </c>
      <c r="F41" t="s">
        <v>5</v>
      </c>
      <c r="G41" t="s">
        <v>427</v>
      </c>
      <c r="H41" s="148" t="s">
        <v>428</v>
      </c>
      <c r="I41" s="189">
        <v>4427.1200298000003</v>
      </c>
      <c r="J41" s="184">
        <v>12967</v>
      </c>
      <c r="K41" s="179">
        <v>74.14</v>
      </c>
      <c r="L41" s="184">
        <v>961.37338</v>
      </c>
      <c r="M41" s="179">
        <v>0.34141436182617418</v>
      </c>
      <c r="N41" s="184">
        <v>1294.366</v>
      </c>
      <c r="O41" s="345">
        <v>93964</v>
      </c>
      <c r="P41" s="184" t="s">
        <v>1444</v>
      </c>
      <c r="Q41" s="182">
        <v>0.13799965944404241</v>
      </c>
      <c r="R41" s="148" t="s">
        <v>551</v>
      </c>
      <c r="S41" s="148">
        <v>12</v>
      </c>
      <c r="T41" t="s">
        <v>111</v>
      </c>
    </row>
    <row r="42" spans="1:20" x14ac:dyDescent="0.3">
      <c r="A42" s="148" t="s">
        <v>655</v>
      </c>
      <c r="B42" s="148">
        <v>169</v>
      </c>
      <c r="C42" t="s">
        <v>103</v>
      </c>
      <c r="D42" t="s">
        <v>113</v>
      </c>
      <c r="E42" t="s">
        <v>656</v>
      </c>
      <c r="F42" t="s">
        <v>5</v>
      </c>
      <c r="G42" t="s">
        <v>432</v>
      </c>
      <c r="H42" s="148" t="s">
        <v>433</v>
      </c>
      <c r="I42" s="189">
        <v>2339.8545924000005</v>
      </c>
      <c r="J42" s="184">
        <v>0</v>
      </c>
      <c r="K42" s="179">
        <v>0</v>
      </c>
      <c r="L42" s="184">
        <v>0</v>
      </c>
      <c r="M42" s="179" t="s">
        <v>2160</v>
      </c>
      <c r="N42" s="184">
        <v>684.10800000000006</v>
      </c>
      <c r="O42" s="345">
        <v>0</v>
      </c>
      <c r="P42" s="184" t="s">
        <v>505</v>
      </c>
      <c r="Q42" s="182" t="s">
        <v>2160</v>
      </c>
      <c r="R42" s="148" t="s">
        <v>551</v>
      </c>
      <c r="S42" s="148">
        <v>12</v>
      </c>
      <c r="T42" t="s">
        <v>113</v>
      </c>
    </row>
    <row r="43" spans="1:20" x14ac:dyDescent="0.3">
      <c r="A43" s="148" t="s">
        <v>655</v>
      </c>
      <c r="B43" s="148">
        <v>169</v>
      </c>
      <c r="C43" t="s">
        <v>103</v>
      </c>
      <c r="D43" t="s">
        <v>113</v>
      </c>
      <c r="E43" t="s">
        <v>656</v>
      </c>
      <c r="F43" t="s">
        <v>5</v>
      </c>
      <c r="G43" t="s">
        <v>427</v>
      </c>
      <c r="H43" s="148" t="s">
        <v>428</v>
      </c>
      <c r="I43" s="189">
        <v>4527.2048484000006</v>
      </c>
      <c r="J43" s="184">
        <v>14414.1</v>
      </c>
      <c r="K43" s="179">
        <v>74.14</v>
      </c>
      <c r="L43" s="184">
        <v>1068.661374</v>
      </c>
      <c r="M43" s="179">
        <v>0.31408168726455349</v>
      </c>
      <c r="N43" s="184">
        <v>1323.6280000000002</v>
      </c>
      <c r="O43" s="345">
        <v>104450</v>
      </c>
      <c r="P43" s="184" t="s">
        <v>1444</v>
      </c>
      <c r="Q43" s="182">
        <v>0.13800000000000001</v>
      </c>
      <c r="R43" s="148" t="s">
        <v>551</v>
      </c>
      <c r="S43" s="148">
        <v>12</v>
      </c>
      <c r="T43" t="s">
        <v>113</v>
      </c>
    </row>
    <row r="44" spans="1:20" x14ac:dyDescent="0.3">
      <c r="A44" s="148" t="s">
        <v>667</v>
      </c>
      <c r="B44" s="148">
        <v>169</v>
      </c>
      <c r="C44" t="s">
        <v>103</v>
      </c>
      <c r="D44" t="s">
        <v>124</v>
      </c>
      <c r="E44" t="s">
        <v>668</v>
      </c>
      <c r="F44" t="s">
        <v>5</v>
      </c>
      <c r="G44" t="s">
        <v>427</v>
      </c>
      <c r="H44" s="148" t="s">
        <v>428</v>
      </c>
      <c r="I44" s="189">
        <v>4458.3165860999998</v>
      </c>
      <c r="J44" s="184">
        <v>12349.8</v>
      </c>
      <c r="K44" s="179">
        <v>74.14</v>
      </c>
      <c r="L44" s="184">
        <v>915.61417199999994</v>
      </c>
      <c r="M44" s="179">
        <v>0.36100314062575911</v>
      </c>
      <c r="N44" s="184">
        <v>1303.4869999999999</v>
      </c>
      <c r="O44" s="345">
        <v>89491</v>
      </c>
      <c r="P44" s="184" t="s">
        <v>1444</v>
      </c>
      <c r="Q44" s="182">
        <v>0.13800046932093729</v>
      </c>
      <c r="R44" s="148" t="s">
        <v>551</v>
      </c>
      <c r="S44" s="148">
        <v>12</v>
      </c>
      <c r="T44" t="s">
        <v>124</v>
      </c>
    </row>
    <row r="45" spans="1:20" x14ac:dyDescent="0.3">
      <c r="A45" s="148" t="s">
        <v>686</v>
      </c>
      <c r="B45" s="148">
        <v>169</v>
      </c>
      <c r="C45" t="s">
        <v>103</v>
      </c>
      <c r="D45" t="s">
        <v>141</v>
      </c>
      <c r="E45" t="s">
        <v>687</v>
      </c>
      <c r="F45" t="s">
        <v>5</v>
      </c>
      <c r="G45" t="s">
        <v>432</v>
      </c>
      <c r="H45" s="148" t="s">
        <v>433</v>
      </c>
      <c r="I45" s="189">
        <v>618.94774890000008</v>
      </c>
      <c r="J45" s="184">
        <v>0</v>
      </c>
      <c r="K45" s="179">
        <v>0</v>
      </c>
      <c r="L45" s="184">
        <v>0</v>
      </c>
      <c r="M45" s="179" t="s">
        <v>2160</v>
      </c>
      <c r="N45" s="184">
        <v>180.96300000000002</v>
      </c>
      <c r="O45" s="345">
        <v>0</v>
      </c>
      <c r="P45" s="184" t="s">
        <v>505</v>
      </c>
      <c r="Q45" s="182" t="s">
        <v>2160</v>
      </c>
      <c r="R45" s="148" t="s">
        <v>551</v>
      </c>
      <c r="S45" s="148">
        <v>12</v>
      </c>
      <c r="T45" t="s">
        <v>141</v>
      </c>
    </row>
    <row r="46" spans="1:20" x14ac:dyDescent="0.3">
      <c r="A46" s="148" t="s">
        <v>686</v>
      </c>
      <c r="B46" s="148">
        <v>169</v>
      </c>
      <c r="C46" t="s">
        <v>103</v>
      </c>
      <c r="D46" t="s">
        <v>141</v>
      </c>
      <c r="E46" t="s">
        <v>687</v>
      </c>
      <c r="F46" t="s">
        <v>5</v>
      </c>
      <c r="G46" t="s">
        <v>427</v>
      </c>
      <c r="H46" s="148" t="s">
        <v>428</v>
      </c>
      <c r="I46" s="189">
        <v>7380.3507024</v>
      </c>
      <c r="J46" s="184">
        <v>21219.200000000001</v>
      </c>
      <c r="K46" s="179">
        <v>74.14</v>
      </c>
      <c r="L46" s="184">
        <v>1573.1914880000002</v>
      </c>
      <c r="M46" s="179">
        <v>0.34781474807721308</v>
      </c>
      <c r="N46" s="184">
        <v>2157.808</v>
      </c>
      <c r="O46" s="345">
        <v>153762</v>
      </c>
      <c r="P46" s="184" t="s">
        <v>1444</v>
      </c>
      <c r="Q46" s="182">
        <v>0.13800028615652762</v>
      </c>
      <c r="R46" s="148" t="s">
        <v>551</v>
      </c>
      <c r="S46" s="148">
        <v>12</v>
      </c>
      <c r="T46" t="s">
        <v>141</v>
      </c>
    </row>
    <row r="47" spans="1:20" x14ac:dyDescent="0.3">
      <c r="A47" s="148" t="s">
        <v>692</v>
      </c>
      <c r="B47" s="148">
        <v>169</v>
      </c>
      <c r="C47" t="s">
        <v>103</v>
      </c>
      <c r="D47" t="s">
        <v>146</v>
      </c>
      <c r="E47" t="s">
        <v>693</v>
      </c>
      <c r="F47" t="s">
        <v>5</v>
      </c>
      <c r="G47" t="s">
        <v>427</v>
      </c>
      <c r="H47" s="148" t="s">
        <v>428</v>
      </c>
      <c r="I47" s="189">
        <v>5761.3106538000011</v>
      </c>
      <c r="J47" s="184">
        <v>15895.500000000002</v>
      </c>
      <c r="K47" s="179">
        <v>74.14</v>
      </c>
      <c r="L47" s="184">
        <v>1178.4923700000002</v>
      </c>
      <c r="M47" s="179">
        <v>0.36244916195149574</v>
      </c>
      <c r="N47" s="184">
        <v>1684.4460000000001</v>
      </c>
      <c r="O47" s="345">
        <v>115184</v>
      </c>
      <c r="P47" s="184" t="s">
        <v>1444</v>
      </c>
      <c r="Q47" s="182">
        <v>0.13800093763022644</v>
      </c>
      <c r="R47" s="148" t="s">
        <v>551</v>
      </c>
      <c r="S47" s="148">
        <v>12</v>
      </c>
      <c r="T47" t="s">
        <v>146</v>
      </c>
    </row>
    <row r="48" spans="1:20" x14ac:dyDescent="0.3">
      <c r="A48" s="148" t="s">
        <v>697</v>
      </c>
      <c r="B48" s="148">
        <v>169</v>
      </c>
      <c r="C48" t="s">
        <v>103</v>
      </c>
      <c r="D48" t="s">
        <v>148</v>
      </c>
      <c r="E48" t="s">
        <v>698</v>
      </c>
      <c r="F48" t="s">
        <v>5</v>
      </c>
      <c r="G48" t="s">
        <v>427</v>
      </c>
      <c r="H48" s="148" t="s">
        <v>428</v>
      </c>
      <c r="I48" s="189">
        <v>11650.266903599999</v>
      </c>
      <c r="J48" s="184">
        <v>34603.800000000003</v>
      </c>
      <c r="K48" s="179">
        <v>74.14</v>
      </c>
      <c r="L48" s="184">
        <v>2565.5257320000005</v>
      </c>
      <c r="M48" s="179">
        <v>0.33667594031869325</v>
      </c>
      <c r="N48" s="184">
        <v>3406.2119999999995</v>
      </c>
      <c r="O48" s="345">
        <v>250753</v>
      </c>
      <c r="P48" s="184" t="s">
        <v>1444</v>
      </c>
      <c r="Q48" s="182">
        <v>0.13799954536934753</v>
      </c>
      <c r="R48" s="148" t="s">
        <v>551</v>
      </c>
      <c r="S48" s="148">
        <v>12</v>
      </c>
      <c r="T48" t="s">
        <v>148</v>
      </c>
    </row>
    <row r="49" spans="1:20" x14ac:dyDescent="0.3">
      <c r="A49" s="148" t="s">
        <v>733</v>
      </c>
      <c r="B49" s="148">
        <v>169</v>
      </c>
      <c r="C49" t="s">
        <v>103</v>
      </c>
      <c r="D49" t="s">
        <v>145</v>
      </c>
      <c r="E49" t="s">
        <v>734</v>
      </c>
      <c r="F49" t="s">
        <v>5</v>
      </c>
      <c r="G49" t="s">
        <v>432</v>
      </c>
      <c r="H49" s="148" t="s">
        <v>433</v>
      </c>
      <c r="I49" s="189">
        <v>1491.6065112000001</v>
      </c>
      <c r="J49" s="184">
        <v>0</v>
      </c>
      <c r="K49" s="179">
        <v>0</v>
      </c>
      <c r="L49" s="184">
        <v>0</v>
      </c>
      <c r="M49" s="179" t="s">
        <v>2160</v>
      </c>
      <c r="N49" s="184">
        <v>436.10399999999998</v>
      </c>
      <c r="O49" s="345">
        <v>0</v>
      </c>
      <c r="P49" s="184" t="s">
        <v>505</v>
      </c>
      <c r="Q49" s="182" t="s">
        <v>2160</v>
      </c>
      <c r="R49" s="148" t="s">
        <v>551</v>
      </c>
      <c r="S49" s="148">
        <v>12</v>
      </c>
      <c r="T49" t="s">
        <v>145</v>
      </c>
    </row>
    <row r="50" spans="1:20" x14ac:dyDescent="0.3">
      <c r="A50" s="148" t="s">
        <v>733</v>
      </c>
      <c r="B50" s="148">
        <v>169</v>
      </c>
      <c r="C50" t="s">
        <v>103</v>
      </c>
      <c r="D50" t="s">
        <v>145</v>
      </c>
      <c r="E50" t="s">
        <v>734</v>
      </c>
      <c r="F50" t="s">
        <v>5</v>
      </c>
      <c r="G50" t="s">
        <v>427</v>
      </c>
      <c r="H50" s="148" t="s">
        <v>428</v>
      </c>
      <c r="I50" s="189">
        <v>2573.4610823999997</v>
      </c>
      <c r="J50" s="184">
        <v>8218.4000000000015</v>
      </c>
      <c r="K50" s="179">
        <v>74.14</v>
      </c>
      <c r="L50" s="184">
        <v>609.31217600000014</v>
      </c>
      <c r="M50" s="179">
        <v>0.31313407505110474</v>
      </c>
      <c r="N50" s="184">
        <v>752.4079999999999</v>
      </c>
      <c r="O50" s="345">
        <v>59554</v>
      </c>
      <c r="P50" s="184" t="s">
        <v>1444</v>
      </c>
      <c r="Q50" s="182">
        <v>0.13799912684286533</v>
      </c>
      <c r="R50" s="148" t="s">
        <v>551</v>
      </c>
      <c r="S50" s="148">
        <v>12</v>
      </c>
      <c r="T50" t="s">
        <v>145</v>
      </c>
    </row>
    <row r="51" spans="1:20" x14ac:dyDescent="0.3">
      <c r="A51" s="148" t="s">
        <v>735</v>
      </c>
      <c r="B51" s="148">
        <v>169</v>
      </c>
      <c r="C51" t="s">
        <v>103</v>
      </c>
      <c r="D51" t="s">
        <v>149</v>
      </c>
      <c r="E51" t="s">
        <v>736</v>
      </c>
      <c r="F51" t="s">
        <v>5</v>
      </c>
      <c r="G51" t="s">
        <v>427</v>
      </c>
      <c r="H51" s="148" t="s">
        <v>428</v>
      </c>
      <c r="I51" s="189">
        <v>2962.1644962000005</v>
      </c>
      <c r="J51" s="184">
        <v>8205.6</v>
      </c>
      <c r="K51" s="179">
        <v>74.14</v>
      </c>
      <c r="L51" s="184">
        <v>608.36318400000005</v>
      </c>
      <c r="M51" s="179">
        <v>0.36099304087452477</v>
      </c>
      <c r="N51" s="184">
        <v>866.05400000000009</v>
      </c>
      <c r="O51" s="345">
        <v>59460</v>
      </c>
      <c r="P51" s="184" t="s">
        <v>1444</v>
      </c>
      <c r="Q51" s="182">
        <v>0.13800201816347124</v>
      </c>
      <c r="R51" s="148" t="s">
        <v>551</v>
      </c>
      <c r="S51" s="148">
        <v>12</v>
      </c>
      <c r="T51" t="s">
        <v>149</v>
      </c>
    </row>
    <row r="52" spans="1:20" x14ac:dyDescent="0.3">
      <c r="A52" s="148" t="s">
        <v>737</v>
      </c>
      <c r="B52" s="148">
        <v>169</v>
      </c>
      <c r="C52" t="s">
        <v>103</v>
      </c>
      <c r="D52" t="s">
        <v>153</v>
      </c>
      <c r="E52" t="s">
        <v>738</v>
      </c>
      <c r="F52" t="s">
        <v>5</v>
      </c>
      <c r="G52" t="s">
        <v>427</v>
      </c>
      <c r="H52" s="148" t="s">
        <v>428</v>
      </c>
      <c r="I52" s="189">
        <v>2243.9288586000002</v>
      </c>
      <c r="J52" s="184">
        <v>6316.1</v>
      </c>
      <c r="K52" s="179">
        <v>74.14</v>
      </c>
      <c r="L52" s="184">
        <v>468.27565400000003</v>
      </c>
      <c r="M52" s="179">
        <v>0.35527126844096835</v>
      </c>
      <c r="N52" s="184">
        <v>656.06200000000001</v>
      </c>
      <c r="O52" s="345">
        <v>45769</v>
      </c>
      <c r="P52" s="184" t="s">
        <v>1444</v>
      </c>
      <c r="Q52" s="182">
        <v>0.13799951932530752</v>
      </c>
      <c r="R52" s="148" t="s">
        <v>551</v>
      </c>
      <c r="S52" s="148">
        <v>12</v>
      </c>
      <c r="T52" t="s">
        <v>153</v>
      </c>
    </row>
    <row r="53" spans="1:20" x14ac:dyDescent="0.3">
      <c r="A53" s="148" t="s">
        <v>1340</v>
      </c>
      <c r="B53" s="148">
        <v>169</v>
      </c>
      <c r="C53" t="s">
        <v>103</v>
      </c>
      <c r="D53" t="s">
        <v>140</v>
      </c>
      <c r="E53" t="s">
        <v>698</v>
      </c>
      <c r="F53" t="s">
        <v>5</v>
      </c>
      <c r="G53" t="s">
        <v>427</v>
      </c>
      <c r="H53" s="148" t="s">
        <v>428</v>
      </c>
      <c r="I53" s="189">
        <v>0</v>
      </c>
      <c r="J53" s="184">
        <v>0</v>
      </c>
      <c r="K53" s="179">
        <v>74.14</v>
      </c>
      <c r="L53" s="184">
        <v>0</v>
      </c>
      <c r="M53" s="179" t="s">
        <v>2160</v>
      </c>
      <c r="N53" s="184">
        <v>0</v>
      </c>
      <c r="O53" s="345" t="s">
        <v>2160</v>
      </c>
      <c r="P53" s="184" t="s">
        <v>1444</v>
      </c>
      <c r="Q53" s="182" t="s">
        <v>2160</v>
      </c>
      <c r="R53" s="148">
        <v>0</v>
      </c>
      <c r="S53" s="148">
        <v>0</v>
      </c>
      <c r="T53" t="s">
        <v>148</v>
      </c>
    </row>
    <row r="54" spans="1:20" x14ac:dyDescent="0.3">
      <c r="A54" s="148" t="s">
        <v>737</v>
      </c>
      <c r="B54" s="148">
        <v>169</v>
      </c>
      <c r="C54" t="s">
        <v>103</v>
      </c>
      <c r="D54" t="s">
        <v>153</v>
      </c>
      <c r="E54" t="s">
        <v>738</v>
      </c>
      <c r="F54" t="s">
        <v>5</v>
      </c>
      <c r="G54" t="s">
        <v>432</v>
      </c>
      <c r="H54" s="148" t="s">
        <v>433</v>
      </c>
      <c r="I54" s="189">
        <v>0</v>
      </c>
      <c r="J54" s="184">
        <v>0</v>
      </c>
      <c r="K54" s="179">
        <v>0</v>
      </c>
      <c r="L54" s="184">
        <v>0</v>
      </c>
      <c r="M54" s="179" t="s">
        <v>2160</v>
      </c>
      <c r="N54" s="184">
        <v>0</v>
      </c>
      <c r="O54" s="345" t="s">
        <v>2160</v>
      </c>
      <c r="P54" s="184" t="s">
        <v>505</v>
      </c>
      <c r="Q54" s="182" t="s">
        <v>2160</v>
      </c>
      <c r="R54" s="148">
        <v>0</v>
      </c>
      <c r="S54" s="148">
        <v>0</v>
      </c>
      <c r="T54" t="s">
        <v>153</v>
      </c>
    </row>
    <row r="55" spans="1:20" x14ac:dyDescent="0.3">
      <c r="A55" s="148" t="s">
        <v>769</v>
      </c>
      <c r="B55" s="148">
        <v>658</v>
      </c>
      <c r="C55" t="s">
        <v>183</v>
      </c>
      <c r="D55" t="s">
        <v>184</v>
      </c>
      <c r="E55" t="s">
        <v>770</v>
      </c>
      <c r="F55" t="s">
        <v>6</v>
      </c>
      <c r="G55" t="s">
        <v>429</v>
      </c>
      <c r="H55" s="148" t="s">
        <v>430</v>
      </c>
      <c r="I55" s="189">
        <v>2279.1955719000002</v>
      </c>
      <c r="J55" s="184">
        <v>0</v>
      </c>
      <c r="K55" s="179">
        <v>0</v>
      </c>
      <c r="L55" s="184">
        <v>0</v>
      </c>
      <c r="M55" s="179" t="s">
        <v>2160</v>
      </c>
      <c r="N55" s="184">
        <v>666.37300000000005</v>
      </c>
      <c r="O55" s="345">
        <v>0</v>
      </c>
      <c r="P55" s="184" t="s">
        <v>505</v>
      </c>
      <c r="Q55" s="182" t="s">
        <v>2160</v>
      </c>
      <c r="R55" s="148" t="s">
        <v>551</v>
      </c>
      <c r="S55" s="148">
        <v>12</v>
      </c>
      <c r="T55" t="s">
        <v>184</v>
      </c>
    </row>
    <row r="56" spans="1:20" x14ac:dyDescent="0.3">
      <c r="A56" s="148" t="s">
        <v>769</v>
      </c>
      <c r="B56" s="148">
        <v>658</v>
      </c>
      <c r="C56" t="s">
        <v>183</v>
      </c>
      <c r="D56" t="s">
        <v>184</v>
      </c>
      <c r="E56" t="s">
        <v>770</v>
      </c>
      <c r="F56" t="s">
        <v>6</v>
      </c>
      <c r="G56" t="s">
        <v>427</v>
      </c>
      <c r="H56" s="148" t="s">
        <v>428</v>
      </c>
      <c r="I56" s="189">
        <v>29.2367244</v>
      </c>
      <c r="J56" s="184">
        <v>1307.8</v>
      </c>
      <c r="K56" s="179">
        <v>74.14</v>
      </c>
      <c r="L56" s="184">
        <v>96.960291999999995</v>
      </c>
      <c r="M56" s="179">
        <v>2.2355654075546721E-2</v>
      </c>
      <c r="N56" s="184">
        <v>8.548</v>
      </c>
      <c r="O56" s="345">
        <v>9477</v>
      </c>
      <c r="P56" s="184" t="s">
        <v>1444</v>
      </c>
      <c r="Q56" s="182">
        <v>0.13799725651577502</v>
      </c>
      <c r="R56" s="148" t="s">
        <v>551</v>
      </c>
      <c r="S56" s="148">
        <v>10</v>
      </c>
      <c r="T56" t="s">
        <v>184</v>
      </c>
    </row>
    <row r="57" spans="1:20" x14ac:dyDescent="0.3">
      <c r="A57" s="148" t="s">
        <v>771</v>
      </c>
      <c r="B57" s="148">
        <v>437</v>
      </c>
      <c r="C57" t="s">
        <v>185</v>
      </c>
      <c r="D57" t="s">
        <v>186</v>
      </c>
      <c r="E57" t="s">
        <v>772</v>
      </c>
      <c r="F57" t="s">
        <v>6</v>
      </c>
      <c r="G57" t="s">
        <v>427</v>
      </c>
      <c r="H57" s="148" t="s">
        <v>428</v>
      </c>
      <c r="I57" s="189">
        <v>1219.6105739999998</v>
      </c>
      <c r="J57" s="184">
        <v>4364.2000000000007</v>
      </c>
      <c r="K57" s="179">
        <v>74.14</v>
      </c>
      <c r="L57" s="184">
        <v>323.56178800000004</v>
      </c>
      <c r="M57" s="179">
        <v>0.27945799321754267</v>
      </c>
      <c r="N57" s="184">
        <v>356.57999999999993</v>
      </c>
      <c r="O57" s="345">
        <v>31625</v>
      </c>
      <c r="P57" s="184" t="s">
        <v>1444</v>
      </c>
      <c r="Q57" s="182">
        <v>0.13799841897233203</v>
      </c>
      <c r="R57" s="148" t="s">
        <v>551</v>
      </c>
      <c r="S57" s="148">
        <v>12</v>
      </c>
      <c r="T57" t="s">
        <v>186</v>
      </c>
    </row>
    <row r="58" spans="1:20" x14ac:dyDescent="0.3">
      <c r="A58" s="148" t="s">
        <v>773</v>
      </c>
      <c r="B58" s="148">
        <v>297</v>
      </c>
      <c r="C58" t="s">
        <v>181</v>
      </c>
      <c r="D58" t="s">
        <v>182</v>
      </c>
      <c r="E58" t="s">
        <v>774</v>
      </c>
      <c r="F58" t="s">
        <v>6</v>
      </c>
      <c r="G58" t="s">
        <v>427</v>
      </c>
      <c r="H58" s="148" t="s">
        <v>428</v>
      </c>
      <c r="I58" s="189">
        <v>2275.6076772000001</v>
      </c>
      <c r="J58" s="184">
        <v>6495.9</v>
      </c>
      <c r="K58" s="179">
        <v>74.14</v>
      </c>
      <c r="L58" s="184">
        <v>481.60602599999993</v>
      </c>
      <c r="M58" s="179">
        <v>0.35031445638017833</v>
      </c>
      <c r="N58" s="184">
        <v>665.32399999999996</v>
      </c>
      <c r="O58" s="345">
        <v>47072</v>
      </c>
      <c r="P58" s="184" t="s">
        <v>1444</v>
      </c>
      <c r="Q58" s="182">
        <v>0.13799923521414004</v>
      </c>
      <c r="R58" s="148" t="s">
        <v>551</v>
      </c>
      <c r="S58" s="148">
        <v>12</v>
      </c>
      <c r="T58" t="s">
        <v>182</v>
      </c>
    </row>
    <row r="59" spans="1:20" x14ac:dyDescent="0.3">
      <c r="A59" s="148" t="s">
        <v>785</v>
      </c>
      <c r="B59" s="148">
        <v>360</v>
      </c>
      <c r="C59" t="s">
        <v>195</v>
      </c>
      <c r="D59" t="s">
        <v>196</v>
      </c>
      <c r="E59" t="s">
        <v>786</v>
      </c>
      <c r="F59" t="s">
        <v>6</v>
      </c>
      <c r="G59" t="s">
        <v>427</v>
      </c>
      <c r="H59" s="148" t="s">
        <v>428</v>
      </c>
      <c r="I59" s="189">
        <v>769.43068800000003</v>
      </c>
      <c r="J59" s="184">
        <v>3763.6</v>
      </c>
      <c r="K59" s="179">
        <v>74.14</v>
      </c>
      <c r="L59" s="184">
        <v>279.03330399999999</v>
      </c>
      <c r="M59" s="179">
        <v>0.2044400807737273</v>
      </c>
      <c r="N59" s="184">
        <v>224.96</v>
      </c>
      <c r="O59" s="345">
        <v>27273</v>
      </c>
      <c r="P59" s="184" t="s">
        <v>1444</v>
      </c>
      <c r="Q59" s="182">
        <v>0.13799728669379974</v>
      </c>
      <c r="R59" s="148" t="s">
        <v>551</v>
      </c>
      <c r="S59" s="148">
        <v>12</v>
      </c>
      <c r="T59" t="s">
        <v>196</v>
      </c>
    </row>
    <row r="60" spans="1:20" x14ac:dyDescent="0.3">
      <c r="A60" s="148" t="s">
        <v>811</v>
      </c>
      <c r="B60" s="148">
        <v>320</v>
      </c>
      <c r="C60" t="s">
        <v>206</v>
      </c>
      <c r="D60" t="s">
        <v>207</v>
      </c>
      <c r="E60" t="s">
        <v>812</v>
      </c>
      <c r="F60" t="s">
        <v>6</v>
      </c>
      <c r="G60" t="s">
        <v>427</v>
      </c>
      <c r="H60" s="148" t="s">
        <v>428</v>
      </c>
      <c r="I60" s="189">
        <v>1855.6153589999999</v>
      </c>
      <c r="J60" s="184">
        <v>6362.8999999999987</v>
      </c>
      <c r="K60" s="179">
        <v>74.14</v>
      </c>
      <c r="L60" s="184">
        <v>471.74540599999989</v>
      </c>
      <c r="M60" s="179">
        <v>0.29163044508007357</v>
      </c>
      <c r="N60" s="184">
        <v>542.53</v>
      </c>
      <c r="O60" s="345">
        <v>46107</v>
      </c>
      <c r="P60" s="184" t="s">
        <v>1444</v>
      </c>
      <c r="Q60" s="182">
        <v>0.13800290628321077</v>
      </c>
      <c r="R60" s="148" t="s">
        <v>551</v>
      </c>
      <c r="S60" s="148">
        <v>12</v>
      </c>
      <c r="T60" t="s">
        <v>207</v>
      </c>
    </row>
    <row r="61" spans="1:20" x14ac:dyDescent="0.3">
      <c r="A61" s="148" t="s">
        <v>849</v>
      </c>
      <c r="B61" s="148">
        <v>681</v>
      </c>
      <c r="C61" t="s">
        <v>236</v>
      </c>
      <c r="D61" t="s">
        <v>237</v>
      </c>
      <c r="E61" t="s">
        <v>850</v>
      </c>
      <c r="F61" t="s">
        <v>6</v>
      </c>
      <c r="G61" t="s">
        <v>429</v>
      </c>
      <c r="H61" s="148" t="s">
        <v>430</v>
      </c>
      <c r="I61" s="189">
        <v>0</v>
      </c>
      <c r="J61" s="184">
        <v>0</v>
      </c>
      <c r="K61" s="179">
        <v>0</v>
      </c>
      <c r="L61" s="184">
        <v>0</v>
      </c>
      <c r="M61" s="179" t="s">
        <v>2160</v>
      </c>
      <c r="N61" s="184">
        <v>0</v>
      </c>
      <c r="O61" s="345" t="s">
        <v>2160</v>
      </c>
      <c r="P61" s="184" t="s">
        <v>505</v>
      </c>
      <c r="Q61" s="182" t="s">
        <v>2160</v>
      </c>
      <c r="R61" s="148">
        <v>0</v>
      </c>
      <c r="S61" s="148">
        <v>0</v>
      </c>
      <c r="T61" t="s">
        <v>237</v>
      </c>
    </row>
    <row r="62" spans="1:20" x14ac:dyDescent="0.3">
      <c r="A62" s="148" t="s">
        <v>849</v>
      </c>
      <c r="B62" s="148">
        <v>681</v>
      </c>
      <c r="C62" t="s">
        <v>236</v>
      </c>
      <c r="D62" t="s">
        <v>237</v>
      </c>
      <c r="E62" t="s">
        <v>850</v>
      </c>
      <c r="F62" t="s">
        <v>6</v>
      </c>
      <c r="G62" t="s">
        <v>427</v>
      </c>
      <c r="H62" s="148" t="s">
        <v>428</v>
      </c>
      <c r="I62" s="189">
        <v>1165.0636296</v>
      </c>
      <c r="J62" s="184">
        <v>3641.8000000000006</v>
      </c>
      <c r="K62" s="179">
        <v>74.14</v>
      </c>
      <c r="L62" s="184">
        <v>270.00305200000003</v>
      </c>
      <c r="M62" s="179">
        <v>0.31991422637157446</v>
      </c>
      <c r="N62" s="184">
        <v>340.63200000000001</v>
      </c>
      <c r="O62" s="345">
        <v>26391</v>
      </c>
      <c r="P62" s="184" t="s">
        <v>1444</v>
      </c>
      <c r="Q62" s="182">
        <v>0.13799401311053014</v>
      </c>
      <c r="R62" s="148" t="s">
        <v>551</v>
      </c>
      <c r="S62" s="148">
        <v>12</v>
      </c>
      <c r="T62" t="s">
        <v>237</v>
      </c>
    </row>
    <row r="63" spans="1:20" x14ac:dyDescent="0.3">
      <c r="A63" s="148" t="s">
        <v>851</v>
      </c>
      <c r="B63" s="148">
        <v>280</v>
      </c>
      <c r="C63" t="s">
        <v>238</v>
      </c>
      <c r="D63" t="s">
        <v>239</v>
      </c>
      <c r="E63" t="s">
        <v>852</v>
      </c>
      <c r="F63" t="s">
        <v>6</v>
      </c>
      <c r="G63" t="s">
        <v>429</v>
      </c>
      <c r="H63" s="148" t="s">
        <v>430</v>
      </c>
      <c r="I63" s="189">
        <v>12106.391271</v>
      </c>
      <c r="J63" s="184">
        <v>0</v>
      </c>
      <c r="K63" s="179">
        <v>0</v>
      </c>
      <c r="L63" s="184">
        <v>0</v>
      </c>
      <c r="M63" s="179" t="s">
        <v>2160</v>
      </c>
      <c r="N63" s="184">
        <v>3539.57</v>
      </c>
      <c r="O63" s="345">
        <v>0</v>
      </c>
      <c r="P63" s="184" t="s">
        <v>505</v>
      </c>
      <c r="Q63" s="182" t="s">
        <v>2160</v>
      </c>
      <c r="R63" s="148" t="s">
        <v>551</v>
      </c>
      <c r="S63" s="148">
        <v>12</v>
      </c>
      <c r="T63" t="s">
        <v>853</v>
      </c>
    </row>
    <row r="64" spans="1:20" x14ac:dyDescent="0.3">
      <c r="A64" s="148" t="s">
        <v>851</v>
      </c>
      <c r="B64" s="148">
        <v>280</v>
      </c>
      <c r="C64" t="s">
        <v>238</v>
      </c>
      <c r="D64" t="s">
        <v>239</v>
      </c>
      <c r="E64" t="s">
        <v>852</v>
      </c>
      <c r="F64" t="s">
        <v>6</v>
      </c>
      <c r="G64" t="s">
        <v>427</v>
      </c>
      <c r="H64" s="148" t="s">
        <v>428</v>
      </c>
      <c r="I64" s="189">
        <v>268.596159</v>
      </c>
      <c r="J64" s="184">
        <v>813.1</v>
      </c>
      <c r="K64" s="179">
        <v>74.14</v>
      </c>
      <c r="L64" s="184">
        <v>60.283234000000007</v>
      </c>
      <c r="M64" s="179">
        <v>0.33033594760792029</v>
      </c>
      <c r="N64" s="184">
        <v>78.53</v>
      </c>
      <c r="O64" s="345">
        <v>5893</v>
      </c>
      <c r="P64" s="184" t="s">
        <v>1444</v>
      </c>
      <c r="Q64" s="182">
        <v>0.13797726115730527</v>
      </c>
      <c r="R64" s="148" t="s">
        <v>551</v>
      </c>
      <c r="S64" s="148">
        <v>7</v>
      </c>
      <c r="T64" t="s">
        <v>853</v>
      </c>
    </row>
    <row r="65" spans="1:20" x14ac:dyDescent="0.3">
      <c r="A65" s="148" t="s">
        <v>890</v>
      </c>
      <c r="B65" s="148">
        <v>660</v>
      </c>
      <c r="C65" t="s">
        <v>258</v>
      </c>
      <c r="D65" t="s">
        <v>259</v>
      </c>
      <c r="E65" t="s">
        <v>891</v>
      </c>
      <c r="F65" t="s">
        <v>6</v>
      </c>
      <c r="G65" t="s">
        <v>432</v>
      </c>
      <c r="H65" s="148" t="s">
        <v>433</v>
      </c>
      <c r="I65" s="189">
        <v>0</v>
      </c>
      <c r="J65" s="184">
        <v>0</v>
      </c>
      <c r="K65" s="179">
        <v>0</v>
      </c>
      <c r="L65" s="184">
        <v>0</v>
      </c>
      <c r="M65" s="179" t="s">
        <v>2160</v>
      </c>
      <c r="N65" s="184">
        <v>0</v>
      </c>
      <c r="O65" s="345" t="s">
        <v>2160</v>
      </c>
      <c r="P65" s="184" t="s">
        <v>505</v>
      </c>
      <c r="Q65" s="182" t="s">
        <v>2160</v>
      </c>
      <c r="R65" s="148">
        <v>0</v>
      </c>
      <c r="S65" s="148">
        <v>0</v>
      </c>
      <c r="T65" t="s">
        <v>259</v>
      </c>
    </row>
    <row r="66" spans="1:20" x14ac:dyDescent="0.3">
      <c r="A66" s="148" t="s">
        <v>890</v>
      </c>
      <c r="B66" s="148">
        <v>660</v>
      </c>
      <c r="C66" t="s">
        <v>258</v>
      </c>
      <c r="D66" t="s">
        <v>259</v>
      </c>
      <c r="E66" t="s">
        <v>891</v>
      </c>
      <c r="F66" t="s">
        <v>6</v>
      </c>
      <c r="G66" t="s">
        <v>427</v>
      </c>
      <c r="H66" s="148" t="s">
        <v>428</v>
      </c>
      <c r="I66" s="189">
        <v>1466.9666700000002</v>
      </c>
      <c r="J66" s="184">
        <v>5025.2</v>
      </c>
      <c r="K66" s="179">
        <v>74.14</v>
      </c>
      <c r="L66" s="184">
        <v>372.56832799999995</v>
      </c>
      <c r="M66" s="179">
        <v>0.29192204688370615</v>
      </c>
      <c r="N66" s="184">
        <v>428.90000000000003</v>
      </c>
      <c r="O66" s="345">
        <v>36413</v>
      </c>
      <c r="P66" s="184" t="s">
        <v>1444</v>
      </c>
      <c r="Q66" s="182">
        <v>0.13800565732018785</v>
      </c>
      <c r="R66" s="148" t="s">
        <v>551</v>
      </c>
      <c r="S66" s="148">
        <v>12</v>
      </c>
      <c r="T66" t="s">
        <v>259</v>
      </c>
    </row>
    <row r="67" spans="1:20" x14ac:dyDescent="0.3">
      <c r="A67" s="148" t="s">
        <v>902</v>
      </c>
      <c r="B67" s="148">
        <v>330</v>
      </c>
      <c r="C67" t="s">
        <v>270</v>
      </c>
      <c r="D67" t="s">
        <v>271</v>
      </c>
      <c r="E67" t="s">
        <v>903</v>
      </c>
      <c r="F67" t="s">
        <v>6</v>
      </c>
      <c r="G67" t="s">
        <v>427</v>
      </c>
      <c r="H67" s="148" t="s">
        <v>428</v>
      </c>
      <c r="I67" s="189">
        <v>1541.4881664</v>
      </c>
      <c r="J67" s="184">
        <v>5283.5</v>
      </c>
      <c r="K67" s="179">
        <v>74.14</v>
      </c>
      <c r="L67" s="184">
        <v>391.71868999999998</v>
      </c>
      <c r="M67" s="179">
        <v>0.29175511808460303</v>
      </c>
      <c r="N67" s="184">
        <v>450.68799999999999</v>
      </c>
      <c r="O67" s="345">
        <v>38287</v>
      </c>
      <c r="P67" s="184" t="s">
        <v>1444</v>
      </c>
      <c r="Q67" s="182">
        <v>0.13799723143625775</v>
      </c>
      <c r="R67" s="148" t="s">
        <v>551</v>
      </c>
      <c r="S67" s="148">
        <v>12</v>
      </c>
      <c r="T67" t="s">
        <v>271</v>
      </c>
    </row>
    <row r="68" spans="1:20" x14ac:dyDescent="0.3">
      <c r="A68" s="148" t="s">
        <v>906</v>
      </c>
      <c r="B68" s="148">
        <v>321</v>
      </c>
      <c r="C68" t="s">
        <v>272</v>
      </c>
      <c r="D68" t="s">
        <v>273</v>
      </c>
      <c r="E68" t="s">
        <v>907</v>
      </c>
      <c r="F68" t="s">
        <v>6</v>
      </c>
      <c r="G68" t="s">
        <v>427</v>
      </c>
      <c r="H68" s="148" t="s">
        <v>428</v>
      </c>
      <c r="I68" s="189">
        <v>4753.5466212000001</v>
      </c>
      <c r="J68" s="184">
        <v>14479.100000000002</v>
      </c>
      <c r="K68" s="179">
        <v>74.14</v>
      </c>
      <c r="L68" s="184">
        <v>1073.4804740000002</v>
      </c>
      <c r="M68" s="179">
        <v>0.32830401207257354</v>
      </c>
      <c r="N68" s="184">
        <v>1389.8040000000001</v>
      </c>
      <c r="O68" s="345">
        <v>104922</v>
      </c>
      <c r="P68" s="184" t="s">
        <v>1444</v>
      </c>
      <c r="Q68" s="182">
        <v>0.13799870379901263</v>
      </c>
      <c r="R68" s="148" t="s">
        <v>551</v>
      </c>
      <c r="S68" s="148">
        <v>12</v>
      </c>
      <c r="T68" t="s">
        <v>273</v>
      </c>
    </row>
    <row r="69" spans="1:20" x14ac:dyDescent="0.3">
      <c r="A69" s="148" t="s">
        <v>927</v>
      </c>
      <c r="B69" s="148">
        <v>22</v>
      </c>
      <c r="C69" t="s">
        <v>287</v>
      </c>
      <c r="D69" t="s">
        <v>288</v>
      </c>
      <c r="E69" t="s">
        <v>928</v>
      </c>
      <c r="F69" t="s">
        <v>6</v>
      </c>
      <c r="G69" t="s">
        <v>427</v>
      </c>
      <c r="H69" s="148" t="s">
        <v>428</v>
      </c>
      <c r="I69" s="189">
        <v>75540.106203899995</v>
      </c>
      <c r="J69" s="184">
        <v>205267.09999999998</v>
      </c>
      <c r="K69" s="179">
        <v>74.14</v>
      </c>
      <c r="L69" s="184">
        <v>15218.502793999998</v>
      </c>
      <c r="M69" s="179">
        <v>0.36800883436215548</v>
      </c>
      <c r="N69" s="184">
        <v>22085.812999999998</v>
      </c>
      <c r="O69" s="345">
        <v>1487443</v>
      </c>
      <c r="P69" s="184" t="s">
        <v>1444</v>
      </c>
      <c r="Q69" s="182">
        <v>0.13799997714198123</v>
      </c>
      <c r="R69" s="148" t="s">
        <v>551</v>
      </c>
      <c r="S69" s="148">
        <v>12</v>
      </c>
      <c r="T69" t="s">
        <v>929</v>
      </c>
    </row>
    <row r="70" spans="1:20" x14ac:dyDescent="0.3">
      <c r="A70" s="148" t="s">
        <v>936</v>
      </c>
      <c r="B70" s="148">
        <v>661</v>
      </c>
      <c r="C70" t="s">
        <v>297</v>
      </c>
      <c r="D70" t="s">
        <v>298</v>
      </c>
      <c r="E70" t="s">
        <v>937</v>
      </c>
      <c r="F70" t="s">
        <v>6</v>
      </c>
      <c r="G70" t="s">
        <v>427</v>
      </c>
      <c r="H70" s="148" t="s">
        <v>428</v>
      </c>
      <c r="I70" s="189">
        <v>2508.0649463999994</v>
      </c>
      <c r="J70" s="184">
        <v>8343.4</v>
      </c>
      <c r="K70" s="179">
        <v>74.14</v>
      </c>
      <c r="L70" s="184">
        <v>618.57967599999995</v>
      </c>
      <c r="M70" s="179">
        <v>0.30060466313493295</v>
      </c>
      <c r="N70" s="184">
        <v>733.28799999999978</v>
      </c>
      <c r="O70" s="345">
        <v>60460</v>
      </c>
      <c r="P70" s="184" t="s">
        <v>1444</v>
      </c>
      <c r="Q70" s="182">
        <v>0.13799867681111477</v>
      </c>
      <c r="R70" s="148" t="s">
        <v>551</v>
      </c>
      <c r="S70" s="148">
        <v>12</v>
      </c>
      <c r="T70" t="s">
        <v>298</v>
      </c>
    </row>
    <row r="71" spans="1:20" x14ac:dyDescent="0.3">
      <c r="A71" s="148" t="s">
        <v>958</v>
      </c>
      <c r="B71" s="148">
        <v>45</v>
      </c>
      <c r="C71" t="s">
        <v>313</v>
      </c>
      <c r="D71" t="s">
        <v>314</v>
      </c>
      <c r="E71" t="s">
        <v>959</v>
      </c>
      <c r="F71" t="s">
        <v>6</v>
      </c>
      <c r="G71" t="s">
        <v>427</v>
      </c>
      <c r="H71" s="148" t="s">
        <v>428</v>
      </c>
      <c r="I71" s="189">
        <v>63204.407760000002</v>
      </c>
      <c r="J71" s="184">
        <v>173660.2</v>
      </c>
      <c r="K71" s="179">
        <v>74.14</v>
      </c>
      <c r="L71" s="184">
        <v>12875.167228</v>
      </c>
      <c r="M71" s="179">
        <v>0.3639544798405161</v>
      </c>
      <c r="N71" s="184">
        <v>18479.2</v>
      </c>
      <c r="O71" s="345">
        <v>1258408</v>
      </c>
      <c r="P71" s="184" t="s">
        <v>1444</v>
      </c>
      <c r="Q71" s="182">
        <v>0.13799991735589731</v>
      </c>
      <c r="R71" s="148" t="s">
        <v>551</v>
      </c>
      <c r="S71" s="148">
        <v>12</v>
      </c>
      <c r="T71" t="s">
        <v>960</v>
      </c>
    </row>
    <row r="72" spans="1:20" x14ac:dyDescent="0.3">
      <c r="A72" s="148" t="s">
        <v>963</v>
      </c>
      <c r="B72" s="148">
        <v>662</v>
      </c>
      <c r="C72" t="s">
        <v>317</v>
      </c>
      <c r="D72" t="s">
        <v>318</v>
      </c>
      <c r="E72" t="s">
        <v>964</v>
      </c>
      <c r="F72" t="s">
        <v>6</v>
      </c>
      <c r="G72" t="s">
        <v>427</v>
      </c>
      <c r="H72" s="148" t="s">
        <v>428</v>
      </c>
      <c r="I72" s="189">
        <v>668.79862139999989</v>
      </c>
      <c r="J72" s="184">
        <v>2459.7999999999997</v>
      </c>
      <c r="K72" s="179">
        <v>74.14</v>
      </c>
      <c r="L72" s="184">
        <v>182.36957199999998</v>
      </c>
      <c r="M72" s="179">
        <v>0.27189146328969832</v>
      </c>
      <c r="N72" s="184">
        <v>195.53799999999995</v>
      </c>
      <c r="O72" s="345">
        <v>17825</v>
      </c>
      <c r="P72" s="184" t="s">
        <v>1444</v>
      </c>
      <c r="Q72" s="182">
        <v>0.13799719495091162</v>
      </c>
      <c r="R72" s="148" t="s">
        <v>551</v>
      </c>
      <c r="S72" s="148">
        <v>12</v>
      </c>
      <c r="T72" t="s">
        <v>318</v>
      </c>
    </row>
    <row r="73" spans="1:20" x14ac:dyDescent="0.3">
      <c r="A73" s="148" t="s">
        <v>970</v>
      </c>
      <c r="B73" s="148">
        <v>425</v>
      </c>
      <c r="C73" t="s">
        <v>324</v>
      </c>
      <c r="D73" t="s">
        <v>325</v>
      </c>
      <c r="E73" t="s">
        <v>971</v>
      </c>
      <c r="F73" t="s">
        <v>6</v>
      </c>
      <c r="G73" t="s">
        <v>427</v>
      </c>
      <c r="H73" s="148" t="s">
        <v>428</v>
      </c>
      <c r="I73" s="189">
        <v>1553.0350992000001</v>
      </c>
      <c r="J73" s="184">
        <v>5860.1999999999989</v>
      </c>
      <c r="K73" s="179">
        <v>74.14</v>
      </c>
      <c r="L73" s="184">
        <v>434.47522799999996</v>
      </c>
      <c r="M73" s="179">
        <v>0.26501400962424498</v>
      </c>
      <c r="N73" s="184">
        <v>454.06400000000002</v>
      </c>
      <c r="O73" s="345">
        <v>42465</v>
      </c>
      <c r="P73" s="184" t="s">
        <v>1444</v>
      </c>
      <c r="Q73" s="182">
        <v>0.13800070646414692</v>
      </c>
      <c r="R73" s="148" t="s">
        <v>551</v>
      </c>
      <c r="S73" s="148">
        <v>12</v>
      </c>
      <c r="T73" t="s">
        <v>325</v>
      </c>
    </row>
    <row r="74" spans="1:20" x14ac:dyDescent="0.3">
      <c r="A74" s="148" t="s">
        <v>972</v>
      </c>
      <c r="B74" s="148">
        <v>399</v>
      </c>
      <c r="C74" t="s">
        <v>328</v>
      </c>
      <c r="D74" t="s">
        <v>329</v>
      </c>
      <c r="E74" t="s">
        <v>973</v>
      </c>
      <c r="F74" t="s">
        <v>6</v>
      </c>
      <c r="G74" t="s">
        <v>427</v>
      </c>
      <c r="H74" s="148" t="s">
        <v>428</v>
      </c>
      <c r="I74" s="189">
        <v>1761.591312</v>
      </c>
      <c r="J74" s="184">
        <v>7248.5</v>
      </c>
      <c r="K74" s="179">
        <v>74.14</v>
      </c>
      <c r="L74" s="184">
        <v>537.40379000000007</v>
      </c>
      <c r="M74" s="179">
        <v>0.24302839373663518</v>
      </c>
      <c r="N74" s="184">
        <v>515.04</v>
      </c>
      <c r="O74" s="345">
        <v>52526</v>
      </c>
      <c r="P74" s="184" t="s">
        <v>1444</v>
      </c>
      <c r="Q74" s="182">
        <v>0.13799832463922629</v>
      </c>
      <c r="R74" s="148" t="s">
        <v>551</v>
      </c>
      <c r="S74" s="148">
        <v>12</v>
      </c>
      <c r="T74" t="s">
        <v>329</v>
      </c>
    </row>
    <row r="75" spans="1:20" x14ac:dyDescent="0.3">
      <c r="A75" s="148" t="s">
        <v>996</v>
      </c>
      <c r="B75" s="148">
        <v>447</v>
      </c>
      <c r="C75" t="s">
        <v>351</v>
      </c>
      <c r="D75" t="s">
        <v>352</v>
      </c>
      <c r="E75" t="s">
        <v>997</v>
      </c>
      <c r="F75" t="s">
        <v>6</v>
      </c>
      <c r="G75" t="s">
        <v>427</v>
      </c>
      <c r="H75" s="148" t="s">
        <v>428</v>
      </c>
      <c r="I75" s="189">
        <v>2939.1800802000002</v>
      </c>
      <c r="J75" s="184">
        <v>9807.2999999999993</v>
      </c>
      <c r="K75" s="179">
        <v>74.14</v>
      </c>
      <c r="L75" s="184">
        <v>727.11322199999995</v>
      </c>
      <c r="M75" s="179">
        <v>0.29969309394022825</v>
      </c>
      <c r="N75" s="184">
        <v>859.33400000000006</v>
      </c>
      <c r="O75" s="345">
        <v>71068</v>
      </c>
      <c r="P75" s="184" t="s">
        <v>1444</v>
      </c>
      <c r="Q75" s="182">
        <v>0.13799881803343275</v>
      </c>
      <c r="R75" s="148" t="s">
        <v>551</v>
      </c>
      <c r="S75" s="148">
        <v>12</v>
      </c>
      <c r="T75" t="s">
        <v>352</v>
      </c>
    </row>
    <row r="76" spans="1:20" x14ac:dyDescent="0.3">
      <c r="A76" s="148" t="s">
        <v>673</v>
      </c>
      <c r="B76" s="148">
        <v>169</v>
      </c>
      <c r="C76" t="s">
        <v>103</v>
      </c>
      <c r="D76" t="s">
        <v>129</v>
      </c>
      <c r="E76" t="s">
        <v>674</v>
      </c>
      <c r="F76" t="s">
        <v>6</v>
      </c>
      <c r="G76" t="s">
        <v>427</v>
      </c>
      <c r="H76" s="148" t="s">
        <v>428</v>
      </c>
      <c r="I76" s="189">
        <v>4711.8736859999999</v>
      </c>
      <c r="J76" s="184">
        <v>13082.4</v>
      </c>
      <c r="K76" s="179">
        <v>74.14</v>
      </c>
      <c r="L76" s="184">
        <v>969.92913599999997</v>
      </c>
      <c r="M76" s="179">
        <v>0.36016890524674372</v>
      </c>
      <c r="N76" s="184">
        <v>1377.62</v>
      </c>
      <c r="O76" s="345">
        <v>94801</v>
      </c>
      <c r="P76" s="184" t="s">
        <v>1444</v>
      </c>
      <c r="Q76" s="182">
        <v>0.13799854431915276</v>
      </c>
      <c r="R76" s="148" t="s">
        <v>551</v>
      </c>
      <c r="S76" s="148">
        <v>12</v>
      </c>
      <c r="T76" t="s">
        <v>129</v>
      </c>
    </row>
    <row r="77" spans="1:20" x14ac:dyDescent="0.3">
      <c r="A77" s="148" t="s">
        <v>699</v>
      </c>
      <c r="B77" s="148">
        <v>169</v>
      </c>
      <c r="C77" t="s">
        <v>103</v>
      </c>
      <c r="D77" t="s">
        <v>150</v>
      </c>
      <c r="E77" t="s">
        <v>700</v>
      </c>
      <c r="F77" t="s">
        <v>6</v>
      </c>
      <c r="G77" t="s">
        <v>427</v>
      </c>
      <c r="H77" s="148" t="s">
        <v>428</v>
      </c>
      <c r="I77" s="189">
        <v>10379.3415687</v>
      </c>
      <c r="J77" s="184">
        <v>30332.2</v>
      </c>
      <c r="K77" s="179">
        <v>74.14</v>
      </c>
      <c r="L77" s="184">
        <v>2248.8293080000003</v>
      </c>
      <c r="M77" s="179">
        <v>0.34218888075048959</v>
      </c>
      <c r="N77" s="184">
        <v>3034.6289999999999</v>
      </c>
      <c r="O77" s="345">
        <v>219797</v>
      </c>
      <c r="P77" s="184" t="s">
        <v>1444</v>
      </c>
      <c r="Q77" s="182">
        <v>0.13800097362566369</v>
      </c>
      <c r="R77" s="148" t="s">
        <v>551</v>
      </c>
      <c r="S77" s="148">
        <v>12</v>
      </c>
      <c r="T77" t="s">
        <v>150</v>
      </c>
    </row>
    <row r="78" spans="1:20" x14ac:dyDescent="0.3">
      <c r="A78" s="148" t="s">
        <v>769</v>
      </c>
      <c r="B78" s="148">
        <v>658</v>
      </c>
      <c r="C78" t="s">
        <v>183</v>
      </c>
      <c r="D78" t="s">
        <v>184</v>
      </c>
      <c r="E78" t="s">
        <v>770</v>
      </c>
      <c r="F78" t="s">
        <v>6</v>
      </c>
      <c r="G78" t="s">
        <v>432</v>
      </c>
      <c r="H78" s="148" t="s">
        <v>433</v>
      </c>
      <c r="I78" s="189">
        <v>0</v>
      </c>
      <c r="J78" s="184">
        <v>0</v>
      </c>
      <c r="K78" s="179">
        <v>0</v>
      </c>
      <c r="L78" s="184">
        <v>0</v>
      </c>
      <c r="M78" s="179" t="s">
        <v>2160</v>
      </c>
      <c r="N78" s="184">
        <v>0</v>
      </c>
      <c r="O78" s="345" t="s">
        <v>2160</v>
      </c>
      <c r="P78" s="184" t="s">
        <v>505</v>
      </c>
      <c r="Q78" s="182" t="s">
        <v>2160</v>
      </c>
      <c r="R78" s="148">
        <v>0</v>
      </c>
      <c r="S78" s="148">
        <v>0</v>
      </c>
      <c r="T78" t="s">
        <v>184</v>
      </c>
    </row>
    <row r="79" spans="1:20" x14ac:dyDescent="0.3">
      <c r="A79" s="148" t="s">
        <v>773</v>
      </c>
      <c r="B79" s="148">
        <v>297</v>
      </c>
      <c r="C79" t="s">
        <v>181</v>
      </c>
      <c r="D79" t="s">
        <v>1305</v>
      </c>
      <c r="E79" t="s">
        <v>774</v>
      </c>
      <c r="F79" t="s">
        <v>6</v>
      </c>
      <c r="G79" t="s">
        <v>429</v>
      </c>
      <c r="H79" s="148" t="s">
        <v>430</v>
      </c>
      <c r="I79" s="189">
        <v>0</v>
      </c>
      <c r="J79" s="184">
        <v>0</v>
      </c>
      <c r="K79" s="179">
        <v>0</v>
      </c>
      <c r="L79" s="184">
        <v>0</v>
      </c>
      <c r="M79" s="179" t="s">
        <v>2160</v>
      </c>
      <c r="N79" s="184">
        <v>0</v>
      </c>
      <c r="O79" s="345" t="s">
        <v>2160</v>
      </c>
      <c r="P79" s="184" t="s">
        <v>505</v>
      </c>
      <c r="Q79" s="182" t="s">
        <v>2160</v>
      </c>
      <c r="R79" s="148">
        <v>0</v>
      </c>
      <c r="S79" s="148">
        <v>0</v>
      </c>
      <c r="T79" t="s">
        <v>182</v>
      </c>
    </row>
    <row r="80" spans="1:20" x14ac:dyDescent="0.3">
      <c r="A80" s="148" t="s">
        <v>1052</v>
      </c>
      <c r="B80" s="148">
        <v>659</v>
      </c>
      <c r="C80" t="s">
        <v>293</v>
      </c>
      <c r="D80" t="s">
        <v>294</v>
      </c>
      <c r="E80" t="s">
        <v>1053</v>
      </c>
      <c r="F80" t="s">
        <v>6</v>
      </c>
      <c r="G80" t="s">
        <v>432</v>
      </c>
      <c r="H80" s="148" t="s">
        <v>433</v>
      </c>
      <c r="I80" s="189">
        <v>27.4615887</v>
      </c>
      <c r="J80" s="184">
        <v>0</v>
      </c>
      <c r="K80" s="179">
        <v>0</v>
      </c>
      <c r="L80" s="184">
        <v>0</v>
      </c>
      <c r="M80" s="179" t="s">
        <v>2160</v>
      </c>
      <c r="N80" s="184">
        <v>8.0289999999999999</v>
      </c>
      <c r="O80" s="345">
        <v>0</v>
      </c>
      <c r="P80" s="184" t="s">
        <v>505</v>
      </c>
      <c r="Q80" s="182" t="s">
        <v>2160</v>
      </c>
      <c r="R80" s="148" t="s">
        <v>551</v>
      </c>
      <c r="S80" s="148">
        <v>8</v>
      </c>
      <c r="T80" t="s">
        <v>294</v>
      </c>
    </row>
    <row r="81" spans="1:20" x14ac:dyDescent="0.3">
      <c r="A81" s="148" t="s">
        <v>1052</v>
      </c>
      <c r="B81" s="148">
        <v>659</v>
      </c>
      <c r="C81" t="s">
        <v>293</v>
      </c>
      <c r="D81" t="s">
        <v>294</v>
      </c>
      <c r="E81" t="s">
        <v>1053</v>
      </c>
      <c r="F81" t="s">
        <v>6</v>
      </c>
      <c r="G81" t="s">
        <v>1059</v>
      </c>
      <c r="H81" s="148" t="s">
        <v>1060</v>
      </c>
      <c r="I81" s="189">
        <v>2.8559505000000001</v>
      </c>
      <c r="J81" s="184">
        <v>0</v>
      </c>
      <c r="K81" s="179">
        <v>0</v>
      </c>
      <c r="L81" s="184">
        <v>0</v>
      </c>
      <c r="M81" s="179" t="s">
        <v>2160</v>
      </c>
      <c r="N81" s="184">
        <v>0.83499999999999996</v>
      </c>
      <c r="O81" s="345">
        <v>0</v>
      </c>
      <c r="P81" s="184" t="s">
        <v>505</v>
      </c>
      <c r="Q81" s="182" t="s">
        <v>2160</v>
      </c>
      <c r="R81" s="148" t="s">
        <v>551</v>
      </c>
      <c r="S81" s="148">
        <v>7</v>
      </c>
      <c r="T81" t="s">
        <v>294</v>
      </c>
    </row>
    <row r="82" spans="1:20" x14ac:dyDescent="0.3">
      <c r="A82" s="148" t="s">
        <v>1052</v>
      </c>
      <c r="B82" s="148">
        <v>659</v>
      </c>
      <c r="C82" t="s">
        <v>293</v>
      </c>
      <c r="D82" t="s">
        <v>294</v>
      </c>
      <c r="E82" t="s">
        <v>1053</v>
      </c>
      <c r="F82" t="s">
        <v>6</v>
      </c>
      <c r="G82" t="s">
        <v>427</v>
      </c>
      <c r="H82" s="148" t="s">
        <v>428</v>
      </c>
      <c r="I82" s="189">
        <v>1505.2808706000001</v>
      </c>
      <c r="J82" s="184">
        <v>2833.7</v>
      </c>
      <c r="K82" s="179">
        <v>74.14</v>
      </c>
      <c r="L82" s="184">
        <v>210.09051799999997</v>
      </c>
      <c r="M82" s="179">
        <v>0.53120685697145076</v>
      </c>
      <c r="N82" s="184">
        <v>440.10200000000003</v>
      </c>
      <c r="O82" s="345">
        <v>20535</v>
      </c>
      <c r="P82" s="184" t="s">
        <v>1444</v>
      </c>
      <c r="Q82" s="182">
        <v>0.13799366934502069</v>
      </c>
      <c r="R82" s="148" t="s">
        <v>551</v>
      </c>
      <c r="S82" s="148">
        <v>10</v>
      </c>
      <c r="T82" t="s">
        <v>294</v>
      </c>
    </row>
    <row r="83" spans="1:20" x14ac:dyDescent="0.3">
      <c r="A83" s="148" t="s">
        <v>970</v>
      </c>
      <c r="B83" s="148">
        <v>425</v>
      </c>
      <c r="C83" t="s">
        <v>324</v>
      </c>
      <c r="D83" t="s">
        <v>325</v>
      </c>
      <c r="E83" t="s">
        <v>971</v>
      </c>
      <c r="F83" t="s">
        <v>6</v>
      </c>
      <c r="G83" t="s">
        <v>432</v>
      </c>
      <c r="H83" s="148" t="s">
        <v>433</v>
      </c>
      <c r="I83" s="189">
        <v>0</v>
      </c>
      <c r="J83" s="184">
        <v>0</v>
      </c>
      <c r="K83" s="179">
        <v>0</v>
      </c>
      <c r="L83" s="184">
        <v>0</v>
      </c>
      <c r="M83" s="179" t="s">
        <v>2160</v>
      </c>
      <c r="N83" s="184">
        <v>0</v>
      </c>
      <c r="O83" s="345" t="s">
        <v>2160</v>
      </c>
      <c r="P83" s="184" t="s">
        <v>505</v>
      </c>
      <c r="Q83" s="182" t="s">
        <v>2160</v>
      </c>
      <c r="R83" s="148">
        <v>0</v>
      </c>
      <c r="S83" s="148">
        <v>0</v>
      </c>
      <c r="T83" t="s">
        <v>325</v>
      </c>
    </row>
    <row r="84" spans="1:20" x14ac:dyDescent="0.3">
      <c r="A84" s="148" t="s">
        <v>972</v>
      </c>
      <c r="B84" s="148">
        <v>399</v>
      </c>
      <c r="C84" t="s">
        <v>328</v>
      </c>
      <c r="D84" t="s">
        <v>329</v>
      </c>
      <c r="E84" t="s">
        <v>973</v>
      </c>
      <c r="F84" t="s">
        <v>6</v>
      </c>
      <c r="G84" t="s">
        <v>432</v>
      </c>
      <c r="H84" s="148" t="s">
        <v>433</v>
      </c>
      <c r="I84" s="189">
        <v>0</v>
      </c>
      <c r="J84" s="184">
        <v>0</v>
      </c>
      <c r="K84" s="179">
        <v>0</v>
      </c>
      <c r="L84" s="184">
        <v>0</v>
      </c>
      <c r="M84" s="179" t="s">
        <v>2160</v>
      </c>
      <c r="N84" s="184">
        <v>0</v>
      </c>
      <c r="O84" s="345" t="s">
        <v>2160</v>
      </c>
      <c r="P84" s="184" t="s">
        <v>505</v>
      </c>
      <c r="Q84" s="182" t="s">
        <v>2160</v>
      </c>
      <c r="R84" s="148">
        <v>0</v>
      </c>
      <c r="S84" s="148">
        <v>0</v>
      </c>
      <c r="T84" t="s">
        <v>329</v>
      </c>
    </row>
    <row r="85" spans="1:20" x14ac:dyDescent="0.3">
      <c r="A85" s="148" t="s">
        <v>1024</v>
      </c>
      <c r="B85" s="148">
        <v>729</v>
      </c>
      <c r="C85" t="s">
        <v>369</v>
      </c>
      <c r="D85" t="s">
        <v>370</v>
      </c>
      <c r="E85" t="s">
        <v>1025</v>
      </c>
      <c r="F85" t="s">
        <v>6</v>
      </c>
      <c r="G85" t="s">
        <v>427</v>
      </c>
      <c r="H85" s="148" t="s">
        <v>428</v>
      </c>
      <c r="I85" s="189">
        <v>0</v>
      </c>
      <c r="J85" s="184">
        <v>0</v>
      </c>
      <c r="K85" s="179">
        <v>74.14</v>
      </c>
      <c r="L85" s="184">
        <v>0</v>
      </c>
      <c r="M85" s="179" t="s">
        <v>2160</v>
      </c>
      <c r="N85" s="184">
        <v>0</v>
      </c>
      <c r="O85" s="345" t="s">
        <v>2160</v>
      </c>
      <c r="P85" s="184" t="s">
        <v>1444</v>
      </c>
      <c r="Q85" s="182" t="s">
        <v>2160</v>
      </c>
      <c r="R85" s="148">
        <v>0</v>
      </c>
      <c r="S85" s="148">
        <v>0</v>
      </c>
      <c r="T85" t="s">
        <v>370</v>
      </c>
    </row>
    <row r="86" spans="1:20" x14ac:dyDescent="0.3">
      <c r="A86" s="148" t="s">
        <v>767</v>
      </c>
      <c r="B86" s="148">
        <v>686</v>
      </c>
      <c r="C86" t="s">
        <v>179</v>
      </c>
      <c r="D86" t="s">
        <v>180</v>
      </c>
      <c r="E86" t="s">
        <v>768</v>
      </c>
      <c r="F86" t="s">
        <v>7</v>
      </c>
      <c r="G86" t="s">
        <v>427</v>
      </c>
      <c r="H86" s="148" t="s">
        <v>428</v>
      </c>
      <c r="I86" s="189">
        <v>920.30012099999999</v>
      </c>
      <c r="J86" s="184">
        <v>3302.7</v>
      </c>
      <c r="K86" s="179">
        <v>74.14</v>
      </c>
      <c r="L86" s="184">
        <v>244.86217799999997</v>
      </c>
      <c r="M86" s="179">
        <v>0.2786508374965937</v>
      </c>
      <c r="N86" s="184">
        <v>269.07</v>
      </c>
      <c r="O86" s="345">
        <v>23933</v>
      </c>
      <c r="P86" s="184" t="s">
        <v>1444</v>
      </c>
      <c r="Q86" s="182">
        <v>0.13799774370116574</v>
      </c>
      <c r="R86" s="148" t="s">
        <v>551</v>
      </c>
      <c r="S86" s="148">
        <v>12</v>
      </c>
      <c r="T86" t="s">
        <v>180</v>
      </c>
    </row>
    <row r="87" spans="1:20" x14ac:dyDescent="0.3">
      <c r="A87" s="148" t="s">
        <v>775</v>
      </c>
      <c r="B87" s="148">
        <v>368</v>
      </c>
      <c r="C87" t="s">
        <v>187</v>
      </c>
      <c r="D87" t="s">
        <v>188</v>
      </c>
      <c r="E87" t="s">
        <v>776</v>
      </c>
      <c r="F87" t="s">
        <v>7</v>
      </c>
      <c r="G87" t="s">
        <v>427</v>
      </c>
      <c r="H87" s="148" t="s">
        <v>428</v>
      </c>
      <c r="I87" s="189">
        <v>1520.6038146000003</v>
      </c>
      <c r="J87" s="184">
        <v>5064.3999999999996</v>
      </c>
      <c r="K87" s="179">
        <v>74.14</v>
      </c>
      <c r="L87" s="184">
        <v>375.47461599999997</v>
      </c>
      <c r="M87" s="179">
        <v>0.30025349786746713</v>
      </c>
      <c r="N87" s="184">
        <v>444.58200000000005</v>
      </c>
      <c r="O87" s="345">
        <v>36698</v>
      </c>
      <c r="P87" s="184" t="s">
        <v>1444</v>
      </c>
      <c r="Q87" s="182">
        <v>0.13800207095754535</v>
      </c>
      <c r="R87" s="148" t="s">
        <v>551</v>
      </c>
      <c r="S87" s="148">
        <v>12</v>
      </c>
      <c r="T87" t="s">
        <v>188</v>
      </c>
    </row>
    <row r="88" spans="1:20" x14ac:dyDescent="0.3">
      <c r="A88" s="148" t="s">
        <v>787</v>
      </c>
      <c r="B88" s="148">
        <v>10</v>
      </c>
      <c r="C88" t="s">
        <v>788</v>
      </c>
      <c r="D88" t="s">
        <v>789</v>
      </c>
      <c r="E88" t="s">
        <v>790</v>
      </c>
      <c r="F88" t="s">
        <v>7</v>
      </c>
      <c r="G88" t="s">
        <v>429</v>
      </c>
      <c r="H88" s="148" t="s">
        <v>430</v>
      </c>
      <c r="I88" s="189">
        <v>3013.2843000000003</v>
      </c>
      <c r="J88" s="184">
        <v>0</v>
      </c>
      <c r="K88" s="179">
        <v>0</v>
      </c>
      <c r="L88" s="184">
        <v>0</v>
      </c>
      <c r="M88" s="179" t="s">
        <v>2160</v>
      </c>
      <c r="N88" s="184">
        <v>881</v>
      </c>
      <c r="O88" s="345">
        <v>0</v>
      </c>
      <c r="P88" s="184" t="s">
        <v>505</v>
      </c>
      <c r="Q88" s="182" t="s">
        <v>2160</v>
      </c>
      <c r="R88" s="148" t="s">
        <v>588</v>
      </c>
      <c r="S88" s="148">
        <v>12</v>
      </c>
      <c r="T88">
        <v>0</v>
      </c>
    </row>
    <row r="89" spans="1:20" x14ac:dyDescent="0.3">
      <c r="A89" s="148" t="s">
        <v>791</v>
      </c>
      <c r="B89" s="148">
        <v>10</v>
      </c>
      <c r="C89" t="s">
        <v>788</v>
      </c>
      <c r="D89" t="s">
        <v>198</v>
      </c>
      <c r="E89" t="s">
        <v>790</v>
      </c>
      <c r="F89" t="s">
        <v>7</v>
      </c>
      <c r="G89" t="s">
        <v>427</v>
      </c>
      <c r="H89" s="148" t="s">
        <v>428</v>
      </c>
      <c r="I89" s="189">
        <v>35581.380900000004</v>
      </c>
      <c r="J89" s="184">
        <v>101725.50000000001</v>
      </c>
      <c r="K89" s="179">
        <v>74.14</v>
      </c>
      <c r="L89" s="184">
        <v>7541.9285700000009</v>
      </c>
      <c r="M89" s="179">
        <v>0.34977838300131237</v>
      </c>
      <c r="N89" s="184">
        <v>10403</v>
      </c>
      <c r="O89" s="345">
        <v>737142</v>
      </c>
      <c r="P89" s="184" t="s">
        <v>1444</v>
      </c>
      <c r="Q89" s="182">
        <v>0.13799986976729045</v>
      </c>
      <c r="R89" s="148" t="s">
        <v>588</v>
      </c>
      <c r="S89" s="148">
        <v>12</v>
      </c>
      <c r="T89">
        <v>0</v>
      </c>
    </row>
    <row r="90" spans="1:20" x14ac:dyDescent="0.3">
      <c r="A90" s="148" t="s">
        <v>792</v>
      </c>
      <c r="B90" s="148">
        <v>10</v>
      </c>
      <c r="C90" t="s">
        <v>788</v>
      </c>
      <c r="D90" t="s">
        <v>199</v>
      </c>
      <c r="E90" t="s">
        <v>790</v>
      </c>
      <c r="F90" t="s">
        <v>7</v>
      </c>
      <c r="G90" t="s">
        <v>429</v>
      </c>
      <c r="H90" s="148" t="s">
        <v>430</v>
      </c>
      <c r="I90" s="189">
        <v>187603.45500000005</v>
      </c>
      <c r="J90" s="184">
        <v>0</v>
      </c>
      <c r="K90" s="179">
        <v>0</v>
      </c>
      <c r="L90" s="184">
        <v>0</v>
      </c>
      <c r="M90" s="179" t="s">
        <v>2160</v>
      </c>
      <c r="N90" s="184">
        <v>54850.000000000007</v>
      </c>
      <c r="O90" s="345">
        <v>0</v>
      </c>
      <c r="P90" s="184" t="s">
        <v>505</v>
      </c>
      <c r="Q90" s="182" t="s">
        <v>2160</v>
      </c>
      <c r="R90" s="148" t="s">
        <v>588</v>
      </c>
      <c r="S90" s="148">
        <v>12</v>
      </c>
      <c r="T90">
        <v>0</v>
      </c>
    </row>
    <row r="91" spans="1:20" x14ac:dyDescent="0.3">
      <c r="A91" s="148" t="s">
        <v>793</v>
      </c>
      <c r="B91" s="148">
        <v>10</v>
      </c>
      <c r="C91" t="s">
        <v>788</v>
      </c>
      <c r="D91" t="s">
        <v>200</v>
      </c>
      <c r="E91" t="s">
        <v>790</v>
      </c>
      <c r="F91" t="s">
        <v>7</v>
      </c>
      <c r="G91" t="s">
        <v>427</v>
      </c>
      <c r="H91" s="148" t="s">
        <v>428</v>
      </c>
      <c r="I91" s="189">
        <v>17.101500000000001</v>
      </c>
      <c r="J91" s="184">
        <v>121.79999999999998</v>
      </c>
      <c r="K91" s="179">
        <v>74.14</v>
      </c>
      <c r="L91" s="184">
        <v>9.0302519999999991</v>
      </c>
      <c r="M91" s="179">
        <v>0.14040640394088674</v>
      </c>
      <c r="N91" s="184">
        <v>5</v>
      </c>
      <c r="O91" s="345">
        <v>882</v>
      </c>
      <c r="P91" s="184" t="s">
        <v>1444</v>
      </c>
      <c r="Q91" s="182">
        <v>0.13809523809523808</v>
      </c>
      <c r="R91" s="148" t="s">
        <v>588</v>
      </c>
      <c r="S91" s="148">
        <v>12</v>
      </c>
      <c r="T91">
        <v>0</v>
      </c>
    </row>
    <row r="92" spans="1:20" x14ac:dyDescent="0.3">
      <c r="A92" s="148" t="s">
        <v>794</v>
      </c>
      <c r="B92" s="148">
        <v>10</v>
      </c>
      <c r="C92" t="s">
        <v>788</v>
      </c>
      <c r="D92" t="s">
        <v>201</v>
      </c>
      <c r="E92" t="s">
        <v>790</v>
      </c>
      <c r="F92" t="s">
        <v>7</v>
      </c>
      <c r="G92" t="s">
        <v>552</v>
      </c>
      <c r="H92" s="148" t="s">
        <v>431</v>
      </c>
      <c r="I92" s="189">
        <v>60320.410800000005</v>
      </c>
      <c r="J92" s="184">
        <v>170184</v>
      </c>
      <c r="K92" s="179">
        <v>74</v>
      </c>
      <c r="L92" s="184">
        <v>12593.616</v>
      </c>
      <c r="M92" s="179">
        <v>0.35444231420110001</v>
      </c>
      <c r="N92" s="184">
        <v>17636</v>
      </c>
      <c r="O92" s="345">
        <v>1547154</v>
      </c>
      <c r="P92" s="184" t="s">
        <v>1444</v>
      </c>
      <c r="Q92" s="182">
        <v>0.10999809973667779</v>
      </c>
      <c r="R92" s="148" t="s">
        <v>588</v>
      </c>
      <c r="S92" s="148">
        <v>12</v>
      </c>
      <c r="T92">
        <v>0</v>
      </c>
    </row>
    <row r="93" spans="1:20" x14ac:dyDescent="0.3">
      <c r="A93" s="148" t="s">
        <v>795</v>
      </c>
      <c r="B93" s="148">
        <v>160</v>
      </c>
      <c r="C93" t="s">
        <v>202</v>
      </c>
      <c r="D93" t="s">
        <v>203</v>
      </c>
      <c r="E93" t="s">
        <v>796</v>
      </c>
      <c r="F93" t="s">
        <v>7</v>
      </c>
      <c r="G93" t="s">
        <v>429</v>
      </c>
      <c r="H93" s="148" t="s">
        <v>430</v>
      </c>
      <c r="I93" s="189">
        <v>12802.1829</v>
      </c>
      <c r="J93" s="184">
        <v>0</v>
      </c>
      <c r="K93" s="179">
        <v>0</v>
      </c>
      <c r="L93" s="184">
        <v>0</v>
      </c>
      <c r="M93" s="179" t="s">
        <v>2160</v>
      </c>
      <c r="N93" s="184">
        <v>3743</v>
      </c>
      <c r="O93" s="345">
        <v>0</v>
      </c>
      <c r="P93" s="184" t="s">
        <v>505</v>
      </c>
      <c r="Q93" s="182" t="s">
        <v>2160</v>
      </c>
      <c r="R93" s="148" t="s">
        <v>588</v>
      </c>
      <c r="S93" s="148">
        <v>12</v>
      </c>
      <c r="T93" t="s">
        <v>797</v>
      </c>
    </row>
    <row r="94" spans="1:20" x14ac:dyDescent="0.3">
      <c r="A94" s="148" t="s">
        <v>798</v>
      </c>
      <c r="B94" s="148">
        <v>160</v>
      </c>
      <c r="C94" t="s">
        <v>202</v>
      </c>
      <c r="D94" t="s">
        <v>204</v>
      </c>
      <c r="E94" t="s">
        <v>796</v>
      </c>
      <c r="F94" t="s">
        <v>7</v>
      </c>
      <c r="G94" t="s">
        <v>427</v>
      </c>
      <c r="H94" s="148" t="s">
        <v>428</v>
      </c>
      <c r="I94" s="189">
        <v>19116.056700000005</v>
      </c>
      <c r="J94" s="184">
        <v>56151.6</v>
      </c>
      <c r="K94" s="179">
        <v>74.14</v>
      </c>
      <c r="L94" s="184">
        <v>4163.079624</v>
      </c>
      <c r="M94" s="179">
        <v>0.34043654499604653</v>
      </c>
      <c r="N94" s="184">
        <v>5589.0000000000009</v>
      </c>
      <c r="O94" s="345">
        <v>406896</v>
      </c>
      <c r="P94" s="184" t="s">
        <v>1444</v>
      </c>
      <c r="Q94" s="182">
        <v>0.13799988203373834</v>
      </c>
      <c r="R94" s="148" t="s">
        <v>588</v>
      </c>
      <c r="S94" s="148">
        <v>12</v>
      </c>
      <c r="T94" t="s">
        <v>797</v>
      </c>
    </row>
    <row r="95" spans="1:20" x14ac:dyDescent="0.3">
      <c r="A95" s="148" t="s">
        <v>799</v>
      </c>
      <c r="B95" s="148">
        <v>160</v>
      </c>
      <c r="C95" t="s">
        <v>202</v>
      </c>
      <c r="D95" t="s">
        <v>205</v>
      </c>
      <c r="E95" t="s">
        <v>796</v>
      </c>
      <c r="F95" t="s">
        <v>7</v>
      </c>
      <c r="G95" t="s">
        <v>429</v>
      </c>
      <c r="H95" s="148" t="s">
        <v>430</v>
      </c>
      <c r="I95" s="189">
        <v>53148.041700000002</v>
      </c>
      <c r="J95" s="184">
        <v>0</v>
      </c>
      <c r="K95" s="179">
        <v>0</v>
      </c>
      <c r="L95" s="184">
        <v>0</v>
      </c>
      <c r="M95" s="179" t="s">
        <v>2160</v>
      </c>
      <c r="N95" s="184">
        <v>15539</v>
      </c>
      <c r="O95" s="345">
        <v>0</v>
      </c>
      <c r="P95" s="184" t="s">
        <v>505</v>
      </c>
      <c r="Q95" s="182" t="s">
        <v>2160</v>
      </c>
      <c r="R95" s="148" t="s">
        <v>588</v>
      </c>
      <c r="S95" s="148">
        <v>12</v>
      </c>
      <c r="T95" t="s">
        <v>797</v>
      </c>
    </row>
    <row r="96" spans="1:20" x14ac:dyDescent="0.3">
      <c r="A96" s="148" t="s">
        <v>1000</v>
      </c>
      <c r="B96" s="148">
        <v>586</v>
      </c>
      <c r="C96" t="s">
        <v>355</v>
      </c>
      <c r="D96" t="s">
        <v>356</v>
      </c>
      <c r="E96" t="s">
        <v>1001</v>
      </c>
      <c r="F96" t="s">
        <v>7</v>
      </c>
      <c r="G96" t="s">
        <v>427</v>
      </c>
      <c r="H96" s="148" t="s">
        <v>428</v>
      </c>
      <c r="I96" s="189">
        <v>1416.8353329000001</v>
      </c>
      <c r="J96" s="184">
        <v>4880.8</v>
      </c>
      <c r="K96" s="179">
        <v>74.14</v>
      </c>
      <c r="L96" s="184">
        <v>361.86251199999998</v>
      </c>
      <c r="M96" s="179">
        <v>0.29028752108260941</v>
      </c>
      <c r="N96" s="184">
        <v>414.24300000000005</v>
      </c>
      <c r="O96" s="345">
        <v>35368</v>
      </c>
      <c r="P96" s="184" t="s">
        <v>1444</v>
      </c>
      <c r="Q96" s="182">
        <v>0.13800045238633793</v>
      </c>
      <c r="R96" s="148" t="s">
        <v>551</v>
      </c>
      <c r="S96" s="148">
        <v>12</v>
      </c>
      <c r="T96" t="s">
        <v>356</v>
      </c>
    </row>
    <row r="97" spans="1:20" x14ac:dyDescent="0.3">
      <c r="A97" s="148" t="s">
        <v>1435</v>
      </c>
      <c r="B97" s="148">
        <v>160</v>
      </c>
      <c r="C97" t="s">
        <v>202</v>
      </c>
      <c r="D97" t="s">
        <v>797</v>
      </c>
      <c r="E97" t="s">
        <v>796</v>
      </c>
      <c r="F97" t="s">
        <v>7</v>
      </c>
      <c r="G97" t="s">
        <v>429</v>
      </c>
      <c r="H97" s="148" t="s">
        <v>430</v>
      </c>
      <c r="I97" s="189">
        <v>0</v>
      </c>
      <c r="J97" s="184">
        <v>0</v>
      </c>
      <c r="K97" s="179">
        <v>0</v>
      </c>
      <c r="L97" s="184">
        <v>0</v>
      </c>
      <c r="M97" s="179" t="s">
        <v>2160</v>
      </c>
      <c r="N97" s="184">
        <v>0</v>
      </c>
      <c r="O97" s="345" t="s">
        <v>2160</v>
      </c>
      <c r="P97" s="184" t="s">
        <v>505</v>
      </c>
      <c r="Q97" s="182" t="s">
        <v>2160</v>
      </c>
      <c r="R97" s="148">
        <v>0</v>
      </c>
      <c r="S97" s="148">
        <v>0</v>
      </c>
      <c r="T97" t="s">
        <v>797</v>
      </c>
    </row>
    <row r="98" spans="1:20" x14ac:dyDescent="0.3">
      <c r="A98" s="148" t="s">
        <v>1435</v>
      </c>
      <c r="B98" s="148">
        <v>160</v>
      </c>
      <c r="C98" t="s">
        <v>202</v>
      </c>
      <c r="D98" t="s">
        <v>797</v>
      </c>
      <c r="E98" t="s">
        <v>796</v>
      </c>
      <c r="F98" t="s">
        <v>7</v>
      </c>
      <c r="G98" t="s">
        <v>427</v>
      </c>
      <c r="H98" s="148" t="s">
        <v>428</v>
      </c>
      <c r="I98" s="189">
        <v>0</v>
      </c>
      <c r="J98" s="184">
        <v>0</v>
      </c>
      <c r="K98" s="179">
        <v>74.14</v>
      </c>
      <c r="L98" s="184">
        <v>0</v>
      </c>
      <c r="M98" s="179" t="s">
        <v>2160</v>
      </c>
      <c r="N98" s="184">
        <v>0</v>
      </c>
      <c r="O98" s="345" t="s">
        <v>2160</v>
      </c>
      <c r="P98" s="184" t="s">
        <v>1444</v>
      </c>
      <c r="Q98" s="182" t="s">
        <v>2160</v>
      </c>
      <c r="R98" s="148">
        <v>0</v>
      </c>
      <c r="S98" s="148">
        <v>0</v>
      </c>
      <c r="T98" t="s">
        <v>797</v>
      </c>
    </row>
    <row r="99" spans="1:20" x14ac:dyDescent="0.3">
      <c r="A99" s="148" t="s">
        <v>622</v>
      </c>
      <c r="B99" s="148">
        <v>2</v>
      </c>
      <c r="C99" t="s">
        <v>80</v>
      </c>
      <c r="D99" t="s">
        <v>96</v>
      </c>
      <c r="E99" t="s">
        <v>623</v>
      </c>
      <c r="F99" t="s">
        <v>7</v>
      </c>
      <c r="G99" t="s">
        <v>427</v>
      </c>
      <c r="H99" s="148" t="s">
        <v>428</v>
      </c>
      <c r="I99" s="189">
        <v>4331.5568477999996</v>
      </c>
      <c r="J99" s="184">
        <v>12131.9</v>
      </c>
      <c r="K99" s="179">
        <v>74.14</v>
      </c>
      <c r="L99" s="184">
        <v>899.45906600000001</v>
      </c>
      <c r="M99" s="179">
        <v>0.3570386211393104</v>
      </c>
      <c r="N99" s="184">
        <v>1266.4259999999999</v>
      </c>
      <c r="O99" s="345">
        <v>87912</v>
      </c>
      <c r="P99" s="184" t="s">
        <v>1444</v>
      </c>
      <c r="Q99" s="182">
        <v>0.1380005005005005</v>
      </c>
      <c r="R99" s="148" t="s">
        <v>551</v>
      </c>
      <c r="S99" s="148">
        <v>12</v>
      </c>
      <c r="T99" t="s">
        <v>96</v>
      </c>
    </row>
    <row r="100" spans="1:20" x14ac:dyDescent="0.3">
      <c r="A100" s="148" t="s">
        <v>793</v>
      </c>
      <c r="B100" s="148">
        <v>10</v>
      </c>
      <c r="C100" t="s">
        <v>788</v>
      </c>
      <c r="D100" t="s">
        <v>200</v>
      </c>
      <c r="E100" t="s">
        <v>790</v>
      </c>
      <c r="F100" t="s">
        <v>7</v>
      </c>
      <c r="G100" t="s">
        <v>427</v>
      </c>
      <c r="H100" s="148" t="s">
        <v>431</v>
      </c>
      <c r="I100" s="189">
        <v>17255.413499999999</v>
      </c>
      <c r="J100" s="184">
        <v>55015.8</v>
      </c>
      <c r="K100" s="179">
        <v>74.14</v>
      </c>
      <c r="L100" s="184">
        <v>4078.8714120000004</v>
      </c>
      <c r="M100" s="179">
        <v>0.31364468934378847</v>
      </c>
      <c r="N100" s="184">
        <v>5044.9999999999991</v>
      </c>
      <c r="O100" s="345">
        <v>398664</v>
      </c>
      <c r="P100" s="184" t="s">
        <v>1444</v>
      </c>
      <c r="Q100" s="182">
        <v>0.13800042140750107</v>
      </c>
      <c r="R100" s="148" t="s">
        <v>588</v>
      </c>
      <c r="S100" s="148">
        <v>12</v>
      </c>
      <c r="T100">
        <v>0</v>
      </c>
    </row>
    <row r="101" spans="1:20" x14ac:dyDescent="0.3">
      <c r="A101" s="148" t="s">
        <v>794</v>
      </c>
      <c r="B101" s="148" t="e">
        <v>#N/A</v>
      </c>
      <c r="C101" t="s">
        <v>197</v>
      </c>
      <c r="D101" t="s">
        <v>201</v>
      </c>
      <c r="E101" t="s">
        <v>790</v>
      </c>
      <c r="F101" t="s">
        <v>7</v>
      </c>
      <c r="G101" t="s">
        <v>439</v>
      </c>
      <c r="H101" s="148" t="s">
        <v>428</v>
      </c>
      <c r="I101" s="189">
        <v>0</v>
      </c>
      <c r="J101" s="184">
        <v>0</v>
      </c>
      <c r="K101" s="179">
        <v>72.233333333333306</v>
      </c>
      <c r="L101" s="184">
        <v>0</v>
      </c>
      <c r="M101" s="179" t="s">
        <v>2160</v>
      </c>
      <c r="N101" s="184">
        <v>0</v>
      </c>
      <c r="O101" s="345" t="s">
        <v>2160</v>
      </c>
      <c r="P101" s="184" t="s">
        <v>1444</v>
      </c>
      <c r="Q101" s="182" t="s">
        <v>2160</v>
      </c>
      <c r="R101" s="148">
        <v>0</v>
      </c>
      <c r="S101" s="148">
        <v>0</v>
      </c>
      <c r="T101">
        <v>0</v>
      </c>
    </row>
    <row r="102" spans="1:20" x14ac:dyDescent="0.3">
      <c r="A102" s="148" t="s">
        <v>794</v>
      </c>
      <c r="B102" s="148">
        <v>10</v>
      </c>
      <c r="C102" t="s">
        <v>788</v>
      </c>
      <c r="D102" t="s">
        <v>201</v>
      </c>
      <c r="E102" t="s">
        <v>790</v>
      </c>
      <c r="F102" t="s">
        <v>7</v>
      </c>
      <c r="G102" t="s">
        <v>439</v>
      </c>
      <c r="H102" s="148" t="s">
        <v>431</v>
      </c>
      <c r="I102" s="189">
        <v>0</v>
      </c>
      <c r="J102" s="184">
        <v>0</v>
      </c>
      <c r="K102" s="179">
        <v>72.233333333333306</v>
      </c>
      <c r="L102" s="184">
        <v>0</v>
      </c>
      <c r="M102" s="179" t="s">
        <v>2160</v>
      </c>
      <c r="N102" s="184">
        <v>0</v>
      </c>
      <c r="O102" s="345">
        <v>0</v>
      </c>
      <c r="P102" s="184" t="s">
        <v>1444</v>
      </c>
      <c r="Q102" s="182" t="s">
        <v>2160</v>
      </c>
      <c r="R102" s="148" t="s">
        <v>588</v>
      </c>
      <c r="S102" s="148">
        <v>12</v>
      </c>
      <c r="T102">
        <v>0</v>
      </c>
    </row>
    <row r="103" spans="1:20" x14ac:dyDescent="0.3">
      <c r="A103" s="148" t="s">
        <v>1331</v>
      </c>
      <c r="B103" s="148">
        <v>2</v>
      </c>
      <c r="C103" t="s">
        <v>80</v>
      </c>
      <c r="D103" t="s">
        <v>85</v>
      </c>
      <c r="E103" t="s">
        <v>623</v>
      </c>
      <c r="F103" t="s">
        <v>7</v>
      </c>
      <c r="G103" t="s">
        <v>427</v>
      </c>
      <c r="H103" s="148" t="s">
        <v>428</v>
      </c>
      <c r="I103" s="189">
        <v>144.67869000000002</v>
      </c>
      <c r="J103" s="184">
        <v>448</v>
      </c>
      <c r="K103" s="179">
        <v>74.14</v>
      </c>
      <c r="L103" s="184">
        <v>33.21472</v>
      </c>
      <c r="M103" s="179">
        <v>0.32294350446428577</v>
      </c>
      <c r="N103" s="184">
        <v>42.300000000000004</v>
      </c>
      <c r="O103" s="345">
        <v>3247</v>
      </c>
      <c r="P103" s="184" t="s">
        <v>1444</v>
      </c>
      <c r="Q103" s="182">
        <v>0.13797351401293501</v>
      </c>
      <c r="R103" s="148" t="s">
        <v>551</v>
      </c>
      <c r="S103" s="148">
        <v>2</v>
      </c>
      <c r="T103" t="s">
        <v>96</v>
      </c>
    </row>
    <row r="104" spans="1:20" x14ac:dyDescent="0.3">
      <c r="A104" s="148" t="s">
        <v>1436</v>
      </c>
      <c r="B104" s="148">
        <v>2</v>
      </c>
      <c r="C104" t="s">
        <v>80</v>
      </c>
      <c r="D104" t="s">
        <v>394</v>
      </c>
      <c r="E104" t="s">
        <v>623</v>
      </c>
      <c r="F104" t="s">
        <v>7</v>
      </c>
      <c r="G104" t="s">
        <v>427</v>
      </c>
      <c r="H104" s="148" t="s">
        <v>428</v>
      </c>
      <c r="I104" s="189">
        <v>0</v>
      </c>
      <c r="J104" s="184">
        <v>0</v>
      </c>
      <c r="K104" s="179">
        <v>74.14</v>
      </c>
      <c r="L104" s="184">
        <v>0</v>
      </c>
      <c r="M104" s="179" t="s">
        <v>2160</v>
      </c>
      <c r="N104" s="184">
        <v>0</v>
      </c>
      <c r="O104" s="345" t="s">
        <v>2160</v>
      </c>
      <c r="P104" s="184" t="s">
        <v>1444</v>
      </c>
      <c r="Q104" s="182" t="s">
        <v>2160</v>
      </c>
      <c r="R104" s="148">
        <v>0</v>
      </c>
      <c r="S104" s="148">
        <v>0</v>
      </c>
      <c r="T104" t="s">
        <v>96</v>
      </c>
    </row>
    <row r="105" spans="1:20" x14ac:dyDescent="0.3">
      <c r="A105" s="148" t="s">
        <v>739</v>
      </c>
      <c r="B105" s="148">
        <v>683</v>
      </c>
      <c r="C105" t="s">
        <v>154</v>
      </c>
      <c r="D105" t="s">
        <v>155</v>
      </c>
      <c r="E105" t="s">
        <v>740</v>
      </c>
      <c r="F105" t="s">
        <v>8</v>
      </c>
      <c r="G105" t="s">
        <v>427</v>
      </c>
      <c r="H105" s="148" t="s">
        <v>428</v>
      </c>
      <c r="I105" s="189">
        <v>731.46193769999991</v>
      </c>
      <c r="J105" s="184">
        <v>2689.7000000000003</v>
      </c>
      <c r="K105" s="179">
        <v>74.14</v>
      </c>
      <c r="L105" s="184">
        <v>199.41435800000002</v>
      </c>
      <c r="M105" s="179">
        <v>0.27194926486225224</v>
      </c>
      <c r="N105" s="184">
        <v>213.85899999999998</v>
      </c>
      <c r="O105" s="345">
        <v>19491</v>
      </c>
      <c r="P105" s="184" t="s">
        <v>1444</v>
      </c>
      <c r="Q105" s="182">
        <v>0.13799702426761071</v>
      </c>
      <c r="R105" s="148" t="s">
        <v>551</v>
      </c>
      <c r="S105" s="148">
        <v>12</v>
      </c>
      <c r="T105" t="s">
        <v>155</v>
      </c>
    </row>
    <row r="106" spans="1:20" x14ac:dyDescent="0.3">
      <c r="A106" s="148" t="s">
        <v>874</v>
      </c>
      <c r="B106" s="148">
        <v>16</v>
      </c>
      <c r="C106" t="s">
        <v>257</v>
      </c>
      <c r="D106" t="s">
        <v>875</v>
      </c>
      <c r="E106" t="s">
        <v>876</v>
      </c>
      <c r="F106" t="s">
        <v>8</v>
      </c>
      <c r="G106" t="s">
        <v>1064</v>
      </c>
      <c r="H106" s="148" t="s">
        <v>1065</v>
      </c>
      <c r="I106" s="189">
        <v>0</v>
      </c>
      <c r="J106" s="184">
        <v>0</v>
      </c>
      <c r="K106" s="179">
        <v>0</v>
      </c>
      <c r="L106" s="184">
        <v>0</v>
      </c>
      <c r="M106" s="179" t="s">
        <v>2160</v>
      </c>
      <c r="N106" s="184">
        <v>0</v>
      </c>
      <c r="O106" s="345">
        <v>267</v>
      </c>
      <c r="P106" s="184" t="s">
        <v>1064</v>
      </c>
      <c r="Q106" s="182">
        <v>0</v>
      </c>
      <c r="R106" s="148" t="s">
        <v>588</v>
      </c>
      <c r="S106" s="148">
        <v>12</v>
      </c>
      <c r="T106" t="s">
        <v>877</v>
      </c>
    </row>
    <row r="107" spans="1:20" x14ac:dyDescent="0.3">
      <c r="A107" s="148" t="s">
        <v>878</v>
      </c>
      <c r="B107" s="148">
        <v>16</v>
      </c>
      <c r="C107" t="s">
        <v>257</v>
      </c>
      <c r="D107" t="s">
        <v>879</v>
      </c>
      <c r="E107" t="s">
        <v>876</v>
      </c>
      <c r="F107" t="s">
        <v>8</v>
      </c>
      <c r="G107" t="s">
        <v>1064</v>
      </c>
      <c r="H107" s="148" t="s">
        <v>1068</v>
      </c>
      <c r="I107" s="189">
        <v>0</v>
      </c>
      <c r="J107" s="184">
        <v>0</v>
      </c>
      <c r="K107" s="179">
        <v>0</v>
      </c>
      <c r="L107" s="184">
        <v>0</v>
      </c>
      <c r="M107" s="179" t="s">
        <v>2160</v>
      </c>
      <c r="N107" s="184">
        <v>0</v>
      </c>
      <c r="O107" s="345">
        <v>373</v>
      </c>
      <c r="P107" s="184" t="s">
        <v>1064</v>
      </c>
      <c r="Q107" s="182">
        <v>0</v>
      </c>
      <c r="R107" s="148" t="s">
        <v>588</v>
      </c>
      <c r="S107" s="148">
        <v>12</v>
      </c>
      <c r="T107" t="s">
        <v>877</v>
      </c>
    </row>
    <row r="108" spans="1:20" x14ac:dyDescent="0.3">
      <c r="A108" s="148" t="s">
        <v>880</v>
      </c>
      <c r="B108" s="148">
        <v>16</v>
      </c>
      <c r="C108" t="s">
        <v>257</v>
      </c>
      <c r="D108" t="s">
        <v>881</v>
      </c>
      <c r="E108" t="s">
        <v>876</v>
      </c>
      <c r="F108" t="s">
        <v>8</v>
      </c>
      <c r="G108" t="s">
        <v>427</v>
      </c>
      <c r="H108" s="148" t="s">
        <v>428</v>
      </c>
      <c r="I108" s="189">
        <v>0</v>
      </c>
      <c r="J108" s="184">
        <v>3518</v>
      </c>
      <c r="K108" s="179">
        <v>74.14</v>
      </c>
      <c r="L108" s="184">
        <v>260.82452000000001</v>
      </c>
      <c r="M108" s="179">
        <v>0</v>
      </c>
      <c r="N108" s="184">
        <v>0</v>
      </c>
      <c r="O108" s="345">
        <v>25494</v>
      </c>
      <c r="P108" s="184" t="s">
        <v>1444</v>
      </c>
      <c r="Q108" s="182">
        <v>0.13799325331450538</v>
      </c>
      <c r="R108" s="148" t="s">
        <v>588</v>
      </c>
      <c r="S108" s="148">
        <v>12</v>
      </c>
      <c r="T108" t="s">
        <v>877</v>
      </c>
    </row>
    <row r="109" spans="1:20" x14ac:dyDescent="0.3">
      <c r="A109" s="148" t="s">
        <v>882</v>
      </c>
      <c r="B109" s="148">
        <v>16</v>
      </c>
      <c r="C109" t="s">
        <v>257</v>
      </c>
      <c r="D109" t="s">
        <v>883</v>
      </c>
      <c r="E109" t="s">
        <v>876</v>
      </c>
      <c r="F109" t="s">
        <v>8</v>
      </c>
      <c r="G109" t="s">
        <v>427</v>
      </c>
      <c r="H109" s="148" t="s">
        <v>428</v>
      </c>
      <c r="I109" s="189">
        <v>0</v>
      </c>
      <c r="J109" s="184">
        <v>330.59999999999997</v>
      </c>
      <c r="K109" s="179">
        <v>74.14</v>
      </c>
      <c r="L109" s="184">
        <v>24.510683999999998</v>
      </c>
      <c r="M109" s="179">
        <v>0</v>
      </c>
      <c r="N109" s="184">
        <v>0</v>
      </c>
      <c r="O109" s="345">
        <v>2394</v>
      </c>
      <c r="P109" s="184" t="s">
        <v>1444</v>
      </c>
      <c r="Q109" s="182">
        <v>0.13809523809523808</v>
      </c>
      <c r="R109" s="148" t="s">
        <v>588</v>
      </c>
      <c r="S109" s="148">
        <v>12</v>
      </c>
      <c r="T109" t="s">
        <v>877</v>
      </c>
    </row>
    <row r="110" spans="1:20" x14ac:dyDescent="0.3">
      <c r="A110" s="148" t="s">
        <v>884</v>
      </c>
      <c r="B110" s="148">
        <v>16</v>
      </c>
      <c r="C110" t="s">
        <v>257</v>
      </c>
      <c r="D110" t="s">
        <v>885</v>
      </c>
      <c r="E110" t="s">
        <v>876</v>
      </c>
      <c r="F110" t="s">
        <v>8</v>
      </c>
      <c r="G110" t="s">
        <v>432</v>
      </c>
      <c r="H110" s="148" t="s">
        <v>433</v>
      </c>
      <c r="I110" s="189">
        <v>100245.57269999999</v>
      </c>
      <c r="J110" s="184">
        <v>270580</v>
      </c>
      <c r="K110" s="179">
        <v>0</v>
      </c>
      <c r="L110" s="184">
        <v>0</v>
      </c>
      <c r="M110" s="179">
        <v>0.37048404427526049</v>
      </c>
      <c r="N110" s="184">
        <v>29308.999999999996</v>
      </c>
      <c r="O110" s="345">
        <v>0</v>
      </c>
      <c r="P110" s="184" t="s">
        <v>505</v>
      </c>
      <c r="Q110" s="182" t="s">
        <v>2160</v>
      </c>
      <c r="R110" s="148" t="s">
        <v>588</v>
      </c>
      <c r="S110" s="148">
        <v>12</v>
      </c>
      <c r="T110" t="s">
        <v>877</v>
      </c>
    </row>
    <row r="111" spans="1:20" x14ac:dyDescent="0.3">
      <c r="A111" s="148" t="s">
        <v>886</v>
      </c>
      <c r="B111" s="148">
        <v>16</v>
      </c>
      <c r="C111" t="s">
        <v>257</v>
      </c>
      <c r="D111" t="s">
        <v>887</v>
      </c>
      <c r="E111" t="s">
        <v>876</v>
      </c>
      <c r="F111" t="s">
        <v>8</v>
      </c>
      <c r="G111" t="s">
        <v>427</v>
      </c>
      <c r="H111" s="148" t="s">
        <v>428</v>
      </c>
      <c r="I111" s="189">
        <v>0</v>
      </c>
      <c r="J111" s="184">
        <v>840.6</v>
      </c>
      <c r="K111" s="179">
        <v>74.14</v>
      </c>
      <c r="L111" s="184">
        <v>62.322084000000004</v>
      </c>
      <c r="M111" s="179">
        <v>0</v>
      </c>
      <c r="N111" s="184">
        <v>0</v>
      </c>
      <c r="O111" s="345">
        <v>6090</v>
      </c>
      <c r="P111" s="184" t="s">
        <v>1444</v>
      </c>
      <c r="Q111" s="182">
        <v>0.1380295566502463</v>
      </c>
      <c r="R111" s="148" t="s">
        <v>588</v>
      </c>
      <c r="S111" s="148">
        <v>12</v>
      </c>
      <c r="T111" t="s">
        <v>877</v>
      </c>
    </row>
    <row r="112" spans="1:20" x14ac:dyDescent="0.3">
      <c r="A112" s="148" t="s">
        <v>888</v>
      </c>
      <c r="B112" s="148">
        <v>16</v>
      </c>
      <c r="C112" t="s">
        <v>257</v>
      </c>
      <c r="D112" t="s">
        <v>889</v>
      </c>
      <c r="E112" t="s">
        <v>876</v>
      </c>
      <c r="F112" t="s">
        <v>8</v>
      </c>
      <c r="G112" t="s">
        <v>429</v>
      </c>
      <c r="H112" s="148" t="s">
        <v>430</v>
      </c>
      <c r="I112" s="189">
        <v>425772.62519999995</v>
      </c>
      <c r="J112" s="184">
        <v>0</v>
      </c>
      <c r="K112" s="179">
        <v>0</v>
      </c>
      <c r="L112" s="184">
        <v>0</v>
      </c>
      <c r="M112" s="179" t="s">
        <v>2160</v>
      </c>
      <c r="N112" s="184">
        <v>124483.99999999999</v>
      </c>
      <c r="O112" s="345">
        <v>0</v>
      </c>
      <c r="P112" s="184" t="s">
        <v>505</v>
      </c>
      <c r="Q112" s="182" t="s">
        <v>2160</v>
      </c>
      <c r="R112" s="148" t="s">
        <v>588</v>
      </c>
      <c r="S112" s="148">
        <v>12</v>
      </c>
      <c r="T112" t="s">
        <v>877</v>
      </c>
    </row>
    <row r="113" spans="1:20" x14ac:dyDescent="0.3">
      <c r="A113" s="148" t="s">
        <v>577</v>
      </c>
      <c r="B113" s="148">
        <v>449</v>
      </c>
      <c r="C113" t="s">
        <v>61</v>
      </c>
      <c r="D113" t="s">
        <v>62</v>
      </c>
      <c r="E113" t="s">
        <v>578</v>
      </c>
      <c r="F113" t="s">
        <v>8</v>
      </c>
      <c r="G113" t="s">
        <v>427</v>
      </c>
      <c r="H113" s="148" t="s">
        <v>428</v>
      </c>
      <c r="I113" s="189">
        <v>1067.3593398</v>
      </c>
      <c r="J113" s="184">
        <v>4877.6000000000004</v>
      </c>
      <c r="K113" s="179">
        <v>74.14</v>
      </c>
      <c r="L113" s="184">
        <v>361.62526400000002</v>
      </c>
      <c r="M113" s="179">
        <v>0.21882879690831555</v>
      </c>
      <c r="N113" s="184">
        <v>312.06600000000003</v>
      </c>
      <c r="O113" s="345">
        <v>35344</v>
      </c>
      <c r="P113" s="184" t="s">
        <v>1444</v>
      </c>
      <c r="Q113" s="182">
        <v>0.13800362154821186</v>
      </c>
      <c r="R113" s="148" t="s">
        <v>551</v>
      </c>
      <c r="S113" s="148">
        <v>12</v>
      </c>
      <c r="T113" t="s">
        <v>62</v>
      </c>
    </row>
    <row r="114" spans="1:20" x14ac:dyDescent="0.3">
      <c r="A114" s="148" t="s">
        <v>961</v>
      </c>
      <c r="B114" s="148">
        <v>357</v>
      </c>
      <c r="C114" t="s">
        <v>315</v>
      </c>
      <c r="D114" t="s">
        <v>316</v>
      </c>
      <c r="E114" t="s">
        <v>962</v>
      </c>
      <c r="F114" t="s">
        <v>8</v>
      </c>
      <c r="G114" t="s">
        <v>427</v>
      </c>
      <c r="H114" s="148" t="s">
        <v>428</v>
      </c>
      <c r="I114" s="189">
        <v>1007.4527853</v>
      </c>
      <c r="J114" s="184">
        <v>4132.5</v>
      </c>
      <c r="K114" s="179">
        <v>74.14</v>
      </c>
      <c r="L114" s="184">
        <v>306.38355000000001</v>
      </c>
      <c r="M114" s="179">
        <v>0.24378772784029037</v>
      </c>
      <c r="N114" s="184">
        <v>294.55099999999999</v>
      </c>
      <c r="O114" s="345">
        <v>29945</v>
      </c>
      <c r="P114" s="184" t="s">
        <v>1444</v>
      </c>
      <c r="Q114" s="182">
        <v>0.13800300551010186</v>
      </c>
      <c r="R114" s="148" t="s">
        <v>551</v>
      </c>
      <c r="S114" s="148">
        <v>12</v>
      </c>
      <c r="T114" t="s">
        <v>316</v>
      </c>
    </row>
    <row r="115" spans="1:20" x14ac:dyDescent="0.3">
      <c r="A115" s="148" t="s">
        <v>727</v>
      </c>
      <c r="B115" s="148">
        <v>169</v>
      </c>
      <c r="C115" t="s">
        <v>103</v>
      </c>
      <c r="D115" t="s">
        <v>135</v>
      </c>
      <c r="E115" t="s">
        <v>728</v>
      </c>
      <c r="F115" t="s">
        <v>8</v>
      </c>
      <c r="G115" t="s">
        <v>427</v>
      </c>
      <c r="H115" s="148" t="s">
        <v>428</v>
      </c>
      <c r="I115" s="189">
        <v>2974.0466183999997</v>
      </c>
      <c r="J115" s="184">
        <v>8578</v>
      </c>
      <c r="K115" s="179">
        <v>74.14</v>
      </c>
      <c r="L115" s="184">
        <v>635.97292000000004</v>
      </c>
      <c r="M115" s="179">
        <v>0.34670629731872227</v>
      </c>
      <c r="N115" s="184">
        <v>869.52799999999991</v>
      </c>
      <c r="O115" s="345">
        <v>62160</v>
      </c>
      <c r="P115" s="184" t="s">
        <v>1444</v>
      </c>
      <c r="Q115" s="182">
        <v>0.137998712998713</v>
      </c>
      <c r="R115" s="148" t="s">
        <v>551</v>
      </c>
      <c r="S115" s="148">
        <v>12</v>
      </c>
      <c r="T115" t="s">
        <v>135</v>
      </c>
    </row>
    <row r="116" spans="1:20" x14ac:dyDescent="0.3">
      <c r="A116" s="148" t="s">
        <v>1313</v>
      </c>
      <c r="B116" s="148">
        <v>16</v>
      </c>
      <c r="C116" t="s">
        <v>257</v>
      </c>
      <c r="D116" t="s">
        <v>1351</v>
      </c>
      <c r="E116" t="s">
        <v>876</v>
      </c>
      <c r="F116" t="s">
        <v>8</v>
      </c>
      <c r="G116" t="s">
        <v>427</v>
      </c>
      <c r="H116" s="148" t="s">
        <v>428</v>
      </c>
      <c r="I116" s="189">
        <v>0</v>
      </c>
      <c r="J116" s="184">
        <v>17.399999999999999</v>
      </c>
      <c r="K116" s="179">
        <v>74.14</v>
      </c>
      <c r="L116" s="184">
        <v>1.2900359999999997</v>
      </c>
      <c r="M116" s="179">
        <v>0</v>
      </c>
      <c r="N116" s="184">
        <v>0</v>
      </c>
      <c r="O116" s="345">
        <v>126</v>
      </c>
      <c r="P116" s="184" t="s">
        <v>1444</v>
      </c>
      <c r="Q116" s="182">
        <v>0.13809523809523808</v>
      </c>
      <c r="R116" s="148" t="s">
        <v>588</v>
      </c>
      <c r="S116" s="148">
        <v>12</v>
      </c>
      <c r="T116" t="s">
        <v>877</v>
      </c>
    </row>
    <row r="117" spans="1:20" x14ac:dyDescent="0.3">
      <c r="A117" s="148" t="s">
        <v>900</v>
      </c>
      <c r="B117" s="148">
        <v>353</v>
      </c>
      <c r="C117" t="s">
        <v>268</v>
      </c>
      <c r="D117" t="s">
        <v>269</v>
      </c>
      <c r="E117" t="s">
        <v>901</v>
      </c>
      <c r="F117" t="s">
        <v>8</v>
      </c>
      <c r="G117" t="s">
        <v>429</v>
      </c>
      <c r="H117" s="148" t="s">
        <v>430</v>
      </c>
      <c r="I117" s="189">
        <v>2735.4567513000002</v>
      </c>
      <c r="J117" s="184">
        <v>0</v>
      </c>
      <c r="K117" s="179">
        <v>0</v>
      </c>
      <c r="L117" s="184">
        <v>0</v>
      </c>
      <c r="M117" s="179" t="s">
        <v>2160</v>
      </c>
      <c r="N117" s="184">
        <v>799.77099999999996</v>
      </c>
      <c r="O117" s="345">
        <v>0</v>
      </c>
      <c r="P117" s="184" t="s">
        <v>505</v>
      </c>
      <c r="Q117" s="182" t="s">
        <v>2160</v>
      </c>
      <c r="R117" s="148" t="s">
        <v>551</v>
      </c>
      <c r="S117" s="148">
        <v>10</v>
      </c>
      <c r="T117" t="s">
        <v>269</v>
      </c>
    </row>
    <row r="118" spans="1:20" x14ac:dyDescent="0.3">
      <c r="A118" s="148" t="s">
        <v>900</v>
      </c>
      <c r="B118" s="148">
        <v>353</v>
      </c>
      <c r="C118" t="s">
        <v>268</v>
      </c>
      <c r="D118" t="s">
        <v>269</v>
      </c>
      <c r="E118" t="s">
        <v>901</v>
      </c>
      <c r="F118" t="s">
        <v>8</v>
      </c>
      <c r="G118" t="s">
        <v>427</v>
      </c>
      <c r="H118" s="148" t="s">
        <v>428</v>
      </c>
      <c r="I118" s="189">
        <v>193.06225380000001</v>
      </c>
      <c r="J118" s="184">
        <v>660.4</v>
      </c>
      <c r="K118" s="179">
        <v>74.14</v>
      </c>
      <c r="L118" s="184">
        <v>48.962055999999997</v>
      </c>
      <c r="M118" s="179">
        <v>0.29234138976377955</v>
      </c>
      <c r="N118" s="184">
        <v>56.445999999999998</v>
      </c>
      <c r="O118" s="345">
        <v>4785</v>
      </c>
      <c r="P118" s="184" t="s">
        <v>1444</v>
      </c>
      <c r="Q118" s="182">
        <v>0.1380146290491118</v>
      </c>
      <c r="R118" s="148" t="s">
        <v>551</v>
      </c>
      <c r="S118" s="148">
        <v>4</v>
      </c>
      <c r="T118" t="s">
        <v>269</v>
      </c>
    </row>
    <row r="119" spans="1:20" x14ac:dyDescent="0.3">
      <c r="A119" s="148" t="s">
        <v>961</v>
      </c>
      <c r="B119" s="148">
        <v>357</v>
      </c>
      <c r="C119" t="s">
        <v>315</v>
      </c>
      <c r="D119" t="s">
        <v>316</v>
      </c>
      <c r="E119" t="s">
        <v>962</v>
      </c>
      <c r="F119" t="s">
        <v>8</v>
      </c>
      <c r="G119" t="s">
        <v>429</v>
      </c>
      <c r="H119" s="148" t="s">
        <v>430</v>
      </c>
      <c r="I119" s="189">
        <v>1528.7543894999997</v>
      </c>
      <c r="J119" s="184">
        <v>0</v>
      </c>
      <c r="K119" s="179">
        <v>0</v>
      </c>
      <c r="L119" s="184">
        <v>0</v>
      </c>
      <c r="M119" s="179" t="s">
        <v>2160</v>
      </c>
      <c r="N119" s="184">
        <v>446.96499999999992</v>
      </c>
      <c r="O119" s="345">
        <v>0</v>
      </c>
      <c r="P119" s="184" t="s">
        <v>505</v>
      </c>
      <c r="Q119" s="182" t="s">
        <v>2160</v>
      </c>
      <c r="R119" s="148" t="s">
        <v>551</v>
      </c>
      <c r="S119" s="148">
        <v>11</v>
      </c>
      <c r="T119" t="s">
        <v>316</v>
      </c>
    </row>
    <row r="120" spans="1:20" x14ac:dyDescent="0.3">
      <c r="A120" s="148" t="s">
        <v>745</v>
      </c>
      <c r="B120" s="148">
        <v>5</v>
      </c>
      <c r="C120" t="s">
        <v>159</v>
      </c>
      <c r="D120" t="s">
        <v>160</v>
      </c>
      <c r="E120" t="s">
        <v>746</v>
      </c>
      <c r="F120" t="s">
        <v>9</v>
      </c>
      <c r="G120" t="s">
        <v>427</v>
      </c>
      <c r="H120" s="148" t="s">
        <v>428</v>
      </c>
      <c r="I120" s="189">
        <v>8940.6505187999992</v>
      </c>
      <c r="J120" s="184">
        <v>27873.8</v>
      </c>
      <c r="K120" s="179">
        <v>74.14</v>
      </c>
      <c r="L120" s="184">
        <v>2066.5635319999997</v>
      </c>
      <c r="M120" s="179">
        <v>0.32075463405778903</v>
      </c>
      <c r="N120" s="184">
        <v>2613.9959999999996</v>
      </c>
      <c r="O120" s="345">
        <v>201984</v>
      </c>
      <c r="P120" s="184" t="s">
        <v>1444</v>
      </c>
      <c r="Q120" s="182">
        <v>0.13800003960709759</v>
      </c>
      <c r="R120" s="148" t="s">
        <v>551</v>
      </c>
      <c r="S120" s="148">
        <v>12</v>
      </c>
      <c r="T120" t="s">
        <v>160</v>
      </c>
    </row>
    <row r="121" spans="1:20" x14ac:dyDescent="0.3">
      <c r="A121" s="148" t="s">
        <v>751</v>
      </c>
      <c r="B121" s="148">
        <v>337</v>
      </c>
      <c r="C121" t="s">
        <v>165</v>
      </c>
      <c r="D121" t="s">
        <v>166</v>
      </c>
      <c r="E121" t="s">
        <v>752</v>
      </c>
      <c r="F121" t="s">
        <v>9</v>
      </c>
      <c r="G121" t="s">
        <v>427</v>
      </c>
      <c r="H121" s="148" t="s">
        <v>428</v>
      </c>
      <c r="I121" s="189">
        <v>2478.0138105666665</v>
      </c>
      <c r="J121" s="184">
        <v>7914.8</v>
      </c>
      <c r="K121" s="179">
        <v>74.14</v>
      </c>
      <c r="L121" s="184">
        <v>586.80327199999999</v>
      </c>
      <c r="M121" s="179">
        <v>0.31308609321355768</v>
      </c>
      <c r="N121" s="184">
        <v>724.50188888888886</v>
      </c>
      <c r="O121" s="345">
        <v>57355</v>
      </c>
      <c r="P121" s="184" t="s">
        <v>1444</v>
      </c>
      <c r="Q121" s="182">
        <v>0.13799668729840467</v>
      </c>
      <c r="R121" s="148" t="s">
        <v>551</v>
      </c>
      <c r="S121" s="148">
        <v>12</v>
      </c>
      <c r="T121" t="s">
        <v>166</v>
      </c>
    </row>
    <row r="122" spans="1:20" x14ac:dyDescent="0.3">
      <c r="A122" s="148" t="s">
        <v>872</v>
      </c>
      <c r="B122" s="148">
        <v>446</v>
      </c>
      <c r="C122" t="s">
        <v>402</v>
      </c>
      <c r="D122" t="s">
        <v>403</v>
      </c>
      <c r="E122" t="s">
        <v>873</v>
      </c>
      <c r="F122" t="s">
        <v>9</v>
      </c>
      <c r="G122" t="s">
        <v>432</v>
      </c>
      <c r="H122" s="148" t="s">
        <v>433</v>
      </c>
      <c r="I122" s="189">
        <v>0</v>
      </c>
      <c r="J122" s="184">
        <v>0</v>
      </c>
      <c r="K122" s="179">
        <v>0</v>
      </c>
      <c r="L122" s="184">
        <v>0</v>
      </c>
      <c r="M122" s="179" t="s">
        <v>2160</v>
      </c>
      <c r="N122" s="184">
        <v>0</v>
      </c>
      <c r="O122" s="345" t="s">
        <v>2160</v>
      </c>
      <c r="P122" s="184" t="s">
        <v>505</v>
      </c>
      <c r="Q122" s="182" t="s">
        <v>2160</v>
      </c>
      <c r="R122" s="148">
        <v>0</v>
      </c>
      <c r="S122" s="148">
        <v>0</v>
      </c>
      <c r="T122" t="s">
        <v>403</v>
      </c>
    </row>
    <row r="123" spans="1:20" x14ac:dyDescent="0.3">
      <c r="A123" s="148" t="s">
        <v>872</v>
      </c>
      <c r="B123" s="148">
        <v>446</v>
      </c>
      <c r="C123" t="s">
        <v>402</v>
      </c>
      <c r="D123" t="s">
        <v>403</v>
      </c>
      <c r="E123" t="s">
        <v>873</v>
      </c>
      <c r="F123" t="s">
        <v>9</v>
      </c>
      <c r="G123" t="s">
        <v>427</v>
      </c>
      <c r="H123" s="148" t="s">
        <v>428</v>
      </c>
      <c r="I123" s="189">
        <v>6230.2850883000001</v>
      </c>
      <c r="J123" s="184">
        <v>18945.099999999999</v>
      </c>
      <c r="K123" s="179">
        <v>74.14</v>
      </c>
      <c r="L123" s="184">
        <v>1404.589714</v>
      </c>
      <c r="M123" s="179">
        <v>0.32885997372935483</v>
      </c>
      <c r="N123" s="184">
        <v>1821.5609999999999</v>
      </c>
      <c r="O123" s="345">
        <v>137284</v>
      </c>
      <c r="P123" s="184" t="s">
        <v>1444</v>
      </c>
      <c r="Q123" s="182">
        <v>0.13799932985635616</v>
      </c>
      <c r="R123" s="148" t="s">
        <v>551</v>
      </c>
      <c r="S123" s="148">
        <v>12</v>
      </c>
      <c r="T123" t="s">
        <v>403</v>
      </c>
    </row>
    <row r="124" spans="1:20" x14ac:dyDescent="0.3">
      <c r="A124" s="148" t="s">
        <v>896</v>
      </c>
      <c r="B124" s="148">
        <v>281</v>
      </c>
      <c r="C124" t="s">
        <v>264</v>
      </c>
      <c r="D124" t="s">
        <v>265</v>
      </c>
      <c r="E124" t="s">
        <v>897</v>
      </c>
      <c r="F124" t="s">
        <v>9</v>
      </c>
      <c r="G124" t="s">
        <v>427</v>
      </c>
      <c r="H124" s="148" t="s">
        <v>428</v>
      </c>
      <c r="I124" s="189">
        <v>5994.5511717000009</v>
      </c>
      <c r="J124" s="184">
        <v>17355.5</v>
      </c>
      <c r="K124" s="179">
        <v>74.14</v>
      </c>
      <c r="L124" s="184">
        <v>1286.73677</v>
      </c>
      <c r="M124" s="179">
        <v>0.34539778005243299</v>
      </c>
      <c r="N124" s="184">
        <v>1752.6390000000001</v>
      </c>
      <c r="O124" s="345">
        <v>125765</v>
      </c>
      <c r="P124" s="184" t="s">
        <v>1444</v>
      </c>
      <c r="Q124" s="182">
        <v>0.13799944340635312</v>
      </c>
      <c r="R124" s="148" t="s">
        <v>551</v>
      </c>
      <c r="S124" s="148">
        <v>12</v>
      </c>
      <c r="T124" t="s">
        <v>265</v>
      </c>
    </row>
    <row r="125" spans="1:20" x14ac:dyDescent="0.3">
      <c r="A125" s="148" t="s">
        <v>898</v>
      </c>
      <c r="B125" s="148">
        <v>376</v>
      </c>
      <c r="C125" t="s">
        <v>266</v>
      </c>
      <c r="D125" t="s">
        <v>267</v>
      </c>
      <c r="E125" t="s">
        <v>899</v>
      </c>
      <c r="F125" t="s">
        <v>9</v>
      </c>
      <c r="G125" t="s">
        <v>432</v>
      </c>
      <c r="H125" s="148" t="s">
        <v>433</v>
      </c>
      <c r="I125" s="189">
        <v>1304.8547109000001</v>
      </c>
      <c r="J125" s="184">
        <v>0</v>
      </c>
      <c r="K125" s="179">
        <v>0</v>
      </c>
      <c r="L125" s="184">
        <v>0</v>
      </c>
      <c r="M125" s="179" t="s">
        <v>2160</v>
      </c>
      <c r="N125" s="184">
        <v>381.50300000000004</v>
      </c>
      <c r="O125" s="345">
        <v>0</v>
      </c>
      <c r="P125" s="184" t="s">
        <v>505</v>
      </c>
      <c r="Q125" s="182" t="s">
        <v>2160</v>
      </c>
      <c r="R125" s="148" t="s">
        <v>551</v>
      </c>
      <c r="S125" s="148">
        <v>12</v>
      </c>
      <c r="T125" t="s">
        <v>267</v>
      </c>
    </row>
    <row r="126" spans="1:20" x14ac:dyDescent="0.3">
      <c r="A126" s="148" t="s">
        <v>898</v>
      </c>
      <c r="B126" s="148">
        <v>376</v>
      </c>
      <c r="C126" t="s">
        <v>266</v>
      </c>
      <c r="D126" t="s">
        <v>267</v>
      </c>
      <c r="E126" t="s">
        <v>899</v>
      </c>
      <c r="F126" t="s">
        <v>9</v>
      </c>
      <c r="G126" t="s">
        <v>427</v>
      </c>
      <c r="H126" s="148" t="s">
        <v>428</v>
      </c>
      <c r="I126" s="189">
        <v>2974.8743310000004</v>
      </c>
      <c r="J126" s="184">
        <v>9491.1999999999989</v>
      </c>
      <c r="K126" s="179">
        <v>74.14</v>
      </c>
      <c r="L126" s="184">
        <v>703.67756799999995</v>
      </c>
      <c r="M126" s="179">
        <v>0.31343500621628462</v>
      </c>
      <c r="N126" s="184">
        <v>869.7700000000001</v>
      </c>
      <c r="O126" s="345">
        <v>68776</v>
      </c>
      <c r="P126" s="184" t="s">
        <v>1444</v>
      </c>
      <c r="Q126" s="182">
        <v>0.13800162847504943</v>
      </c>
      <c r="R126" s="148" t="s">
        <v>551</v>
      </c>
      <c r="S126" s="148">
        <v>11</v>
      </c>
      <c r="T126" t="s">
        <v>267</v>
      </c>
    </row>
    <row r="127" spans="1:20" x14ac:dyDescent="0.3">
      <c r="A127" s="148" t="s">
        <v>904</v>
      </c>
      <c r="B127" s="148">
        <v>570</v>
      </c>
      <c r="C127" t="s">
        <v>404</v>
      </c>
      <c r="D127" t="s">
        <v>405</v>
      </c>
      <c r="E127" t="s">
        <v>905</v>
      </c>
      <c r="F127" t="s">
        <v>9</v>
      </c>
      <c r="G127" t="s">
        <v>427</v>
      </c>
      <c r="H127" s="148" t="s">
        <v>428</v>
      </c>
      <c r="I127" s="189">
        <v>243.35092470000001</v>
      </c>
      <c r="J127" s="184">
        <v>1284.7</v>
      </c>
      <c r="K127" s="179">
        <v>74.14</v>
      </c>
      <c r="L127" s="184">
        <v>95.247658000000015</v>
      </c>
      <c r="M127" s="179">
        <v>0.18942237463999378</v>
      </c>
      <c r="N127" s="184">
        <v>71.149000000000001</v>
      </c>
      <c r="O127" s="345">
        <v>9309</v>
      </c>
      <c r="P127" s="184" t="s">
        <v>1444</v>
      </c>
      <c r="Q127" s="182">
        <v>0.13800623052959501</v>
      </c>
      <c r="R127" s="148" t="s">
        <v>551</v>
      </c>
      <c r="S127" s="148">
        <v>12</v>
      </c>
      <c r="T127" t="s">
        <v>405</v>
      </c>
    </row>
    <row r="128" spans="1:20" x14ac:dyDescent="0.3">
      <c r="A128" s="148" t="s">
        <v>917</v>
      </c>
      <c r="B128" s="148">
        <v>343</v>
      </c>
      <c r="C128" t="s">
        <v>281</v>
      </c>
      <c r="D128" t="s">
        <v>282</v>
      </c>
      <c r="E128" t="s">
        <v>918</v>
      </c>
      <c r="F128" t="s">
        <v>9</v>
      </c>
      <c r="G128" t="s">
        <v>427</v>
      </c>
      <c r="H128" s="148" t="s">
        <v>428</v>
      </c>
      <c r="I128" s="189">
        <v>840.21379650000006</v>
      </c>
      <c r="J128" s="184">
        <v>3004.1000000000004</v>
      </c>
      <c r="K128" s="179">
        <v>74.14</v>
      </c>
      <c r="L128" s="184">
        <v>222.72397400000003</v>
      </c>
      <c r="M128" s="179">
        <v>0.27968902383409339</v>
      </c>
      <c r="N128" s="184">
        <v>245.655</v>
      </c>
      <c r="O128" s="345">
        <v>21769</v>
      </c>
      <c r="P128" s="184" t="s">
        <v>1444</v>
      </c>
      <c r="Q128" s="182">
        <v>0.1379989893885801</v>
      </c>
      <c r="R128" s="148" t="s">
        <v>551</v>
      </c>
      <c r="S128" s="148">
        <v>12</v>
      </c>
      <c r="T128" t="s">
        <v>282</v>
      </c>
    </row>
    <row r="129" spans="1:20" x14ac:dyDescent="0.3">
      <c r="A129" s="148" t="s">
        <v>919</v>
      </c>
      <c r="B129" s="148">
        <v>343</v>
      </c>
      <c r="C129" t="s">
        <v>281</v>
      </c>
      <c r="D129" t="s">
        <v>283</v>
      </c>
      <c r="E129" t="s">
        <v>920</v>
      </c>
      <c r="F129" t="s">
        <v>9</v>
      </c>
      <c r="G129" t="s">
        <v>427</v>
      </c>
      <c r="H129" s="148" t="s">
        <v>428</v>
      </c>
      <c r="I129" s="189">
        <v>881.74307910000016</v>
      </c>
      <c r="J129" s="184">
        <v>2793.6</v>
      </c>
      <c r="K129" s="179">
        <v>74.14</v>
      </c>
      <c r="L129" s="184">
        <v>207.117504</v>
      </c>
      <c r="M129" s="179">
        <v>0.31562968180841933</v>
      </c>
      <c r="N129" s="184">
        <v>257.79700000000003</v>
      </c>
      <c r="O129" s="345">
        <v>20243</v>
      </c>
      <c r="P129" s="184" t="s">
        <v>1444</v>
      </c>
      <c r="Q129" s="182">
        <v>0.13800326038630636</v>
      </c>
      <c r="R129" s="148" t="s">
        <v>551</v>
      </c>
      <c r="S129" s="148">
        <v>12</v>
      </c>
      <c r="T129" t="s">
        <v>283</v>
      </c>
    </row>
    <row r="130" spans="1:20" x14ac:dyDescent="0.3">
      <c r="A130" s="148" t="s">
        <v>921</v>
      </c>
      <c r="B130" s="148">
        <v>343</v>
      </c>
      <c r="C130" t="s">
        <v>281</v>
      </c>
      <c r="D130" t="s">
        <v>284</v>
      </c>
      <c r="E130" t="s">
        <v>922</v>
      </c>
      <c r="F130" t="s">
        <v>9</v>
      </c>
      <c r="G130" t="s">
        <v>427</v>
      </c>
      <c r="H130" s="148" t="s">
        <v>428</v>
      </c>
      <c r="I130" s="189">
        <v>217.2540357</v>
      </c>
      <c r="J130" s="184">
        <v>1395.5000000000002</v>
      </c>
      <c r="K130" s="179">
        <v>74.14</v>
      </c>
      <c r="L130" s="184">
        <v>103.46237000000002</v>
      </c>
      <c r="M130" s="179">
        <v>0.15568186005016121</v>
      </c>
      <c r="N130" s="184">
        <v>63.518999999999998</v>
      </c>
      <c r="O130" s="345">
        <v>10112</v>
      </c>
      <c r="P130" s="184" t="s">
        <v>1444</v>
      </c>
      <c r="Q130" s="182">
        <v>0.13800435126582281</v>
      </c>
      <c r="R130" s="148" t="s">
        <v>551</v>
      </c>
      <c r="S130" s="148">
        <v>12</v>
      </c>
      <c r="T130" t="s">
        <v>284</v>
      </c>
    </row>
    <row r="131" spans="1:20" x14ac:dyDescent="0.3">
      <c r="A131" s="148" t="s">
        <v>923</v>
      </c>
      <c r="B131" s="148">
        <v>343</v>
      </c>
      <c r="C131" t="s">
        <v>281</v>
      </c>
      <c r="D131" t="s">
        <v>285</v>
      </c>
      <c r="E131" t="s">
        <v>924</v>
      </c>
      <c r="F131" t="s">
        <v>9</v>
      </c>
      <c r="G131" t="s">
        <v>427</v>
      </c>
      <c r="H131" s="148" t="s">
        <v>428</v>
      </c>
      <c r="I131" s="189">
        <v>839.17402530000004</v>
      </c>
      <c r="J131" s="184">
        <v>3404.7</v>
      </c>
      <c r="K131" s="179">
        <v>74.14</v>
      </c>
      <c r="L131" s="184">
        <v>252.42445799999999</v>
      </c>
      <c r="M131" s="179">
        <v>0.24647517411225661</v>
      </c>
      <c r="N131" s="184">
        <v>245.351</v>
      </c>
      <c r="O131" s="345">
        <v>24671</v>
      </c>
      <c r="P131" s="184" t="s">
        <v>1444</v>
      </c>
      <c r="Q131" s="182">
        <v>0.13800413440882006</v>
      </c>
      <c r="R131" s="148" t="s">
        <v>551</v>
      </c>
      <c r="S131" s="148">
        <v>12</v>
      </c>
      <c r="T131" t="s">
        <v>285</v>
      </c>
    </row>
    <row r="132" spans="1:20" x14ac:dyDescent="0.3">
      <c r="A132" s="148" t="s">
        <v>925</v>
      </c>
      <c r="B132" s="148">
        <v>343</v>
      </c>
      <c r="C132" t="s">
        <v>281</v>
      </c>
      <c r="D132" t="s">
        <v>286</v>
      </c>
      <c r="E132" t="s">
        <v>926</v>
      </c>
      <c r="F132" t="s">
        <v>9</v>
      </c>
      <c r="G132" t="s">
        <v>427</v>
      </c>
      <c r="H132" s="148" t="s">
        <v>428</v>
      </c>
      <c r="I132" s="189">
        <v>413.91904198320003</v>
      </c>
      <c r="J132" s="184">
        <v>1875.8</v>
      </c>
      <c r="K132" s="179">
        <v>74.14</v>
      </c>
      <c r="L132" s="184">
        <v>139.07181199999999</v>
      </c>
      <c r="M132" s="179">
        <v>0.22066267298390022</v>
      </c>
      <c r="N132" s="184">
        <v>121.01834400000001</v>
      </c>
      <c r="O132" s="345">
        <v>13594</v>
      </c>
      <c r="P132" s="184" t="s">
        <v>1444</v>
      </c>
      <c r="Q132" s="182">
        <v>0.13798734735912901</v>
      </c>
      <c r="R132" s="148" t="s">
        <v>551</v>
      </c>
      <c r="S132" s="148">
        <v>12</v>
      </c>
      <c r="T132" t="s">
        <v>286</v>
      </c>
    </row>
    <row r="133" spans="1:20" x14ac:dyDescent="0.3">
      <c r="A133" s="148" t="s">
        <v>925</v>
      </c>
      <c r="B133" s="148">
        <v>343</v>
      </c>
      <c r="C133" t="s">
        <v>281</v>
      </c>
      <c r="D133" t="s">
        <v>286</v>
      </c>
      <c r="E133" t="s">
        <v>926</v>
      </c>
      <c r="F133" t="s">
        <v>9</v>
      </c>
      <c r="G133" t="s">
        <v>427</v>
      </c>
      <c r="H133" s="148" t="s">
        <v>428</v>
      </c>
      <c r="I133" s="189">
        <v>413.91904198320003</v>
      </c>
      <c r="J133" s="184">
        <v>1875.8</v>
      </c>
      <c r="K133" s="179">
        <v>74.14</v>
      </c>
      <c r="L133" s="184">
        <v>139.07181199999999</v>
      </c>
      <c r="M133" s="179">
        <v>0.22066267298390022</v>
      </c>
      <c r="N133" s="184">
        <v>121.01834400000001</v>
      </c>
      <c r="O133" s="345">
        <v>13594</v>
      </c>
      <c r="P133" s="184" t="s">
        <v>1444</v>
      </c>
      <c r="Q133" s="182">
        <v>0.13798734735912901</v>
      </c>
      <c r="R133" s="148" t="s">
        <v>551</v>
      </c>
      <c r="S133" s="148">
        <v>12</v>
      </c>
      <c r="T133" t="s">
        <v>286</v>
      </c>
    </row>
    <row r="134" spans="1:20" x14ac:dyDescent="0.3">
      <c r="A134" s="148" t="s">
        <v>930</v>
      </c>
      <c r="B134" s="148">
        <v>625</v>
      </c>
      <c r="C134" t="s">
        <v>407</v>
      </c>
      <c r="D134" t="s">
        <v>408</v>
      </c>
      <c r="E134" t="s">
        <v>931</v>
      </c>
      <c r="F134" t="s">
        <v>9</v>
      </c>
      <c r="G134" t="s">
        <v>427</v>
      </c>
      <c r="H134" s="148" t="s">
        <v>428</v>
      </c>
      <c r="I134" s="189">
        <v>3329.2721357999999</v>
      </c>
      <c r="J134" s="184">
        <v>10308.199999999999</v>
      </c>
      <c r="K134" s="179">
        <v>74.14</v>
      </c>
      <c r="L134" s="184">
        <v>764.24994800000002</v>
      </c>
      <c r="M134" s="179">
        <v>0.32297318016724552</v>
      </c>
      <c r="N134" s="184">
        <v>973.38599999999997</v>
      </c>
      <c r="O134" s="345">
        <v>74697</v>
      </c>
      <c r="P134" s="184" t="s">
        <v>1444</v>
      </c>
      <c r="Q134" s="182">
        <v>0.13800018742385906</v>
      </c>
      <c r="R134" s="148" t="s">
        <v>551</v>
      </c>
      <c r="S134" s="148">
        <v>9</v>
      </c>
      <c r="T134" t="s">
        <v>408</v>
      </c>
    </row>
    <row r="135" spans="1:20" x14ac:dyDescent="0.3">
      <c r="A135" s="148" t="s">
        <v>932</v>
      </c>
      <c r="B135" s="148">
        <v>365</v>
      </c>
      <c r="C135" t="s">
        <v>291</v>
      </c>
      <c r="D135" t="s">
        <v>292</v>
      </c>
      <c r="E135" t="s">
        <v>933</v>
      </c>
      <c r="F135" t="s">
        <v>9</v>
      </c>
      <c r="G135" t="s">
        <v>427</v>
      </c>
      <c r="H135" s="148" t="s">
        <v>428</v>
      </c>
      <c r="I135" s="189">
        <v>5187.6613581000011</v>
      </c>
      <c r="J135" s="184">
        <v>15664.599999999999</v>
      </c>
      <c r="K135" s="179">
        <v>74.14</v>
      </c>
      <c r="L135" s="184">
        <v>1161.3734439999998</v>
      </c>
      <c r="M135" s="179">
        <v>0.33117100711796033</v>
      </c>
      <c r="N135" s="184">
        <v>1516.7270000000003</v>
      </c>
      <c r="O135" s="345">
        <v>113510</v>
      </c>
      <c r="P135" s="184" t="s">
        <v>1444</v>
      </c>
      <c r="Q135" s="182">
        <v>0.1380019381552286</v>
      </c>
      <c r="R135" s="148" t="s">
        <v>551</v>
      </c>
      <c r="S135" s="148">
        <v>12</v>
      </c>
      <c r="T135" t="s">
        <v>292</v>
      </c>
    </row>
    <row r="136" spans="1:20" x14ac:dyDescent="0.3">
      <c r="A136" s="148" t="s">
        <v>956</v>
      </c>
      <c r="B136" s="148">
        <v>408</v>
      </c>
      <c r="C136" t="s">
        <v>311</v>
      </c>
      <c r="D136" t="s">
        <v>312</v>
      </c>
      <c r="E136" t="s">
        <v>957</v>
      </c>
      <c r="F136" t="s">
        <v>9</v>
      </c>
      <c r="G136" t="s">
        <v>427</v>
      </c>
      <c r="H136" s="148" t="s">
        <v>428</v>
      </c>
      <c r="I136" s="189">
        <v>2620.1002932000006</v>
      </c>
      <c r="J136" s="184">
        <v>8344.6</v>
      </c>
      <c r="K136" s="179">
        <v>74.14</v>
      </c>
      <c r="L136" s="184">
        <v>618.66864400000009</v>
      </c>
      <c r="M136" s="179">
        <v>0.31398752405148245</v>
      </c>
      <c r="N136" s="184">
        <v>766.0440000000001</v>
      </c>
      <c r="O136" s="345">
        <v>60468</v>
      </c>
      <c r="P136" s="184" t="s">
        <v>1444</v>
      </c>
      <c r="Q136" s="182">
        <v>0.1380002646027651</v>
      </c>
      <c r="R136" s="148" t="s">
        <v>551</v>
      </c>
      <c r="S136" s="148">
        <v>12</v>
      </c>
      <c r="T136" t="s">
        <v>312</v>
      </c>
    </row>
    <row r="137" spans="1:20" x14ac:dyDescent="0.3">
      <c r="A137" s="148" t="s">
        <v>974</v>
      </c>
      <c r="B137" s="148">
        <v>395</v>
      </c>
      <c r="C137" t="s">
        <v>330</v>
      </c>
      <c r="D137" t="s">
        <v>331</v>
      </c>
      <c r="E137" t="s">
        <v>975</v>
      </c>
      <c r="F137" t="s">
        <v>9</v>
      </c>
      <c r="G137" t="s">
        <v>432</v>
      </c>
      <c r="H137" s="148" t="s">
        <v>433</v>
      </c>
      <c r="I137" s="189">
        <v>632.37584670000001</v>
      </c>
      <c r="J137" s="184">
        <v>0</v>
      </c>
      <c r="K137" s="179">
        <v>0</v>
      </c>
      <c r="L137" s="184">
        <v>0</v>
      </c>
      <c r="M137" s="179" t="s">
        <v>2160</v>
      </c>
      <c r="N137" s="184">
        <v>184.88899999999998</v>
      </c>
      <c r="O137" s="345">
        <v>0</v>
      </c>
      <c r="P137" s="184" t="s">
        <v>505</v>
      </c>
      <c r="Q137" s="182" t="s">
        <v>2160</v>
      </c>
      <c r="R137" s="148" t="s">
        <v>551</v>
      </c>
      <c r="S137" s="148">
        <v>12</v>
      </c>
      <c r="T137" t="s">
        <v>331</v>
      </c>
    </row>
    <row r="138" spans="1:20" x14ac:dyDescent="0.3">
      <c r="A138" s="148" t="s">
        <v>974</v>
      </c>
      <c r="B138" s="148">
        <v>395</v>
      </c>
      <c r="C138" t="s">
        <v>330</v>
      </c>
      <c r="D138" t="s">
        <v>331</v>
      </c>
      <c r="E138" t="s">
        <v>975</v>
      </c>
      <c r="F138" t="s">
        <v>9</v>
      </c>
      <c r="G138" t="s">
        <v>427</v>
      </c>
      <c r="H138" s="148" t="s">
        <v>428</v>
      </c>
      <c r="I138" s="189">
        <v>227.48415300000002</v>
      </c>
      <c r="J138" s="184">
        <v>762.3</v>
      </c>
      <c r="K138" s="179">
        <v>74.14</v>
      </c>
      <c r="L138" s="184">
        <v>56.516922000000001</v>
      </c>
      <c r="M138" s="179">
        <v>0.29841814639905556</v>
      </c>
      <c r="N138" s="184">
        <v>66.510000000000005</v>
      </c>
      <c r="O138" s="345">
        <v>5524</v>
      </c>
      <c r="P138" s="184" t="s">
        <v>1444</v>
      </c>
      <c r="Q138" s="182">
        <v>0.13799782766111512</v>
      </c>
      <c r="R138" s="148" t="s">
        <v>551</v>
      </c>
      <c r="S138" s="148">
        <v>1</v>
      </c>
      <c r="T138" t="s">
        <v>331</v>
      </c>
    </row>
    <row r="139" spans="1:20" x14ac:dyDescent="0.3">
      <c r="A139" s="148" t="s">
        <v>1022</v>
      </c>
      <c r="B139" s="148">
        <v>344</v>
      </c>
      <c r="C139" t="s">
        <v>367</v>
      </c>
      <c r="D139" t="s">
        <v>368</v>
      </c>
      <c r="E139" t="s">
        <v>1023</v>
      </c>
      <c r="F139" t="s">
        <v>9</v>
      </c>
      <c r="G139" t="s">
        <v>432</v>
      </c>
      <c r="H139" s="148" t="s">
        <v>433</v>
      </c>
      <c r="I139" s="189">
        <v>350.81333039999998</v>
      </c>
      <c r="J139" s="184">
        <v>0</v>
      </c>
      <c r="K139" s="179">
        <v>0</v>
      </c>
      <c r="L139" s="184">
        <v>0</v>
      </c>
      <c r="M139" s="179" t="s">
        <v>2160</v>
      </c>
      <c r="N139" s="184">
        <v>102.568</v>
      </c>
      <c r="O139" s="345">
        <v>0</v>
      </c>
      <c r="P139" s="184" t="s">
        <v>505</v>
      </c>
      <c r="Q139" s="182" t="s">
        <v>2160</v>
      </c>
      <c r="R139" s="148" t="s">
        <v>551</v>
      </c>
      <c r="S139" s="148">
        <v>12</v>
      </c>
      <c r="T139" t="s">
        <v>368</v>
      </c>
    </row>
    <row r="140" spans="1:20" x14ac:dyDescent="0.3">
      <c r="A140" s="148" t="s">
        <v>1022</v>
      </c>
      <c r="B140" s="148">
        <v>344</v>
      </c>
      <c r="C140" t="s">
        <v>367</v>
      </c>
      <c r="D140" t="s">
        <v>368</v>
      </c>
      <c r="E140" t="s">
        <v>1023</v>
      </c>
      <c r="F140" t="s">
        <v>9</v>
      </c>
      <c r="G140" t="s">
        <v>427</v>
      </c>
      <c r="H140" s="148" t="s">
        <v>428</v>
      </c>
      <c r="I140" s="189">
        <v>0</v>
      </c>
      <c r="J140" s="184">
        <v>0</v>
      </c>
      <c r="K140" s="179">
        <v>74.14</v>
      </c>
      <c r="L140" s="184">
        <v>0</v>
      </c>
      <c r="M140" s="179" t="s">
        <v>2160</v>
      </c>
      <c r="N140" s="184">
        <v>0</v>
      </c>
      <c r="O140" s="345" t="s">
        <v>2160</v>
      </c>
      <c r="P140" s="184" t="s">
        <v>1444</v>
      </c>
      <c r="Q140" s="182" t="s">
        <v>2160</v>
      </c>
      <c r="R140" s="148">
        <v>0</v>
      </c>
      <c r="S140" s="148">
        <v>0</v>
      </c>
      <c r="T140" t="s">
        <v>368</v>
      </c>
    </row>
    <row r="141" spans="1:20" x14ac:dyDescent="0.3">
      <c r="A141" s="148" t="s">
        <v>1036</v>
      </c>
      <c r="B141" s="148">
        <v>375</v>
      </c>
      <c r="C141" t="s">
        <v>410</v>
      </c>
      <c r="D141" t="s">
        <v>411</v>
      </c>
      <c r="E141" t="s">
        <v>1037</v>
      </c>
      <c r="F141" t="s">
        <v>9</v>
      </c>
      <c r="G141" t="s">
        <v>427</v>
      </c>
      <c r="H141" s="148" t="s">
        <v>428</v>
      </c>
      <c r="I141" s="189">
        <v>1508.6532864000001</v>
      </c>
      <c r="J141" s="184">
        <v>5477.4</v>
      </c>
      <c r="K141" s="179">
        <v>74.14</v>
      </c>
      <c r="L141" s="184">
        <v>406.09443599999997</v>
      </c>
      <c r="M141" s="179">
        <v>0.27543237419213501</v>
      </c>
      <c r="N141" s="184">
        <v>441.08800000000002</v>
      </c>
      <c r="O141" s="345">
        <v>39691</v>
      </c>
      <c r="P141" s="184" t="s">
        <v>1444</v>
      </c>
      <c r="Q141" s="182">
        <v>0.1380010581743972</v>
      </c>
      <c r="R141" s="148" t="s">
        <v>551</v>
      </c>
      <c r="S141" s="148">
        <v>12</v>
      </c>
      <c r="T141" t="s">
        <v>411</v>
      </c>
    </row>
    <row r="142" spans="1:20" x14ac:dyDescent="0.3">
      <c r="A142" s="148" t="s">
        <v>579</v>
      </c>
      <c r="B142" s="148">
        <v>412</v>
      </c>
      <c r="C142" t="s">
        <v>63</v>
      </c>
      <c r="D142" t="s">
        <v>64</v>
      </c>
      <c r="E142" t="s">
        <v>580</v>
      </c>
      <c r="F142" t="s">
        <v>9</v>
      </c>
      <c r="G142" t="s">
        <v>427</v>
      </c>
      <c r="H142" s="148" t="s">
        <v>428</v>
      </c>
      <c r="I142" s="189">
        <v>6741.5207496000012</v>
      </c>
      <c r="J142" s="184">
        <v>18408.7</v>
      </c>
      <c r="K142" s="179">
        <v>74.14</v>
      </c>
      <c r="L142" s="184">
        <v>1364.8210180000001</v>
      </c>
      <c r="M142" s="179">
        <v>0.36621384180306055</v>
      </c>
      <c r="N142" s="184">
        <v>1971.0320000000002</v>
      </c>
      <c r="O142" s="345">
        <v>133396</v>
      </c>
      <c r="P142" s="184" t="s">
        <v>1444</v>
      </c>
      <c r="Q142" s="182">
        <v>0.13800038981678611</v>
      </c>
      <c r="R142" s="148" t="s">
        <v>551</v>
      </c>
      <c r="S142" s="148">
        <v>12</v>
      </c>
      <c r="T142" t="s">
        <v>64</v>
      </c>
    </row>
    <row r="143" spans="1:20" x14ac:dyDescent="0.3">
      <c r="A143" s="148" t="s">
        <v>581</v>
      </c>
      <c r="B143" s="148">
        <v>635</v>
      </c>
      <c r="C143" t="s">
        <v>65</v>
      </c>
      <c r="D143" t="s">
        <v>66</v>
      </c>
      <c r="E143" t="s">
        <v>582</v>
      </c>
      <c r="F143" t="s">
        <v>9</v>
      </c>
      <c r="G143" t="s">
        <v>427</v>
      </c>
      <c r="H143" s="148" t="s">
        <v>428</v>
      </c>
      <c r="I143" s="189">
        <v>3877.1186883</v>
      </c>
      <c r="J143" s="184">
        <v>12094.9</v>
      </c>
      <c r="K143" s="179">
        <v>74.14</v>
      </c>
      <c r="L143" s="184">
        <v>896.71588599999995</v>
      </c>
      <c r="M143" s="179">
        <v>0.32055814337448019</v>
      </c>
      <c r="N143" s="184">
        <v>1133.5609999999999</v>
      </c>
      <c r="O143" s="345">
        <v>87643</v>
      </c>
      <c r="P143" s="184" t="s">
        <v>1444</v>
      </c>
      <c r="Q143" s="182">
        <v>0.13800189404744245</v>
      </c>
      <c r="R143" s="148" t="s">
        <v>551</v>
      </c>
      <c r="S143" s="148">
        <v>12</v>
      </c>
      <c r="T143" t="s">
        <v>66</v>
      </c>
    </row>
    <row r="144" spans="1:20" x14ac:dyDescent="0.3">
      <c r="A144" s="148" t="s">
        <v>641</v>
      </c>
      <c r="B144" s="148">
        <v>169</v>
      </c>
      <c r="C144" t="s">
        <v>103</v>
      </c>
      <c r="D144" t="s">
        <v>104</v>
      </c>
      <c r="E144" t="s">
        <v>642</v>
      </c>
      <c r="F144" t="s">
        <v>9</v>
      </c>
      <c r="G144" t="s">
        <v>439</v>
      </c>
      <c r="H144" s="148" t="s">
        <v>428</v>
      </c>
      <c r="I144" s="189">
        <v>0</v>
      </c>
      <c r="J144" s="184">
        <v>0</v>
      </c>
      <c r="K144" s="179">
        <v>72.233333333333306</v>
      </c>
      <c r="L144" s="184">
        <v>0</v>
      </c>
      <c r="M144" s="179" t="s">
        <v>2160</v>
      </c>
      <c r="N144" s="184">
        <v>0</v>
      </c>
      <c r="O144" s="345">
        <v>0</v>
      </c>
      <c r="P144" s="184" t="s">
        <v>1444</v>
      </c>
      <c r="Q144" s="182" t="s">
        <v>2160</v>
      </c>
      <c r="R144" s="148" t="s">
        <v>588</v>
      </c>
      <c r="S144" s="148">
        <v>4</v>
      </c>
      <c r="T144" t="s">
        <v>112</v>
      </c>
    </row>
    <row r="145" spans="1:20" x14ac:dyDescent="0.3">
      <c r="A145" s="148" t="s">
        <v>645</v>
      </c>
      <c r="B145" s="148">
        <v>169</v>
      </c>
      <c r="C145" t="s">
        <v>103</v>
      </c>
      <c r="D145" t="s">
        <v>173</v>
      </c>
      <c r="E145" t="s">
        <v>646</v>
      </c>
      <c r="F145" t="s">
        <v>9</v>
      </c>
      <c r="G145" t="s">
        <v>432</v>
      </c>
      <c r="H145" s="148" t="s">
        <v>433</v>
      </c>
      <c r="I145" s="189">
        <v>0</v>
      </c>
      <c r="J145" s="184">
        <v>0</v>
      </c>
      <c r="K145" s="179">
        <v>0</v>
      </c>
      <c r="L145" s="184">
        <v>0</v>
      </c>
      <c r="M145" s="179" t="s">
        <v>2160</v>
      </c>
      <c r="N145" s="184">
        <v>0</v>
      </c>
      <c r="O145" s="345" t="s">
        <v>2160</v>
      </c>
      <c r="P145" s="184" t="s">
        <v>505</v>
      </c>
      <c r="Q145" s="182" t="s">
        <v>2160</v>
      </c>
      <c r="R145" s="148">
        <v>0</v>
      </c>
      <c r="S145" s="148">
        <v>0</v>
      </c>
      <c r="T145" t="s">
        <v>647</v>
      </c>
    </row>
    <row r="146" spans="1:20" x14ac:dyDescent="0.3">
      <c r="A146" s="148" t="s">
        <v>645</v>
      </c>
      <c r="B146" s="148">
        <v>169</v>
      </c>
      <c r="C146" t="s">
        <v>103</v>
      </c>
      <c r="D146" t="s">
        <v>173</v>
      </c>
      <c r="E146" t="s">
        <v>646</v>
      </c>
      <c r="F146" t="s">
        <v>9</v>
      </c>
      <c r="G146" t="s">
        <v>427</v>
      </c>
      <c r="H146" s="148" t="s">
        <v>428</v>
      </c>
      <c r="I146" s="189">
        <v>143567.0925</v>
      </c>
      <c r="J146" s="184">
        <v>416096.50000000006</v>
      </c>
      <c r="K146" s="179">
        <v>74.14</v>
      </c>
      <c r="L146" s="184">
        <v>30849.394510000006</v>
      </c>
      <c r="M146" s="179">
        <v>0.34503316538351075</v>
      </c>
      <c r="N146" s="184">
        <v>41975</v>
      </c>
      <c r="O146" s="345">
        <v>3015193</v>
      </c>
      <c r="P146" s="184" t="s">
        <v>1444</v>
      </c>
      <c r="Q146" s="182">
        <v>0.13799995555840042</v>
      </c>
      <c r="R146" s="148" t="s">
        <v>551</v>
      </c>
      <c r="S146" s="148">
        <v>12</v>
      </c>
      <c r="T146" t="s">
        <v>647</v>
      </c>
    </row>
    <row r="147" spans="1:20" x14ac:dyDescent="0.3">
      <c r="A147" s="148" t="s">
        <v>650</v>
      </c>
      <c r="B147" s="148">
        <v>169</v>
      </c>
      <c r="C147" t="s">
        <v>103</v>
      </c>
      <c r="D147" t="s">
        <v>108</v>
      </c>
      <c r="E147" t="s">
        <v>651</v>
      </c>
      <c r="F147" t="s">
        <v>9</v>
      </c>
      <c r="G147" t="s">
        <v>432</v>
      </c>
      <c r="H147" s="148" t="s">
        <v>433</v>
      </c>
      <c r="I147" s="189">
        <v>2512.9217724</v>
      </c>
      <c r="J147" s="184">
        <v>0</v>
      </c>
      <c r="K147" s="179">
        <v>0</v>
      </c>
      <c r="L147" s="184">
        <v>0</v>
      </c>
      <c r="M147" s="179" t="s">
        <v>2160</v>
      </c>
      <c r="N147" s="184">
        <v>734.70799999999997</v>
      </c>
      <c r="O147" s="345">
        <v>0</v>
      </c>
      <c r="P147" s="184" t="s">
        <v>505</v>
      </c>
      <c r="Q147" s="182" t="s">
        <v>2160</v>
      </c>
      <c r="R147" s="148" t="s">
        <v>551</v>
      </c>
      <c r="S147" s="148">
        <v>12</v>
      </c>
      <c r="T147" t="s">
        <v>108</v>
      </c>
    </row>
    <row r="148" spans="1:20" x14ac:dyDescent="0.3">
      <c r="A148" s="148" t="s">
        <v>650</v>
      </c>
      <c r="B148" s="148">
        <v>169</v>
      </c>
      <c r="C148" t="s">
        <v>103</v>
      </c>
      <c r="D148" t="s">
        <v>108</v>
      </c>
      <c r="E148" t="s">
        <v>651</v>
      </c>
      <c r="F148" t="s">
        <v>9</v>
      </c>
      <c r="G148" t="s">
        <v>427</v>
      </c>
      <c r="H148" s="148" t="s">
        <v>428</v>
      </c>
      <c r="I148" s="189">
        <v>6195.0252155999997</v>
      </c>
      <c r="J148" s="184">
        <v>19108.2</v>
      </c>
      <c r="K148" s="179">
        <v>74.14</v>
      </c>
      <c r="L148" s="184">
        <v>1416.6819480000001</v>
      </c>
      <c r="M148" s="179">
        <v>0.3242076812886614</v>
      </c>
      <c r="N148" s="184">
        <v>1811.252</v>
      </c>
      <c r="O148" s="345">
        <v>138465</v>
      </c>
      <c r="P148" s="184" t="s">
        <v>1444</v>
      </c>
      <c r="Q148" s="182">
        <v>0.13800021666125015</v>
      </c>
      <c r="R148" s="148" t="s">
        <v>551</v>
      </c>
      <c r="S148" s="148">
        <v>12</v>
      </c>
      <c r="T148" t="s">
        <v>108</v>
      </c>
    </row>
    <row r="149" spans="1:20" x14ac:dyDescent="0.3">
      <c r="A149" s="148" t="s">
        <v>654</v>
      </c>
      <c r="B149" s="148">
        <v>169</v>
      </c>
      <c r="C149" t="s">
        <v>103</v>
      </c>
      <c r="D149" t="s">
        <v>112</v>
      </c>
      <c r="E149" t="s">
        <v>642</v>
      </c>
      <c r="F149" t="s">
        <v>9</v>
      </c>
      <c r="G149" t="s">
        <v>432</v>
      </c>
      <c r="H149" s="148" t="s">
        <v>433</v>
      </c>
      <c r="I149" s="189">
        <v>2537.7839330999996</v>
      </c>
      <c r="J149" s="184">
        <v>0</v>
      </c>
      <c r="K149" s="179">
        <v>0</v>
      </c>
      <c r="L149" s="184">
        <v>0</v>
      </c>
      <c r="M149" s="179" t="s">
        <v>2160</v>
      </c>
      <c r="N149" s="184">
        <v>741.97699999999986</v>
      </c>
      <c r="O149" s="345">
        <v>0</v>
      </c>
      <c r="P149" s="184" t="s">
        <v>505</v>
      </c>
      <c r="Q149" s="182" t="s">
        <v>2160</v>
      </c>
      <c r="R149" s="148" t="s">
        <v>551</v>
      </c>
      <c r="S149" s="148">
        <v>12</v>
      </c>
      <c r="T149" t="s">
        <v>112</v>
      </c>
    </row>
    <row r="150" spans="1:20" x14ac:dyDescent="0.3">
      <c r="A150" s="148" t="s">
        <v>654</v>
      </c>
      <c r="B150" s="148">
        <v>169</v>
      </c>
      <c r="C150" t="s">
        <v>103</v>
      </c>
      <c r="D150" t="s">
        <v>112</v>
      </c>
      <c r="E150" t="s">
        <v>642</v>
      </c>
      <c r="F150" t="s">
        <v>9</v>
      </c>
      <c r="G150" t="s">
        <v>427</v>
      </c>
      <c r="H150" s="148" t="s">
        <v>428</v>
      </c>
      <c r="I150" s="189">
        <v>13708.305877499999</v>
      </c>
      <c r="J150" s="184">
        <v>38073.299999999996</v>
      </c>
      <c r="K150" s="179">
        <v>74.14</v>
      </c>
      <c r="L150" s="184">
        <v>2822.7544619999999</v>
      </c>
      <c r="M150" s="179">
        <v>0.36005037329309519</v>
      </c>
      <c r="N150" s="184">
        <v>4007.9249999999997</v>
      </c>
      <c r="O150" s="345">
        <v>275892</v>
      </c>
      <c r="P150" s="184" t="s">
        <v>1444</v>
      </c>
      <c r="Q150" s="182">
        <v>0.13800073941977295</v>
      </c>
      <c r="R150" s="148" t="s">
        <v>551</v>
      </c>
      <c r="S150" s="148">
        <v>12</v>
      </c>
      <c r="T150" t="s">
        <v>112</v>
      </c>
    </row>
    <row r="151" spans="1:20" x14ac:dyDescent="0.3">
      <c r="A151" s="148" t="s">
        <v>657</v>
      </c>
      <c r="B151" s="148">
        <v>169</v>
      </c>
      <c r="C151" t="s">
        <v>103</v>
      </c>
      <c r="D151" t="s">
        <v>117</v>
      </c>
      <c r="E151" t="s">
        <v>658</v>
      </c>
      <c r="F151" t="s">
        <v>9</v>
      </c>
      <c r="G151" t="s">
        <v>432</v>
      </c>
      <c r="H151" s="148" t="s">
        <v>433</v>
      </c>
      <c r="I151" s="189">
        <v>1862.045523</v>
      </c>
      <c r="J151" s="184">
        <v>0</v>
      </c>
      <c r="K151" s="179">
        <v>0</v>
      </c>
      <c r="L151" s="184">
        <v>0</v>
      </c>
      <c r="M151" s="179" t="s">
        <v>2160</v>
      </c>
      <c r="N151" s="184">
        <v>544.41</v>
      </c>
      <c r="O151" s="345">
        <v>0</v>
      </c>
      <c r="P151" s="184" t="s">
        <v>505</v>
      </c>
      <c r="Q151" s="182" t="s">
        <v>2160</v>
      </c>
      <c r="R151" s="148" t="s">
        <v>551</v>
      </c>
      <c r="S151" s="148">
        <v>12</v>
      </c>
      <c r="T151" t="s">
        <v>117</v>
      </c>
    </row>
    <row r="152" spans="1:20" x14ac:dyDescent="0.3">
      <c r="A152" s="148" t="s">
        <v>657</v>
      </c>
      <c r="B152" s="148">
        <v>169</v>
      </c>
      <c r="C152" t="s">
        <v>103</v>
      </c>
      <c r="D152" t="s">
        <v>117</v>
      </c>
      <c r="E152" t="s">
        <v>658</v>
      </c>
      <c r="F152" t="s">
        <v>9</v>
      </c>
      <c r="G152" t="s">
        <v>427</v>
      </c>
      <c r="H152" s="148" t="s">
        <v>428</v>
      </c>
      <c r="I152" s="189">
        <v>9860.3315655000006</v>
      </c>
      <c r="J152" s="184">
        <v>28643.7</v>
      </c>
      <c r="K152" s="179">
        <v>74.14</v>
      </c>
      <c r="L152" s="184">
        <v>2123.6439180000002</v>
      </c>
      <c r="M152" s="179">
        <v>0.34424084756857531</v>
      </c>
      <c r="N152" s="184">
        <v>2882.8850000000002</v>
      </c>
      <c r="O152" s="345">
        <v>207563</v>
      </c>
      <c r="P152" s="184" t="s">
        <v>1444</v>
      </c>
      <c r="Q152" s="182">
        <v>0.13800002890688612</v>
      </c>
      <c r="R152" s="148" t="s">
        <v>551</v>
      </c>
      <c r="S152" s="148">
        <v>12</v>
      </c>
      <c r="T152" t="s">
        <v>117</v>
      </c>
    </row>
    <row r="153" spans="1:20" x14ac:dyDescent="0.3">
      <c r="A153" s="148" t="s">
        <v>659</v>
      </c>
      <c r="B153" s="148">
        <v>169</v>
      </c>
      <c r="C153" t="s">
        <v>103</v>
      </c>
      <c r="D153" t="s">
        <v>120</v>
      </c>
      <c r="E153" t="s">
        <v>660</v>
      </c>
      <c r="F153" t="s">
        <v>9</v>
      </c>
      <c r="G153" t="s">
        <v>432</v>
      </c>
      <c r="H153" s="148" t="s">
        <v>433</v>
      </c>
      <c r="I153" s="189">
        <v>1983.0694182</v>
      </c>
      <c r="J153" s="184">
        <v>0</v>
      </c>
      <c r="K153" s="179">
        <v>0</v>
      </c>
      <c r="L153" s="184">
        <v>0</v>
      </c>
      <c r="M153" s="179" t="s">
        <v>2160</v>
      </c>
      <c r="N153" s="184">
        <v>579.79399999999998</v>
      </c>
      <c r="O153" s="345">
        <v>0</v>
      </c>
      <c r="P153" s="184" t="s">
        <v>505</v>
      </c>
      <c r="Q153" s="182" t="s">
        <v>2160</v>
      </c>
      <c r="R153" s="148" t="s">
        <v>551</v>
      </c>
      <c r="S153" s="148">
        <v>12</v>
      </c>
      <c r="T153" t="s">
        <v>120</v>
      </c>
    </row>
    <row r="154" spans="1:20" x14ac:dyDescent="0.3">
      <c r="A154" s="148" t="s">
        <v>659</v>
      </c>
      <c r="B154" s="148">
        <v>169</v>
      </c>
      <c r="C154" t="s">
        <v>103</v>
      </c>
      <c r="D154" t="s">
        <v>120</v>
      </c>
      <c r="E154" t="s">
        <v>660</v>
      </c>
      <c r="F154" t="s">
        <v>9</v>
      </c>
      <c r="G154" t="s">
        <v>427</v>
      </c>
      <c r="H154" s="148" t="s">
        <v>428</v>
      </c>
      <c r="I154" s="189">
        <v>8530.5360270000001</v>
      </c>
      <c r="J154" s="184">
        <v>24390.500000000004</v>
      </c>
      <c r="K154" s="179">
        <v>74.14</v>
      </c>
      <c r="L154" s="184">
        <v>1808.3116700000005</v>
      </c>
      <c r="M154" s="179">
        <v>0.34974830474980007</v>
      </c>
      <c r="N154" s="184">
        <v>2494.0899999999997</v>
      </c>
      <c r="O154" s="345">
        <v>176743</v>
      </c>
      <c r="P154" s="184" t="s">
        <v>1444</v>
      </c>
      <c r="Q154" s="182">
        <v>0.13799980763028807</v>
      </c>
      <c r="R154" s="148" t="s">
        <v>551</v>
      </c>
      <c r="S154" s="148">
        <v>12</v>
      </c>
      <c r="T154" t="s">
        <v>120</v>
      </c>
    </row>
    <row r="155" spans="1:20" x14ac:dyDescent="0.3">
      <c r="A155" s="148" t="s">
        <v>665</v>
      </c>
      <c r="B155" s="148">
        <v>169</v>
      </c>
      <c r="C155" t="s">
        <v>103</v>
      </c>
      <c r="D155" t="s">
        <v>123</v>
      </c>
      <c r="E155" t="s">
        <v>666</v>
      </c>
      <c r="F155" t="s">
        <v>9</v>
      </c>
      <c r="G155" t="s">
        <v>427</v>
      </c>
      <c r="H155" s="148" t="s">
        <v>428</v>
      </c>
      <c r="I155" s="189">
        <v>6745.2283548000005</v>
      </c>
      <c r="J155" s="184">
        <v>19279.7</v>
      </c>
      <c r="K155" s="179">
        <v>74.14</v>
      </c>
      <c r="L155" s="184">
        <v>1429.396958</v>
      </c>
      <c r="M155" s="179">
        <v>0.34986168637478798</v>
      </c>
      <c r="N155" s="184">
        <v>1972.116</v>
      </c>
      <c r="O155" s="345">
        <v>139708</v>
      </c>
      <c r="P155" s="184" t="s">
        <v>1444</v>
      </c>
      <c r="Q155" s="182">
        <v>0.13799997136885506</v>
      </c>
      <c r="R155" s="148" t="s">
        <v>551</v>
      </c>
      <c r="S155" s="148">
        <v>12</v>
      </c>
      <c r="T155" t="s">
        <v>123</v>
      </c>
    </row>
    <row r="156" spans="1:20" x14ac:dyDescent="0.3">
      <c r="A156" s="148" t="s">
        <v>669</v>
      </c>
      <c r="B156" s="148">
        <v>169</v>
      </c>
      <c r="C156" t="s">
        <v>103</v>
      </c>
      <c r="D156" t="s">
        <v>125</v>
      </c>
      <c r="E156" t="s">
        <v>670</v>
      </c>
      <c r="F156" t="s">
        <v>9</v>
      </c>
      <c r="G156" t="s">
        <v>427</v>
      </c>
      <c r="H156" s="148" t="s">
        <v>428</v>
      </c>
      <c r="I156" s="189">
        <v>5160.9898587000007</v>
      </c>
      <c r="J156" s="184">
        <v>14675.900000000003</v>
      </c>
      <c r="K156" s="179">
        <v>74.14</v>
      </c>
      <c r="L156" s="184">
        <v>1088.0712260000003</v>
      </c>
      <c r="M156" s="179">
        <v>0.35166428353286677</v>
      </c>
      <c r="N156" s="184">
        <v>1508.9290000000001</v>
      </c>
      <c r="O156" s="345">
        <v>106346</v>
      </c>
      <c r="P156" s="184" t="s">
        <v>1444</v>
      </c>
      <c r="Q156" s="182">
        <v>0.1380014292968236</v>
      </c>
      <c r="R156" s="148" t="s">
        <v>551</v>
      </c>
      <c r="S156" s="148">
        <v>12</v>
      </c>
      <c r="T156" t="s">
        <v>125</v>
      </c>
    </row>
    <row r="157" spans="1:20" x14ac:dyDescent="0.3">
      <c r="A157" s="148" t="s">
        <v>679</v>
      </c>
      <c r="B157" s="148">
        <v>169</v>
      </c>
      <c r="C157" t="s">
        <v>103</v>
      </c>
      <c r="D157" t="s">
        <v>136</v>
      </c>
      <c r="E157" t="s">
        <v>680</v>
      </c>
      <c r="F157" t="s">
        <v>9</v>
      </c>
      <c r="G157" t="s">
        <v>427</v>
      </c>
      <c r="H157" s="148" t="s">
        <v>428</v>
      </c>
      <c r="I157" s="189">
        <v>6752.0963172000002</v>
      </c>
      <c r="J157" s="184">
        <v>21319.3</v>
      </c>
      <c r="K157" s="179">
        <v>74.14</v>
      </c>
      <c r="L157" s="184">
        <v>1580.6129020000001</v>
      </c>
      <c r="M157" s="179">
        <v>0.31671285254206283</v>
      </c>
      <c r="N157" s="184">
        <v>1974.124</v>
      </c>
      <c r="O157" s="345">
        <v>154488</v>
      </c>
      <c r="P157" s="184" t="s">
        <v>1444</v>
      </c>
      <c r="Q157" s="182">
        <v>0.13799971518823467</v>
      </c>
      <c r="R157" s="148" t="s">
        <v>551</v>
      </c>
      <c r="S157" s="148">
        <v>12</v>
      </c>
      <c r="T157" t="s">
        <v>136</v>
      </c>
    </row>
    <row r="158" spans="1:20" x14ac:dyDescent="0.3">
      <c r="A158" s="148" t="s">
        <v>681</v>
      </c>
      <c r="B158" s="148">
        <v>169</v>
      </c>
      <c r="C158" t="s">
        <v>103</v>
      </c>
      <c r="D158" t="s">
        <v>137</v>
      </c>
      <c r="E158" t="s">
        <v>682</v>
      </c>
      <c r="F158" t="s">
        <v>9</v>
      </c>
      <c r="G158" t="s">
        <v>432</v>
      </c>
      <c r="H158" s="148" t="s">
        <v>433</v>
      </c>
      <c r="I158" s="189">
        <v>2374.7587539000001</v>
      </c>
      <c r="J158" s="184">
        <v>0</v>
      </c>
      <c r="K158" s="179">
        <v>0</v>
      </c>
      <c r="L158" s="184">
        <v>0</v>
      </c>
      <c r="M158" s="179" t="s">
        <v>2160</v>
      </c>
      <c r="N158" s="184">
        <v>694.31299999999999</v>
      </c>
      <c r="O158" s="345">
        <v>0</v>
      </c>
      <c r="P158" s="184" t="s">
        <v>505</v>
      </c>
      <c r="Q158" s="182" t="s">
        <v>2160</v>
      </c>
      <c r="R158" s="148" t="s">
        <v>551</v>
      </c>
      <c r="S158" s="148">
        <v>12</v>
      </c>
      <c r="T158" t="s">
        <v>137</v>
      </c>
    </row>
    <row r="159" spans="1:20" x14ac:dyDescent="0.3">
      <c r="A159" s="148" t="s">
        <v>681</v>
      </c>
      <c r="B159" s="148">
        <v>169</v>
      </c>
      <c r="C159" t="s">
        <v>103</v>
      </c>
      <c r="D159" t="s">
        <v>137</v>
      </c>
      <c r="E159" t="s">
        <v>682</v>
      </c>
      <c r="F159" t="s">
        <v>9</v>
      </c>
      <c r="G159" t="s">
        <v>427</v>
      </c>
      <c r="H159" s="148" t="s">
        <v>428</v>
      </c>
      <c r="I159" s="189">
        <v>5219.1725820000001</v>
      </c>
      <c r="J159" s="184">
        <v>18428.8</v>
      </c>
      <c r="K159" s="179">
        <v>74.14</v>
      </c>
      <c r="L159" s="184">
        <v>1366.3112319999998</v>
      </c>
      <c r="M159" s="179">
        <v>0.28320740265237021</v>
      </c>
      <c r="N159" s="184">
        <v>1525.94</v>
      </c>
      <c r="O159" s="345">
        <v>133541</v>
      </c>
      <c r="P159" s="184" t="s">
        <v>1444</v>
      </c>
      <c r="Q159" s="182">
        <v>0.13800106334384196</v>
      </c>
      <c r="R159" s="148" t="s">
        <v>551</v>
      </c>
      <c r="S159" s="148">
        <v>12</v>
      </c>
      <c r="T159" t="s">
        <v>137</v>
      </c>
    </row>
    <row r="160" spans="1:20" x14ac:dyDescent="0.3">
      <c r="A160" s="148" t="s">
        <v>683</v>
      </c>
      <c r="B160" s="148">
        <v>169</v>
      </c>
      <c r="C160" t="s">
        <v>103</v>
      </c>
      <c r="D160" t="s">
        <v>139</v>
      </c>
      <c r="E160" t="s">
        <v>684</v>
      </c>
      <c r="F160" t="s">
        <v>9</v>
      </c>
      <c r="G160" t="s">
        <v>432</v>
      </c>
      <c r="H160" s="148" t="s">
        <v>433</v>
      </c>
      <c r="I160" s="189">
        <v>0</v>
      </c>
      <c r="J160" s="184">
        <v>0</v>
      </c>
      <c r="K160" s="179">
        <v>0</v>
      </c>
      <c r="L160" s="184">
        <v>0</v>
      </c>
      <c r="M160" s="179" t="s">
        <v>2160</v>
      </c>
      <c r="N160" s="184">
        <v>0</v>
      </c>
      <c r="O160" s="345" t="s">
        <v>2160</v>
      </c>
      <c r="P160" s="184" t="s">
        <v>505</v>
      </c>
      <c r="Q160" s="182" t="s">
        <v>2160</v>
      </c>
      <c r="R160" s="148">
        <v>0</v>
      </c>
      <c r="S160" s="148">
        <v>0</v>
      </c>
      <c r="T160" t="s">
        <v>685</v>
      </c>
    </row>
    <row r="161" spans="1:20" x14ac:dyDescent="0.3">
      <c r="A161" s="148" t="s">
        <v>683</v>
      </c>
      <c r="B161" s="148">
        <v>169</v>
      </c>
      <c r="C161" t="s">
        <v>103</v>
      </c>
      <c r="D161" t="s">
        <v>139</v>
      </c>
      <c r="E161" t="s">
        <v>684</v>
      </c>
      <c r="F161" t="s">
        <v>9</v>
      </c>
      <c r="G161" t="s">
        <v>427</v>
      </c>
      <c r="H161" s="148" t="s">
        <v>428</v>
      </c>
      <c r="I161" s="189">
        <v>10334.7990018</v>
      </c>
      <c r="J161" s="184">
        <v>34350.6</v>
      </c>
      <c r="K161" s="179">
        <v>74.14</v>
      </c>
      <c r="L161" s="184">
        <v>2546.7534839999998</v>
      </c>
      <c r="M161" s="179">
        <v>0.30086225573352432</v>
      </c>
      <c r="N161" s="184">
        <v>3021.6059999999998</v>
      </c>
      <c r="O161" s="345">
        <v>248919</v>
      </c>
      <c r="P161" s="184" t="s">
        <v>1444</v>
      </c>
      <c r="Q161" s="182">
        <v>0.13799910814361296</v>
      </c>
      <c r="R161" s="148" t="s">
        <v>551</v>
      </c>
      <c r="S161" s="148">
        <v>12</v>
      </c>
      <c r="T161" t="s">
        <v>685</v>
      </c>
    </row>
    <row r="162" spans="1:20" x14ac:dyDescent="0.3">
      <c r="A162" s="148" t="s">
        <v>688</v>
      </c>
      <c r="B162" s="148">
        <v>169</v>
      </c>
      <c r="C162" t="s">
        <v>103</v>
      </c>
      <c r="D162" t="s">
        <v>142</v>
      </c>
      <c r="E162" t="s">
        <v>689</v>
      </c>
      <c r="F162" t="s">
        <v>9</v>
      </c>
      <c r="G162" t="s">
        <v>427</v>
      </c>
      <c r="H162" s="148" t="s">
        <v>428</v>
      </c>
      <c r="I162" s="189">
        <v>5717.5410747000014</v>
      </c>
      <c r="J162" s="184">
        <v>16474.300000000003</v>
      </c>
      <c r="K162" s="179">
        <v>74.14</v>
      </c>
      <c r="L162" s="184">
        <v>1221.4046020000003</v>
      </c>
      <c r="M162" s="179">
        <v>0.34705821034581136</v>
      </c>
      <c r="N162" s="184">
        <v>1671.6490000000003</v>
      </c>
      <c r="O162" s="345">
        <v>119379</v>
      </c>
      <c r="P162" s="184" t="s">
        <v>1444</v>
      </c>
      <c r="Q162" s="182">
        <v>0.13799998324663471</v>
      </c>
      <c r="R162" s="148" t="s">
        <v>551</v>
      </c>
      <c r="S162" s="148">
        <v>12</v>
      </c>
      <c r="T162" t="s">
        <v>142</v>
      </c>
    </row>
    <row r="163" spans="1:20" x14ac:dyDescent="0.3">
      <c r="A163" s="148" t="s">
        <v>701</v>
      </c>
      <c r="B163" s="148">
        <v>169</v>
      </c>
      <c r="C163" t="s">
        <v>103</v>
      </c>
      <c r="D163" t="s">
        <v>151</v>
      </c>
      <c r="E163" t="s">
        <v>702</v>
      </c>
      <c r="F163" t="s">
        <v>9</v>
      </c>
      <c r="G163" t="s">
        <v>432</v>
      </c>
      <c r="H163" s="148" t="s">
        <v>433</v>
      </c>
      <c r="I163" s="189">
        <v>2331.6014084999997</v>
      </c>
      <c r="J163" s="184">
        <v>0</v>
      </c>
      <c r="K163" s="179">
        <v>0</v>
      </c>
      <c r="L163" s="184">
        <v>0</v>
      </c>
      <c r="M163" s="179" t="s">
        <v>2160</v>
      </c>
      <c r="N163" s="184">
        <v>681.69499999999994</v>
      </c>
      <c r="O163" s="345">
        <v>0</v>
      </c>
      <c r="P163" s="184" t="s">
        <v>505</v>
      </c>
      <c r="Q163" s="182" t="s">
        <v>2160</v>
      </c>
      <c r="R163" s="148" t="s">
        <v>551</v>
      </c>
      <c r="S163" s="148">
        <v>12</v>
      </c>
      <c r="T163" t="s">
        <v>151</v>
      </c>
    </row>
    <row r="164" spans="1:20" x14ac:dyDescent="0.3">
      <c r="A164" s="148" t="s">
        <v>701</v>
      </c>
      <c r="B164" s="148">
        <v>169</v>
      </c>
      <c r="C164" t="s">
        <v>103</v>
      </c>
      <c r="D164" t="s">
        <v>151</v>
      </c>
      <c r="E164" t="s">
        <v>702</v>
      </c>
      <c r="F164" t="s">
        <v>9</v>
      </c>
      <c r="G164" t="s">
        <v>427</v>
      </c>
      <c r="H164" s="148" t="s">
        <v>428</v>
      </c>
      <c r="I164" s="189">
        <v>9832.2064386000002</v>
      </c>
      <c r="J164" s="184">
        <v>29812.199999999997</v>
      </c>
      <c r="K164" s="179">
        <v>74.14</v>
      </c>
      <c r="L164" s="184">
        <v>2210.2765079999999</v>
      </c>
      <c r="M164" s="179">
        <v>0.32980479262181256</v>
      </c>
      <c r="N164" s="184">
        <v>2874.6619999999998</v>
      </c>
      <c r="O164" s="345">
        <v>216030</v>
      </c>
      <c r="P164" s="184" t="s">
        <v>1444</v>
      </c>
      <c r="Q164" s="182">
        <v>0.13800027773920287</v>
      </c>
      <c r="R164" s="148" t="s">
        <v>551</v>
      </c>
      <c r="S164" s="148">
        <v>12</v>
      </c>
      <c r="T164" t="s">
        <v>151</v>
      </c>
    </row>
    <row r="165" spans="1:20" x14ac:dyDescent="0.3">
      <c r="A165" s="148" t="s">
        <v>703</v>
      </c>
      <c r="B165" s="148">
        <v>169</v>
      </c>
      <c r="C165" t="s">
        <v>103</v>
      </c>
      <c r="D165" t="s">
        <v>396</v>
      </c>
      <c r="E165" t="s">
        <v>704</v>
      </c>
      <c r="F165" t="s">
        <v>9</v>
      </c>
      <c r="G165" t="s">
        <v>427</v>
      </c>
      <c r="H165" s="148" t="s">
        <v>428</v>
      </c>
      <c r="I165" s="189">
        <v>5068.816194</v>
      </c>
      <c r="J165" s="184">
        <v>14231.999999999998</v>
      </c>
      <c r="K165" s="179">
        <v>74.14</v>
      </c>
      <c r="L165" s="184">
        <v>1055.16048</v>
      </c>
      <c r="M165" s="179">
        <v>0.35615628119730192</v>
      </c>
      <c r="N165" s="184">
        <v>1481.98</v>
      </c>
      <c r="O165" s="345">
        <v>103130</v>
      </c>
      <c r="P165" s="184" t="s">
        <v>1444</v>
      </c>
      <c r="Q165" s="182">
        <v>0.13800058178997379</v>
      </c>
      <c r="R165" s="148" t="s">
        <v>551</v>
      </c>
      <c r="S165" s="148">
        <v>12</v>
      </c>
      <c r="T165" t="s">
        <v>396</v>
      </c>
    </row>
    <row r="166" spans="1:20" x14ac:dyDescent="0.3">
      <c r="A166" s="148" t="s">
        <v>709</v>
      </c>
      <c r="B166" s="148">
        <v>169</v>
      </c>
      <c r="C166" t="s">
        <v>103</v>
      </c>
      <c r="D166" t="s">
        <v>109</v>
      </c>
      <c r="E166" t="s">
        <v>710</v>
      </c>
      <c r="F166" t="s">
        <v>9</v>
      </c>
      <c r="G166" t="s">
        <v>427</v>
      </c>
      <c r="H166" s="148" t="s">
        <v>428</v>
      </c>
      <c r="I166" s="189">
        <v>3261.9161678999999</v>
      </c>
      <c r="J166" s="184">
        <v>9184.7000000000007</v>
      </c>
      <c r="K166" s="179">
        <v>74.14</v>
      </c>
      <c r="L166" s="184">
        <v>680.95365800000002</v>
      </c>
      <c r="M166" s="179">
        <v>0.35514672965910693</v>
      </c>
      <c r="N166" s="184">
        <v>953.69299999999998</v>
      </c>
      <c r="O166" s="345">
        <v>66555</v>
      </c>
      <c r="P166" s="184" t="s">
        <v>1444</v>
      </c>
      <c r="Q166" s="182">
        <v>0.13800165276838705</v>
      </c>
      <c r="R166" s="148" t="s">
        <v>551</v>
      </c>
      <c r="S166" s="148">
        <v>12</v>
      </c>
      <c r="T166" t="s">
        <v>109</v>
      </c>
    </row>
    <row r="167" spans="1:20" x14ac:dyDescent="0.3">
      <c r="A167" s="148" t="s">
        <v>711</v>
      </c>
      <c r="B167" s="148">
        <v>169</v>
      </c>
      <c r="C167" t="s">
        <v>103</v>
      </c>
      <c r="D167" t="s">
        <v>114</v>
      </c>
      <c r="E167" t="s">
        <v>712</v>
      </c>
      <c r="F167" t="s">
        <v>9</v>
      </c>
      <c r="G167" t="s">
        <v>427</v>
      </c>
      <c r="H167" s="148" t="s">
        <v>428</v>
      </c>
      <c r="I167" s="189">
        <v>2332.8669195000002</v>
      </c>
      <c r="J167" s="184">
        <v>6740.4</v>
      </c>
      <c r="K167" s="179">
        <v>74.14</v>
      </c>
      <c r="L167" s="184">
        <v>499.73325599999998</v>
      </c>
      <c r="M167" s="179">
        <v>0.34610214816628099</v>
      </c>
      <c r="N167" s="184">
        <v>682.06500000000005</v>
      </c>
      <c r="O167" s="345">
        <v>48843</v>
      </c>
      <c r="P167" s="184" t="s">
        <v>1444</v>
      </c>
      <c r="Q167" s="182">
        <v>0.13800135126834961</v>
      </c>
      <c r="R167" s="148" t="s">
        <v>551</v>
      </c>
      <c r="S167" s="148">
        <v>12</v>
      </c>
      <c r="T167" t="s">
        <v>114</v>
      </c>
    </row>
    <row r="168" spans="1:20" x14ac:dyDescent="0.3">
      <c r="A168" s="148" t="s">
        <v>721</v>
      </c>
      <c r="B168" s="148">
        <v>169</v>
      </c>
      <c r="C168" t="s">
        <v>103</v>
      </c>
      <c r="D168" t="s">
        <v>126</v>
      </c>
      <c r="E168" t="s">
        <v>722</v>
      </c>
      <c r="F168" t="s">
        <v>9</v>
      </c>
      <c r="G168" t="s">
        <v>432</v>
      </c>
      <c r="H168" s="148" t="s">
        <v>433</v>
      </c>
      <c r="I168" s="189">
        <v>403.14392039999996</v>
      </c>
      <c r="J168" s="184">
        <v>0</v>
      </c>
      <c r="K168" s="179">
        <v>0</v>
      </c>
      <c r="L168" s="184">
        <v>0</v>
      </c>
      <c r="M168" s="179" t="s">
        <v>2160</v>
      </c>
      <c r="N168" s="184">
        <v>117.86799999999998</v>
      </c>
      <c r="O168" s="345">
        <v>0</v>
      </c>
      <c r="P168" s="184" t="s">
        <v>505</v>
      </c>
      <c r="Q168" s="182" t="s">
        <v>2160</v>
      </c>
      <c r="R168" s="148" t="s">
        <v>551</v>
      </c>
      <c r="S168" s="148">
        <v>10</v>
      </c>
      <c r="T168" t="s">
        <v>126</v>
      </c>
    </row>
    <row r="169" spans="1:20" x14ac:dyDescent="0.3">
      <c r="A169" s="148" t="s">
        <v>721</v>
      </c>
      <c r="B169" s="148">
        <v>169</v>
      </c>
      <c r="C169" t="s">
        <v>103</v>
      </c>
      <c r="D169" t="s">
        <v>126</v>
      </c>
      <c r="E169" t="s">
        <v>722</v>
      </c>
      <c r="F169" t="s">
        <v>9</v>
      </c>
      <c r="G169" t="s">
        <v>427</v>
      </c>
      <c r="H169" s="148" t="s">
        <v>428</v>
      </c>
      <c r="I169" s="189">
        <v>2829.7817846999997</v>
      </c>
      <c r="J169" s="184">
        <v>8473.4</v>
      </c>
      <c r="K169" s="179">
        <v>74.14</v>
      </c>
      <c r="L169" s="184">
        <v>628.21787599999993</v>
      </c>
      <c r="M169" s="179">
        <v>0.3339606043264805</v>
      </c>
      <c r="N169" s="184">
        <v>827.34899999999982</v>
      </c>
      <c r="O169" s="345">
        <v>61402</v>
      </c>
      <c r="P169" s="184" t="s">
        <v>1444</v>
      </c>
      <c r="Q169" s="182">
        <v>0.13799876225530111</v>
      </c>
      <c r="R169" s="148" t="s">
        <v>551</v>
      </c>
      <c r="S169" s="148">
        <v>12</v>
      </c>
      <c r="T169" t="s">
        <v>126</v>
      </c>
    </row>
    <row r="170" spans="1:20" x14ac:dyDescent="0.3">
      <c r="A170" s="148" t="s">
        <v>729</v>
      </c>
      <c r="B170" s="148">
        <v>169</v>
      </c>
      <c r="C170" t="s">
        <v>103</v>
      </c>
      <c r="D170" t="s">
        <v>138</v>
      </c>
      <c r="E170" t="s">
        <v>730</v>
      </c>
      <c r="F170" t="s">
        <v>9</v>
      </c>
      <c r="G170" t="s">
        <v>427</v>
      </c>
      <c r="H170" s="148" t="s">
        <v>428</v>
      </c>
      <c r="I170" s="189">
        <v>3499.3910172000001</v>
      </c>
      <c r="J170" s="184">
        <v>10054</v>
      </c>
      <c r="K170" s="179">
        <v>74.14</v>
      </c>
      <c r="L170" s="184">
        <v>745.40356000000008</v>
      </c>
      <c r="M170" s="179">
        <v>0.34805957998806447</v>
      </c>
      <c r="N170" s="184">
        <v>1023.124</v>
      </c>
      <c r="O170" s="345">
        <v>72855</v>
      </c>
      <c r="P170" s="184" t="s">
        <v>1444</v>
      </c>
      <c r="Q170" s="182">
        <v>0.13800013725893898</v>
      </c>
      <c r="R170" s="148" t="s">
        <v>551</v>
      </c>
      <c r="S170" s="148">
        <v>12</v>
      </c>
      <c r="T170" t="s">
        <v>138</v>
      </c>
    </row>
    <row r="171" spans="1:20" x14ac:dyDescent="0.3">
      <c r="A171" s="148" t="s">
        <v>904</v>
      </c>
      <c r="B171" s="148">
        <v>570</v>
      </c>
      <c r="C171" t="s">
        <v>404</v>
      </c>
      <c r="D171" t="s">
        <v>405</v>
      </c>
      <c r="E171" t="s">
        <v>905</v>
      </c>
      <c r="F171" t="s">
        <v>9</v>
      </c>
      <c r="G171" t="s">
        <v>1059</v>
      </c>
      <c r="H171" s="148" t="s">
        <v>1060</v>
      </c>
      <c r="I171" s="189">
        <v>0</v>
      </c>
      <c r="J171" s="184">
        <v>0</v>
      </c>
      <c r="K171" s="179">
        <v>0</v>
      </c>
      <c r="L171" s="184">
        <v>0</v>
      </c>
      <c r="M171" s="179" t="s">
        <v>2160</v>
      </c>
      <c r="N171" s="184">
        <v>0</v>
      </c>
      <c r="O171" s="345" t="s">
        <v>2160</v>
      </c>
      <c r="P171" s="184" t="s">
        <v>505</v>
      </c>
      <c r="Q171" s="182" t="s">
        <v>2160</v>
      </c>
      <c r="R171" s="148">
        <v>0</v>
      </c>
      <c r="S171" s="148">
        <v>0</v>
      </c>
      <c r="T171" t="s">
        <v>405</v>
      </c>
    </row>
    <row r="172" spans="1:20" x14ac:dyDescent="0.3">
      <c r="A172" s="148" t="s">
        <v>1315</v>
      </c>
      <c r="B172" s="148">
        <v>0</v>
      </c>
      <c r="C172" t="s">
        <v>326</v>
      </c>
      <c r="D172" t="s">
        <v>327</v>
      </c>
      <c r="E172" t="s">
        <v>1316</v>
      </c>
      <c r="F172" t="s">
        <v>9</v>
      </c>
      <c r="G172" t="s">
        <v>427</v>
      </c>
      <c r="H172" s="148" t="s">
        <v>428</v>
      </c>
      <c r="I172" s="189">
        <v>0</v>
      </c>
      <c r="J172" s="184">
        <v>0</v>
      </c>
      <c r="K172" s="179">
        <v>74.14</v>
      </c>
      <c r="L172" s="184">
        <v>0</v>
      </c>
      <c r="M172" s="179" t="s">
        <v>2160</v>
      </c>
      <c r="N172" s="184">
        <v>0</v>
      </c>
      <c r="O172" s="345" t="s">
        <v>2160</v>
      </c>
      <c r="P172" s="184" t="s">
        <v>1444</v>
      </c>
      <c r="Q172" s="182" t="s">
        <v>2160</v>
      </c>
      <c r="R172" s="148">
        <v>0</v>
      </c>
      <c r="S172" s="148">
        <v>0</v>
      </c>
      <c r="T172" t="s">
        <v>327</v>
      </c>
    </row>
    <row r="173" spans="1:20" x14ac:dyDescent="0.3">
      <c r="A173" s="148" t="s">
        <v>974</v>
      </c>
      <c r="B173" s="148">
        <v>395</v>
      </c>
      <c r="C173" t="s">
        <v>330</v>
      </c>
      <c r="D173" t="s">
        <v>331</v>
      </c>
      <c r="E173" t="s">
        <v>975</v>
      </c>
      <c r="F173" t="s">
        <v>9</v>
      </c>
      <c r="G173" t="s">
        <v>432</v>
      </c>
      <c r="H173" s="148" t="s">
        <v>428</v>
      </c>
      <c r="I173" s="189">
        <v>0</v>
      </c>
      <c r="J173" s="184">
        <v>0</v>
      </c>
      <c r="K173" s="179">
        <v>0</v>
      </c>
      <c r="L173" s="184">
        <v>0</v>
      </c>
      <c r="M173" s="179" t="s">
        <v>2160</v>
      </c>
      <c r="N173" s="184">
        <v>0</v>
      </c>
      <c r="O173" s="345" t="s">
        <v>2160</v>
      </c>
      <c r="P173" s="184" t="s">
        <v>505</v>
      </c>
      <c r="Q173" s="182" t="s">
        <v>2160</v>
      </c>
      <c r="R173" s="148">
        <v>0</v>
      </c>
      <c r="S173" s="148">
        <v>0</v>
      </c>
      <c r="T173" t="s">
        <v>331</v>
      </c>
    </row>
    <row r="174" spans="1:20" x14ac:dyDescent="0.3">
      <c r="A174" s="148" t="s">
        <v>1020</v>
      </c>
      <c r="B174" s="148">
        <v>664</v>
      </c>
      <c r="C174" t="s">
        <v>365</v>
      </c>
      <c r="D174" t="s">
        <v>366</v>
      </c>
      <c r="E174" t="s">
        <v>1021</v>
      </c>
      <c r="F174" t="s">
        <v>9</v>
      </c>
      <c r="G174" t="s">
        <v>427</v>
      </c>
      <c r="H174" s="148" t="s">
        <v>428</v>
      </c>
      <c r="I174" s="189">
        <v>1906.6086117</v>
      </c>
      <c r="J174" s="184">
        <v>6944.5</v>
      </c>
      <c r="K174" s="179">
        <v>74.14</v>
      </c>
      <c r="L174" s="184">
        <v>514.86523</v>
      </c>
      <c r="M174" s="179">
        <v>0.27454944368925049</v>
      </c>
      <c r="N174" s="184">
        <v>557.43899999999996</v>
      </c>
      <c r="O174" s="345">
        <v>50322</v>
      </c>
      <c r="P174" s="184" t="s">
        <v>1444</v>
      </c>
      <c r="Q174" s="182">
        <v>0.13800127180954652</v>
      </c>
      <c r="R174" s="148" t="s">
        <v>551</v>
      </c>
      <c r="S174" s="148">
        <v>12</v>
      </c>
      <c r="T174" t="s">
        <v>366</v>
      </c>
    </row>
    <row r="175" spans="1:20" x14ac:dyDescent="0.3">
      <c r="A175" s="148" t="s">
        <v>641</v>
      </c>
      <c r="B175" s="148">
        <v>169</v>
      </c>
      <c r="C175" t="s">
        <v>103</v>
      </c>
      <c r="D175" t="s">
        <v>104</v>
      </c>
      <c r="E175" t="s">
        <v>1338</v>
      </c>
      <c r="F175" t="s">
        <v>9</v>
      </c>
      <c r="G175" t="s">
        <v>427</v>
      </c>
      <c r="H175" s="148" t="s">
        <v>428</v>
      </c>
      <c r="I175" s="189">
        <v>4387.8652467000002</v>
      </c>
      <c r="J175" s="184">
        <v>13236.599999999999</v>
      </c>
      <c r="K175" s="179">
        <v>74.14</v>
      </c>
      <c r="L175" s="184">
        <v>981.3615239999998</v>
      </c>
      <c r="M175" s="179">
        <v>0.33149488892162643</v>
      </c>
      <c r="N175" s="184">
        <v>1282.8890000000001</v>
      </c>
      <c r="O175" s="345">
        <v>95918</v>
      </c>
      <c r="P175" s="184" t="s">
        <v>1444</v>
      </c>
      <c r="Q175" s="182">
        <v>0.1379991242519652</v>
      </c>
      <c r="R175" s="148" t="s">
        <v>551</v>
      </c>
      <c r="S175" s="148">
        <v>8</v>
      </c>
      <c r="T175" t="s">
        <v>104</v>
      </c>
    </row>
    <row r="176" spans="1:20" x14ac:dyDescent="0.3">
      <c r="A176" s="148" t="s">
        <v>671</v>
      </c>
      <c r="B176" s="148">
        <v>169</v>
      </c>
      <c r="C176" t="s">
        <v>103</v>
      </c>
      <c r="D176" t="s">
        <v>128</v>
      </c>
      <c r="E176" t="s">
        <v>672</v>
      </c>
      <c r="F176" t="s">
        <v>9</v>
      </c>
      <c r="G176" t="s">
        <v>427</v>
      </c>
      <c r="H176" s="148" t="s">
        <v>428</v>
      </c>
      <c r="I176" s="189">
        <v>9573.2760474000006</v>
      </c>
      <c r="J176" s="184">
        <v>27576.9</v>
      </c>
      <c r="K176" s="179">
        <v>74.14</v>
      </c>
      <c r="L176" s="184">
        <v>2044.5513660000001</v>
      </c>
      <c r="M176" s="179">
        <v>0.34714837590156977</v>
      </c>
      <c r="N176" s="184">
        <v>2798.9580000000001</v>
      </c>
      <c r="O176" s="345">
        <v>199832</v>
      </c>
      <c r="P176" s="184" t="s">
        <v>1444</v>
      </c>
      <c r="Q176" s="182">
        <v>0.13800042035309662</v>
      </c>
      <c r="R176" s="148" t="s">
        <v>551</v>
      </c>
      <c r="S176" s="148">
        <v>12</v>
      </c>
      <c r="T176" t="s">
        <v>128</v>
      </c>
    </row>
    <row r="177" spans="1:20" x14ac:dyDescent="0.3">
      <c r="A177" s="148" t="s">
        <v>1339</v>
      </c>
      <c r="B177" s="148">
        <v>169</v>
      </c>
      <c r="C177" t="s">
        <v>103</v>
      </c>
      <c r="D177" t="s">
        <v>134</v>
      </c>
      <c r="E177" t="s">
        <v>1401</v>
      </c>
      <c r="F177" t="s">
        <v>9</v>
      </c>
      <c r="G177" t="s">
        <v>427</v>
      </c>
      <c r="H177" s="148" t="s">
        <v>428</v>
      </c>
      <c r="I177" s="189">
        <v>0</v>
      </c>
      <c r="J177" s="184">
        <v>0</v>
      </c>
      <c r="K177" s="179">
        <v>74.14</v>
      </c>
      <c r="L177" s="184">
        <v>0</v>
      </c>
      <c r="M177" s="179" t="s">
        <v>2160</v>
      </c>
      <c r="N177" s="184">
        <v>0</v>
      </c>
      <c r="O177" s="345" t="s">
        <v>2160</v>
      </c>
      <c r="P177" s="184" t="s">
        <v>1444</v>
      </c>
      <c r="Q177" s="182" t="s">
        <v>2160</v>
      </c>
      <c r="R177" s="148">
        <v>0</v>
      </c>
      <c r="S177" s="148">
        <v>0</v>
      </c>
      <c r="T177" t="s">
        <v>134</v>
      </c>
    </row>
    <row r="178" spans="1:20" x14ac:dyDescent="0.3">
      <c r="A178" s="148" t="s">
        <v>1343</v>
      </c>
      <c r="B178" s="148">
        <v>169</v>
      </c>
      <c r="C178" t="s">
        <v>103</v>
      </c>
      <c r="D178" t="s">
        <v>130</v>
      </c>
      <c r="E178" t="s">
        <v>702</v>
      </c>
      <c r="F178" t="s">
        <v>9</v>
      </c>
      <c r="G178" t="s">
        <v>427</v>
      </c>
      <c r="H178" s="148" t="s">
        <v>428</v>
      </c>
      <c r="I178" s="189">
        <v>0</v>
      </c>
      <c r="J178" s="184">
        <v>0</v>
      </c>
      <c r="K178" s="179">
        <v>74.14</v>
      </c>
      <c r="L178" s="184">
        <v>0</v>
      </c>
      <c r="M178" s="179" t="s">
        <v>2160</v>
      </c>
      <c r="N178" s="184">
        <v>0</v>
      </c>
      <c r="O178" s="345" t="s">
        <v>2160</v>
      </c>
      <c r="P178" s="184" t="s">
        <v>1444</v>
      </c>
      <c r="Q178" s="182" t="s">
        <v>2160</v>
      </c>
      <c r="R178" s="148">
        <v>0</v>
      </c>
      <c r="S178" s="148">
        <v>0</v>
      </c>
      <c r="T178" t="s">
        <v>151</v>
      </c>
    </row>
    <row r="179" spans="1:20" x14ac:dyDescent="0.3">
      <c r="A179" s="148" t="s">
        <v>1344</v>
      </c>
      <c r="B179" s="148">
        <v>169</v>
      </c>
      <c r="C179" t="s">
        <v>103</v>
      </c>
      <c r="D179" t="s">
        <v>152</v>
      </c>
      <c r="E179" t="s">
        <v>702</v>
      </c>
      <c r="F179" t="s">
        <v>9</v>
      </c>
      <c r="G179" t="s">
        <v>427</v>
      </c>
      <c r="H179" s="148" t="s">
        <v>428</v>
      </c>
      <c r="I179" s="189">
        <v>0</v>
      </c>
      <c r="J179" s="184">
        <v>0</v>
      </c>
      <c r="K179" s="179">
        <v>74.14</v>
      </c>
      <c r="L179" s="184">
        <v>0</v>
      </c>
      <c r="M179" s="179" t="s">
        <v>2160</v>
      </c>
      <c r="N179" s="184">
        <v>0</v>
      </c>
      <c r="O179" s="345" t="s">
        <v>2160</v>
      </c>
      <c r="P179" s="184" t="s">
        <v>1444</v>
      </c>
      <c r="Q179" s="182" t="s">
        <v>2160</v>
      </c>
      <c r="R179" s="148">
        <v>0</v>
      </c>
      <c r="S179" s="148">
        <v>0</v>
      </c>
      <c r="T179" t="s">
        <v>151</v>
      </c>
    </row>
    <row r="180" spans="1:20" x14ac:dyDescent="0.3">
      <c r="A180" s="148" t="s">
        <v>1441</v>
      </c>
      <c r="B180" s="148">
        <v>169</v>
      </c>
      <c r="C180" t="s">
        <v>103</v>
      </c>
      <c r="D180" t="s">
        <v>397</v>
      </c>
      <c r="E180" t="s">
        <v>704</v>
      </c>
      <c r="F180" t="s">
        <v>9</v>
      </c>
      <c r="G180" t="s">
        <v>427</v>
      </c>
      <c r="H180" s="148" t="s">
        <v>428</v>
      </c>
      <c r="I180" s="189">
        <v>0</v>
      </c>
      <c r="J180" s="184">
        <v>0</v>
      </c>
      <c r="K180" s="179">
        <v>74.14</v>
      </c>
      <c r="L180" s="184">
        <v>0</v>
      </c>
      <c r="M180" s="179" t="s">
        <v>2160</v>
      </c>
      <c r="N180" s="184">
        <v>0</v>
      </c>
      <c r="O180" s="345" t="s">
        <v>2160</v>
      </c>
      <c r="P180" s="184" t="s">
        <v>1444</v>
      </c>
      <c r="Q180" s="182" t="s">
        <v>2160</v>
      </c>
      <c r="R180" s="148">
        <v>0</v>
      </c>
      <c r="S180" s="148">
        <v>0</v>
      </c>
      <c r="T180" t="s">
        <v>396</v>
      </c>
    </row>
    <row r="181" spans="1:20" x14ac:dyDescent="0.3">
      <c r="A181" s="148" t="s">
        <v>755</v>
      </c>
      <c r="B181" s="148">
        <v>214</v>
      </c>
      <c r="C181" t="s">
        <v>169</v>
      </c>
      <c r="D181" t="s">
        <v>170</v>
      </c>
      <c r="E181" t="s">
        <v>757</v>
      </c>
      <c r="F181" t="s">
        <v>10</v>
      </c>
      <c r="G181" t="s">
        <v>427</v>
      </c>
      <c r="H181" s="148" t="s">
        <v>431</v>
      </c>
      <c r="I181" s="189">
        <v>2.7259791000000004</v>
      </c>
      <c r="J181" s="184">
        <v>11.6</v>
      </c>
      <c r="K181" s="179">
        <v>74.14</v>
      </c>
      <c r="L181" s="184">
        <v>0.86002400000000001</v>
      </c>
      <c r="M181" s="179">
        <v>0.2349981982758621</v>
      </c>
      <c r="N181" s="184">
        <v>0.79700000000000004</v>
      </c>
      <c r="O181" s="345">
        <v>84</v>
      </c>
      <c r="P181" s="184" t="s">
        <v>1444</v>
      </c>
      <c r="Q181" s="182">
        <v>0.1380952380952381</v>
      </c>
      <c r="R181" s="148" t="s">
        <v>588</v>
      </c>
      <c r="S181" s="148">
        <v>12</v>
      </c>
      <c r="T181" t="s">
        <v>756</v>
      </c>
    </row>
    <row r="182" spans="1:20" x14ac:dyDescent="0.3">
      <c r="A182" s="148" t="s">
        <v>755</v>
      </c>
      <c r="B182" s="148">
        <v>214</v>
      </c>
      <c r="C182" t="s">
        <v>169</v>
      </c>
      <c r="D182" t="s">
        <v>170</v>
      </c>
      <c r="E182" t="s">
        <v>757</v>
      </c>
      <c r="F182" t="s">
        <v>10</v>
      </c>
      <c r="G182" t="s">
        <v>434</v>
      </c>
      <c r="H182" s="148" t="s">
        <v>431</v>
      </c>
      <c r="I182" s="189">
        <v>171566.36262090001</v>
      </c>
      <c r="J182" s="184">
        <v>755608</v>
      </c>
      <c r="K182" s="179">
        <v>52.91</v>
      </c>
      <c r="L182" s="184">
        <v>39979.21927999999</v>
      </c>
      <c r="M182" s="179">
        <v>0.2270573665457486</v>
      </c>
      <c r="N182" s="184">
        <v>50161.203000000001</v>
      </c>
      <c r="O182" s="345">
        <v>755608</v>
      </c>
      <c r="P182" s="184" t="s">
        <v>1061</v>
      </c>
      <c r="Q182" s="182">
        <v>1</v>
      </c>
      <c r="R182" s="148" t="s">
        <v>588</v>
      </c>
      <c r="S182" s="148">
        <v>12</v>
      </c>
      <c r="T182" t="s">
        <v>756</v>
      </c>
    </row>
    <row r="183" spans="1:20" x14ac:dyDescent="0.3">
      <c r="A183" s="148" t="s">
        <v>942</v>
      </c>
      <c r="B183" s="148">
        <v>254</v>
      </c>
      <c r="C183" t="s">
        <v>303</v>
      </c>
      <c r="D183" t="s">
        <v>304</v>
      </c>
      <c r="E183" t="s">
        <v>943</v>
      </c>
      <c r="F183" t="s">
        <v>10</v>
      </c>
      <c r="G183" t="s">
        <v>427</v>
      </c>
      <c r="H183" s="148" t="s">
        <v>428</v>
      </c>
      <c r="I183" s="189">
        <v>14556.7968</v>
      </c>
      <c r="J183" s="184">
        <v>44231.600000000006</v>
      </c>
      <c r="K183" s="179">
        <v>74.14</v>
      </c>
      <c r="L183" s="184">
        <v>3279.3308240000006</v>
      </c>
      <c r="M183" s="179">
        <v>0.32910400708995374</v>
      </c>
      <c r="N183" s="184">
        <v>4256</v>
      </c>
      <c r="O183" s="345">
        <v>320519</v>
      </c>
      <c r="P183" s="184" t="s">
        <v>1444</v>
      </c>
      <c r="Q183" s="182">
        <v>0.13799993136132338</v>
      </c>
      <c r="R183" s="148" t="s">
        <v>551</v>
      </c>
      <c r="S183" s="148">
        <v>12</v>
      </c>
      <c r="T183" t="s">
        <v>304</v>
      </c>
    </row>
    <row r="184" spans="1:20" x14ac:dyDescent="0.3">
      <c r="A184" s="148" t="s">
        <v>944</v>
      </c>
      <c r="B184" s="148">
        <v>254</v>
      </c>
      <c r="C184" t="s">
        <v>303</v>
      </c>
      <c r="D184" t="s">
        <v>305</v>
      </c>
      <c r="E184" t="s">
        <v>945</v>
      </c>
      <c r="F184" t="s">
        <v>10</v>
      </c>
      <c r="G184" t="s">
        <v>427</v>
      </c>
      <c r="H184" s="148" t="s">
        <v>428</v>
      </c>
      <c r="I184" s="189">
        <v>11287.930582499999</v>
      </c>
      <c r="J184" s="184">
        <v>35487.9</v>
      </c>
      <c r="K184" s="179">
        <v>74.14</v>
      </c>
      <c r="L184" s="184">
        <v>2631.0729059999999</v>
      </c>
      <c r="M184" s="179">
        <v>0.31807829098086948</v>
      </c>
      <c r="N184" s="184">
        <v>3300.2749999999996</v>
      </c>
      <c r="O184" s="345">
        <v>257159</v>
      </c>
      <c r="P184" s="184" t="s">
        <v>1444</v>
      </c>
      <c r="Q184" s="182">
        <v>0.13799983667691973</v>
      </c>
      <c r="R184" s="148" t="s">
        <v>551</v>
      </c>
      <c r="S184" s="148">
        <v>12</v>
      </c>
      <c r="T184" t="s">
        <v>305</v>
      </c>
    </row>
    <row r="185" spans="1:20" x14ac:dyDescent="0.3">
      <c r="A185" s="148" t="s">
        <v>946</v>
      </c>
      <c r="B185" s="148">
        <v>254</v>
      </c>
      <c r="C185" t="s">
        <v>303</v>
      </c>
      <c r="D185" t="s">
        <v>306</v>
      </c>
      <c r="E185" t="s">
        <v>947</v>
      </c>
      <c r="F185" t="s">
        <v>10</v>
      </c>
      <c r="G185" t="s">
        <v>427</v>
      </c>
      <c r="H185" s="148" t="s">
        <v>428</v>
      </c>
      <c r="I185" s="189">
        <v>16391.44572</v>
      </c>
      <c r="J185" s="184">
        <v>51997.799999999996</v>
      </c>
      <c r="K185" s="179">
        <v>74.14</v>
      </c>
      <c r="L185" s="184">
        <v>3855.1168919999996</v>
      </c>
      <c r="M185" s="179">
        <v>0.3152334467996723</v>
      </c>
      <c r="N185" s="184">
        <v>4792.3999999999996</v>
      </c>
      <c r="O185" s="345">
        <v>376795</v>
      </c>
      <c r="P185" s="184" t="s">
        <v>1444</v>
      </c>
      <c r="Q185" s="182">
        <v>0.1380002388566727</v>
      </c>
      <c r="R185" s="148" t="s">
        <v>551</v>
      </c>
      <c r="S185" s="148">
        <v>12</v>
      </c>
      <c r="T185" t="s">
        <v>306</v>
      </c>
    </row>
    <row r="186" spans="1:20" x14ac:dyDescent="0.3">
      <c r="A186" s="148" t="s">
        <v>948</v>
      </c>
      <c r="B186" s="148">
        <v>254</v>
      </c>
      <c r="C186" t="s">
        <v>303</v>
      </c>
      <c r="D186" t="s">
        <v>307</v>
      </c>
      <c r="E186" t="s">
        <v>949</v>
      </c>
      <c r="F186" t="s">
        <v>10</v>
      </c>
      <c r="G186" t="s">
        <v>427</v>
      </c>
      <c r="H186" s="148" t="s">
        <v>428</v>
      </c>
      <c r="I186" s="189">
        <v>1416.9071592000003</v>
      </c>
      <c r="J186" s="184">
        <v>5378.7</v>
      </c>
      <c r="K186" s="179">
        <v>74.14</v>
      </c>
      <c r="L186" s="184">
        <v>398.77681799999999</v>
      </c>
      <c r="M186" s="179">
        <v>0.26342929689330141</v>
      </c>
      <c r="N186" s="184">
        <v>414.26400000000007</v>
      </c>
      <c r="O186" s="345">
        <v>38976</v>
      </c>
      <c r="P186" s="184" t="s">
        <v>1444</v>
      </c>
      <c r="Q186" s="182">
        <v>0.13800030788177339</v>
      </c>
      <c r="R186" s="148" t="s">
        <v>588</v>
      </c>
      <c r="S186" s="148">
        <v>12</v>
      </c>
      <c r="T186" t="s">
        <v>307</v>
      </c>
    </row>
    <row r="187" spans="1:20" x14ac:dyDescent="0.3">
      <c r="A187" s="148" t="s">
        <v>948</v>
      </c>
      <c r="B187" s="148">
        <v>254</v>
      </c>
      <c r="C187" t="s">
        <v>303</v>
      </c>
      <c r="D187" t="s">
        <v>307</v>
      </c>
      <c r="E187" t="s">
        <v>949</v>
      </c>
      <c r="F187" t="s">
        <v>10</v>
      </c>
      <c r="G187" t="s">
        <v>434</v>
      </c>
      <c r="H187" s="148" t="s">
        <v>428</v>
      </c>
      <c r="I187" s="189">
        <v>20298.577540800004</v>
      </c>
      <c r="J187" s="184">
        <v>77640</v>
      </c>
      <c r="K187" s="179">
        <v>52.91</v>
      </c>
      <c r="L187" s="184">
        <v>4107.9323999999997</v>
      </c>
      <c r="M187" s="179">
        <v>0.26144484210200936</v>
      </c>
      <c r="N187" s="184">
        <v>5934.7360000000008</v>
      </c>
      <c r="O187" s="345">
        <v>77640</v>
      </c>
      <c r="P187" s="184" t="s">
        <v>1061</v>
      </c>
      <c r="Q187" s="182">
        <v>1</v>
      </c>
      <c r="R187" s="148" t="s">
        <v>588</v>
      </c>
      <c r="S187" s="148">
        <v>12</v>
      </c>
      <c r="T187" t="s">
        <v>307</v>
      </c>
    </row>
    <row r="188" spans="1:20" x14ac:dyDescent="0.3">
      <c r="A188" s="148" t="s">
        <v>950</v>
      </c>
      <c r="B188" s="148">
        <v>254</v>
      </c>
      <c r="C188" t="s">
        <v>303</v>
      </c>
      <c r="D188" t="s">
        <v>308</v>
      </c>
      <c r="E188" t="s">
        <v>951</v>
      </c>
      <c r="F188" t="s">
        <v>10</v>
      </c>
      <c r="G188" t="s">
        <v>427</v>
      </c>
      <c r="H188" s="148" t="s">
        <v>428</v>
      </c>
      <c r="I188" s="189">
        <v>23320.795664399997</v>
      </c>
      <c r="J188" s="184">
        <v>64567.5</v>
      </c>
      <c r="K188" s="179">
        <v>74.14</v>
      </c>
      <c r="L188" s="184">
        <v>4787.0344500000001</v>
      </c>
      <c r="M188" s="179">
        <v>0.36118473944941337</v>
      </c>
      <c r="N188" s="184">
        <v>6818.347999999999</v>
      </c>
      <c r="O188" s="345">
        <v>467881</v>
      </c>
      <c r="P188" s="184" t="s">
        <v>1444</v>
      </c>
      <c r="Q188" s="182">
        <v>0.13799983329094365</v>
      </c>
      <c r="R188" s="148" t="s">
        <v>551</v>
      </c>
      <c r="S188" s="148">
        <v>12</v>
      </c>
      <c r="T188" t="s">
        <v>308</v>
      </c>
    </row>
    <row r="189" spans="1:20" x14ac:dyDescent="0.3">
      <c r="A189" s="148" t="s">
        <v>952</v>
      </c>
      <c r="B189" s="148">
        <v>254</v>
      </c>
      <c r="C189" t="s">
        <v>303</v>
      </c>
      <c r="D189" t="s">
        <v>309</v>
      </c>
      <c r="E189" t="s">
        <v>953</v>
      </c>
      <c r="F189" t="s">
        <v>10</v>
      </c>
      <c r="G189" t="s">
        <v>427</v>
      </c>
      <c r="H189" s="148" t="s">
        <v>428</v>
      </c>
      <c r="I189" s="189">
        <v>12671.404309199997</v>
      </c>
      <c r="J189" s="184">
        <v>37015.699999999997</v>
      </c>
      <c r="K189" s="179">
        <v>74.14</v>
      </c>
      <c r="L189" s="184">
        <v>2744.3439979999998</v>
      </c>
      <c r="M189" s="179">
        <v>0.34232512985570984</v>
      </c>
      <c r="N189" s="184">
        <v>3704.7639999999992</v>
      </c>
      <c r="O189" s="345">
        <v>268231</v>
      </c>
      <c r="P189" s="184" t="s">
        <v>1444</v>
      </c>
      <c r="Q189" s="182">
        <v>0.13799933639288522</v>
      </c>
      <c r="R189" s="148" t="s">
        <v>551</v>
      </c>
      <c r="S189" s="148">
        <v>12</v>
      </c>
      <c r="T189" t="s">
        <v>309</v>
      </c>
    </row>
    <row r="190" spans="1:20" x14ac:dyDescent="0.3">
      <c r="A190" s="148" t="s">
        <v>954</v>
      </c>
      <c r="B190" s="148">
        <v>254</v>
      </c>
      <c r="C190" t="s">
        <v>303</v>
      </c>
      <c r="D190" t="s">
        <v>310</v>
      </c>
      <c r="E190" t="s">
        <v>955</v>
      </c>
      <c r="F190" t="s">
        <v>10</v>
      </c>
      <c r="G190" t="s">
        <v>427</v>
      </c>
      <c r="H190" s="148" t="s">
        <v>428</v>
      </c>
      <c r="I190" s="189">
        <v>25043.812833</v>
      </c>
      <c r="J190" s="184">
        <v>75348.299999999988</v>
      </c>
      <c r="K190" s="179">
        <v>74.14</v>
      </c>
      <c r="L190" s="184">
        <v>5586.3229619999993</v>
      </c>
      <c r="M190" s="179">
        <v>0.33237395977082435</v>
      </c>
      <c r="N190" s="184">
        <v>7322.11</v>
      </c>
      <c r="O190" s="345">
        <v>546003</v>
      </c>
      <c r="P190" s="184" t="s">
        <v>1444</v>
      </c>
      <c r="Q190" s="182">
        <v>0.13799979120993838</v>
      </c>
      <c r="R190" s="148" t="s">
        <v>551</v>
      </c>
      <c r="S190" s="148">
        <v>12</v>
      </c>
      <c r="T190" t="s">
        <v>310</v>
      </c>
    </row>
    <row r="191" spans="1:20" x14ac:dyDescent="0.3">
      <c r="A191" s="148" t="s">
        <v>1008</v>
      </c>
      <c r="B191" s="148">
        <v>227</v>
      </c>
      <c r="C191" t="s">
        <v>1009</v>
      </c>
      <c r="D191" t="s">
        <v>1010</v>
      </c>
      <c r="E191" t="s">
        <v>1012</v>
      </c>
      <c r="F191" t="s">
        <v>10</v>
      </c>
      <c r="G191" t="s">
        <v>434</v>
      </c>
      <c r="H191" s="148" t="s">
        <v>431</v>
      </c>
      <c r="I191" s="189">
        <v>248662.65060000002</v>
      </c>
      <c r="J191" s="184">
        <v>955706</v>
      </c>
      <c r="K191" s="179">
        <v>52.91</v>
      </c>
      <c r="L191" s="184">
        <v>50566.404459999991</v>
      </c>
      <c r="M191" s="179">
        <v>0.26018739089217818</v>
      </c>
      <c r="N191" s="184">
        <v>72702</v>
      </c>
      <c r="O191" s="345">
        <v>1018875</v>
      </c>
      <c r="P191" s="184" t="s">
        <v>1061</v>
      </c>
      <c r="Q191" s="182">
        <v>0.93800122684333209</v>
      </c>
      <c r="R191" s="148" t="s">
        <v>588</v>
      </c>
      <c r="S191" s="148">
        <v>12</v>
      </c>
      <c r="T191" t="s">
        <v>1011</v>
      </c>
    </row>
    <row r="192" spans="1:20" x14ac:dyDescent="0.3">
      <c r="A192" s="148" t="s">
        <v>1013</v>
      </c>
      <c r="B192" s="148">
        <v>227</v>
      </c>
      <c r="C192" t="s">
        <v>1009</v>
      </c>
      <c r="D192" t="s">
        <v>1014</v>
      </c>
      <c r="E192" t="s">
        <v>1012</v>
      </c>
      <c r="F192" t="s">
        <v>10</v>
      </c>
      <c r="G192" t="s">
        <v>434</v>
      </c>
      <c r="H192" s="148" t="s">
        <v>428</v>
      </c>
      <c r="I192" s="189">
        <v>0</v>
      </c>
      <c r="J192" s="184">
        <v>1670</v>
      </c>
      <c r="K192" s="179">
        <v>52.91</v>
      </c>
      <c r="L192" s="184">
        <v>88.359700000000004</v>
      </c>
      <c r="M192" s="179">
        <v>0</v>
      </c>
      <c r="N192" s="184">
        <v>0</v>
      </c>
      <c r="O192" s="345">
        <v>1781</v>
      </c>
      <c r="P192" s="184" t="s">
        <v>1061</v>
      </c>
      <c r="Q192" s="182">
        <v>0.93767546322290851</v>
      </c>
      <c r="R192" s="148" t="s">
        <v>588</v>
      </c>
      <c r="S192" s="148">
        <v>12</v>
      </c>
      <c r="T192" t="s">
        <v>1011</v>
      </c>
    </row>
    <row r="193" spans="1:20" x14ac:dyDescent="0.3">
      <c r="A193" s="148" t="s">
        <v>755</v>
      </c>
      <c r="B193" s="148">
        <v>214</v>
      </c>
      <c r="C193" t="s">
        <v>169</v>
      </c>
      <c r="D193" t="s">
        <v>170</v>
      </c>
      <c r="E193" t="s">
        <v>757</v>
      </c>
      <c r="F193" t="s">
        <v>10</v>
      </c>
      <c r="G193" t="s">
        <v>427</v>
      </c>
      <c r="H193" s="148" t="s">
        <v>428</v>
      </c>
      <c r="I193" s="189">
        <v>0</v>
      </c>
      <c r="J193" s="184">
        <v>0</v>
      </c>
      <c r="K193" s="179">
        <v>74.14</v>
      </c>
      <c r="L193" s="184">
        <v>0</v>
      </c>
      <c r="M193" s="179" t="s">
        <v>2160</v>
      </c>
      <c r="N193" s="184">
        <v>0</v>
      </c>
      <c r="O193" s="345" t="s">
        <v>2160</v>
      </c>
      <c r="P193" s="184" t="s">
        <v>1444</v>
      </c>
      <c r="Q193" s="182" t="s">
        <v>2160</v>
      </c>
      <c r="R193" s="148">
        <v>0</v>
      </c>
      <c r="S193" s="148">
        <v>0</v>
      </c>
      <c r="T193" t="s">
        <v>756</v>
      </c>
    </row>
    <row r="194" spans="1:20" x14ac:dyDescent="0.3">
      <c r="A194" s="148" t="s">
        <v>755</v>
      </c>
      <c r="B194" s="148">
        <v>214</v>
      </c>
      <c r="C194" t="s">
        <v>169</v>
      </c>
      <c r="D194" t="s">
        <v>170</v>
      </c>
      <c r="E194" t="s">
        <v>757</v>
      </c>
      <c r="F194" t="s">
        <v>10</v>
      </c>
      <c r="G194" t="s">
        <v>434</v>
      </c>
      <c r="I194" s="189">
        <v>0</v>
      </c>
      <c r="J194" s="184">
        <v>0</v>
      </c>
      <c r="K194" s="179">
        <v>52.91</v>
      </c>
      <c r="L194" s="184">
        <v>0</v>
      </c>
      <c r="M194" s="179" t="s">
        <v>2160</v>
      </c>
      <c r="N194" s="184">
        <v>0</v>
      </c>
      <c r="O194" s="345" t="s">
        <v>2160</v>
      </c>
      <c r="P194" s="184" t="s">
        <v>1061</v>
      </c>
      <c r="Q194" s="182" t="s">
        <v>2160</v>
      </c>
      <c r="R194" s="148">
        <v>0</v>
      </c>
      <c r="S194" s="148">
        <v>0</v>
      </c>
      <c r="T194" t="s">
        <v>756</v>
      </c>
    </row>
    <row r="195" spans="1:20" x14ac:dyDescent="0.3">
      <c r="A195" s="148" t="s">
        <v>755</v>
      </c>
      <c r="B195" s="148">
        <v>214</v>
      </c>
      <c r="C195" t="s">
        <v>169</v>
      </c>
      <c r="D195" t="s">
        <v>170</v>
      </c>
      <c r="E195" t="s">
        <v>757</v>
      </c>
      <c r="F195" t="s">
        <v>10</v>
      </c>
      <c r="G195" t="s">
        <v>434</v>
      </c>
      <c r="H195" s="148" t="s">
        <v>428</v>
      </c>
      <c r="I195" s="189">
        <v>0</v>
      </c>
      <c r="J195" s="184">
        <v>0</v>
      </c>
      <c r="K195" s="179">
        <v>52.91</v>
      </c>
      <c r="L195" s="184">
        <v>0</v>
      </c>
      <c r="M195" s="179" t="s">
        <v>2160</v>
      </c>
      <c r="N195" s="184">
        <v>0</v>
      </c>
      <c r="O195" s="345">
        <v>0</v>
      </c>
      <c r="P195" s="184" t="s">
        <v>1061</v>
      </c>
      <c r="Q195" s="182" t="s">
        <v>2160</v>
      </c>
      <c r="R195" s="148" t="s">
        <v>588</v>
      </c>
      <c r="S195" s="148">
        <v>12</v>
      </c>
      <c r="T195" t="s">
        <v>756</v>
      </c>
    </row>
    <row r="196" spans="1:20" x14ac:dyDescent="0.3">
      <c r="A196" s="148" t="s">
        <v>948</v>
      </c>
      <c r="B196" s="148">
        <v>254</v>
      </c>
      <c r="C196" t="s">
        <v>303</v>
      </c>
      <c r="D196" t="s">
        <v>307</v>
      </c>
      <c r="E196" t="s">
        <v>949</v>
      </c>
      <c r="F196" t="s">
        <v>10</v>
      </c>
      <c r="G196" t="s">
        <v>434</v>
      </c>
      <c r="I196" s="189">
        <v>0</v>
      </c>
      <c r="J196" s="184">
        <v>0</v>
      </c>
      <c r="K196" s="179">
        <v>52.91</v>
      </c>
      <c r="L196" s="184">
        <v>0</v>
      </c>
      <c r="M196" s="179" t="s">
        <v>2160</v>
      </c>
      <c r="N196" s="184">
        <v>0</v>
      </c>
      <c r="O196" s="345" t="s">
        <v>2160</v>
      </c>
      <c r="P196" s="184" t="s">
        <v>1061</v>
      </c>
      <c r="Q196" s="182" t="s">
        <v>2160</v>
      </c>
      <c r="R196" s="148">
        <v>0</v>
      </c>
      <c r="S196" s="148">
        <v>0</v>
      </c>
      <c r="T196" t="s">
        <v>307</v>
      </c>
    </row>
    <row r="197" spans="1:20" x14ac:dyDescent="0.3">
      <c r="A197" s="148" t="s">
        <v>948</v>
      </c>
      <c r="B197" s="148">
        <v>254</v>
      </c>
      <c r="C197" t="s">
        <v>303</v>
      </c>
      <c r="D197" t="s">
        <v>307</v>
      </c>
      <c r="E197" t="s">
        <v>949</v>
      </c>
      <c r="F197" t="s">
        <v>10</v>
      </c>
      <c r="G197" t="s">
        <v>434</v>
      </c>
      <c r="H197" s="148" t="s">
        <v>1448</v>
      </c>
      <c r="I197" s="189">
        <v>0</v>
      </c>
      <c r="J197" s="184">
        <v>0</v>
      </c>
      <c r="K197" s="179">
        <v>52.91</v>
      </c>
      <c r="L197" s="184">
        <v>0</v>
      </c>
      <c r="M197" s="179" t="s">
        <v>2160</v>
      </c>
      <c r="N197" s="184">
        <v>0</v>
      </c>
      <c r="O197" s="345" t="s">
        <v>2160</v>
      </c>
      <c r="P197" s="184" t="s">
        <v>1061</v>
      </c>
      <c r="Q197" s="182" t="s">
        <v>2160</v>
      </c>
      <c r="R197" s="148">
        <v>0</v>
      </c>
      <c r="S197" s="148">
        <v>0</v>
      </c>
      <c r="T197" t="s">
        <v>307</v>
      </c>
    </row>
    <row r="198" spans="1:20" x14ac:dyDescent="0.3">
      <c r="A198" s="148" t="s">
        <v>1008</v>
      </c>
      <c r="B198" s="148">
        <v>227</v>
      </c>
      <c r="C198" t="s">
        <v>1009</v>
      </c>
      <c r="D198" t="s">
        <v>1010</v>
      </c>
      <c r="E198" t="s">
        <v>1012</v>
      </c>
      <c r="F198" t="s">
        <v>10</v>
      </c>
      <c r="G198" t="s">
        <v>427</v>
      </c>
      <c r="H198" s="148" t="s">
        <v>428</v>
      </c>
      <c r="I198" s="189">
        <v>0</v>
      </c>
      <c r="J198" s="184">
        <v>0</v>
      </c>
      <c r="K198" s="179">
        <v>74.14</v>
      </c>
      <c r="L198" s="184">
        <v>0</v>
      </c>
      <c r="M198" s="179" t="s">
        <v>2160</v>
      </c>
      <c r="N198" s="184">
        <v>0</v>
      </c>
      <c r="O198" s="345">
        <v>0</v>
      </c>
      <c r="P198" s="184" t="s">
        <v>1444</v>
      </c>
      <c r="Q198" s="182" t="s">
        <v>2160</v>
      </c>
      <c r="R198" s="148" t="s">
        <v>588</v>
      </c>
      <c r="S198" s="148">
        <v>12</v>
      </c>
      <c r="T198" t="s">
        <v>1011</v>
      </c>
    </row>
    <row r="199" spans="1:20" x14ac:dyDescent="0.3">
      <c r="A199" s="148" t="s">
        <v>1008</v>
      </c>
      <c r="B199" s="148" t="e">
        <v>#N/A</v>
      </c>
      <c r="C199" t="s">
        <v>1282</v>
      </c>
      <c r="D199" t="s">
        <v>1010</v>
      </c>
      <c r="E199" t="s">
        <v>1012</v>
      </c>
      <c r="F199" t="s">
        <v>10</v>
      </c>
      <c r="G199" t="s">
        <v>434</v>
      </c>
      <c r="H199" s="148" t="s">
        <v>428</v>
      </c>
      <c r="I199" s="189">
        <v>0</v>
      </c>
      <c r="J199" s="184">
        <v>0</v>
      </c>
      <c r="K199" s="179">
        <v>52.91</v>
      </c>
      <c r="L199" s="184">
        <v>0</v>
      </c>
      <c r="M199" s="179" t="s">
        <v>2160</v>
      </c>
      <c r="N199" s="184">
        <v>0</v>
      </c>
      <c r="O199" s="345" t="s">
        <v>2160</v>
      </c>
      <c r="P199" s="184" t="s">
        <v>1061</v>
      </c>
      <c r="Q199" s="182" t="s">
        <v>2160</v>
      </c>
      <c r="R199" s="148">
        <v>0</v>
      </c>
      <c r="S199" s="148">
        <v>0</v>
      </c>
      <c r="T199" t="s">
        <v>1011</v>
      </c>
    </row>
    <row r="200" spans="1:20" x14ac:dyDescent="0.3">
      <c r="A200" s="148" t="s">
        <v>763</v>
      </c>
      <c r="B200" s="148">
        <v>432</v>
      </c>
      <c r="C200" t="s">
        <v>175</v>
      </c>
      <c r="D200" t="s">
        <v>176</v>
      </c>
      <c r="E200" t="s">
        <v>764</v>
      </c>
      <c r="F200" t="s">
        <v>11</v>
      </c>
      <c r="G200" t="s">
        <v>432</v>
      </c>
      <c r="H200" s="148" t="s">
        <v>433</v>
      </c>
      <c r="I200" s="189">
        <v>546.7315347</v>
      </c>
      <c r="J200" s="184">
        <v>0</v>
      </c>
      <c r="K200" s="179">
        <v>0</v>
      </c>
      <c r="L200" s="184">
        <v>0</v>
      </c>
      <c r="M200" s="179" t="s">
        <v>2160</v>
      </c>
      <c r="N200" s="184">
        <v>159.84899999999999</v>
      </c>
      <c r="O200" s="345">
        <v>0</v>
      </c>
      <c r="P200" s="184" t="s">
        <v>505</v>
      </c>
      <c r="Q200" s="182" t="s">
        <v>2160</v>
      </c>
      <c r="R200" s="148" t="s">
        <v>551</v>
      </c>
      <c r="S200" s="148">
        <v>12</v>
      </c>
      <c r="T200" t="s">
        <v>176</v>
      </c>
    </row>
    <row r="201" spans="1:20" x14ac:dyDescent="0.3">
      <c r="A201" s="148" t="s">
        <v>763</v>
      </c>
      <c r="B201" s="148">
        <v>432</v>
      </c>
      <c r="C201" t="s">
        <v>175</v>
      </c>
      <c r="D201" t="s">
        <v>176</v>
      </c>
      <c r="E201" t="s">
        <v>764</v>
      </c>
      <c r="F201" t="s">
        <v>11</v>
      </c>
      <c r="G201" t="s">
        <v>427</v>
      </c>
      <c r="H201" s="148" t="s">
        <v>428</v>
      </c>
      <c r="I201" s="189">
        <v>5324.6238513000008</v>
      </c>
      <c r="J201" s="184">
        <v>15410.8</v>
      </c>
      <c r="K201" s="179">
        <v>74.14</v>
      </c>
      <c r="L201" s="184">
        <v>1142.5567120000001</v>
      </c>
      <c r="M201" s="179">
        <v>0.34551248807978824</v>
      </c>
      <c r="N201" s="184">
        <v>1556.7710000000002</v>
      </c>
      <c r="O201" s="345">
        <v>111673</v>
      </c>
      <c r="P201" s="184" t="s">
        <v>1444</v>
      </c>
      <c r="Q201" s="182">
        <v>0.13799933735101591</v>
      </c>
      <c r="R201" s="148" t="s">
        <v>551</v>
      </c>
      <c r="S201" s="148">
        <v>12</v>
      </c>
      <c r="T201" t="s">
        <v>176</v>
      </c>
    </row>
    <row r="202" spans="1:20" x14ac:dyDescent="0.3">
      <c r="A202" s="148" t="s">
        <v>861</v>
      </c>
      <c r="B202" s="148">
        <v>369</v>
      </c>
      <c r="C202" t="s">
        <v>245</v>
      </c>
      <c r="D202" t="s">
        <v>246</v>
      </c>
      <c r="E202" t="s">
        <v>862</v>
      </c>
      <c r="F202" t="s">
        <v>11</v>
      </c>
      <c r="G202" t="s">
        <v>432</v>
      </c>
      <c r="H202" s="148" t="s">
        <v>433</v>
      </c>
      <c r="I202" s="189">
        <v>0</v>
      </c>
      <c r="J202" s="184">
        <v>0</v>
      </c>
      <c r="K202" s="179">
        <v>0</v>
      </c>
      <c r="L202" s="184">
        <v>0</v>
      </c>
      <c r="M202" s="179" t="s">
        <v>2160</v>
      </c>
      <c r="N202" s="184">
        <v>0</v>
      </c>
      <c r="O202" s="345" t="s">
        <v>2160</v>
      </c>
      <c r="P202" s="184" t="s">
        <v>505</v>
      </c>
      <c r="Q202" s="182" t="s">
        <v>2160</v>
      </c>
      <c r="R202" s="148">
        <v>0</v>
      </c>
      <c r="S202" s="148">
        <v>0</v>
      </c>
      <c r="T202" t="s">
        <v>246</v>
      </c>
    </row>
    <row r="203" spans="1:20" x14ac:dyDescent="0.3">
      <c r="A203" s="148" t="s">
        <v>861</v>
      </c>
      <c r="B203" s="148">
        <v>369</v>
      </c>
      <c r="C203" t="s">
        <v>245</v>
      </c>
      <c r="D203" t="s">
        <v>246</v>
      </c>
      <c r="E203" t="s">
        <v>862</v>
      </c>
      <c r="F203" t="s">
        <v>11</v>
      </c>
      <c r="G203" t="s">
        <v>427</v>
      </c>
      <c r="H203" s="148" t="s">
        <v>428</v>
      </c>
      <c r="I203" s="189">
        <v>2244.5205705000003</v>
      </c>
      <c r="J203" s="184">
        <v>7091.3</v>
      </c>
      <c r="K203" s="179">
        <v>74.14</v>
      </c>
      <c r="L203" s="184">
        <v>525.74898199999996</v>
      </c>
      <c r="M203" s="179">
        <v>0.31651750320815653</v>
      </c>
      <c r="N203" s="184">
        <v>656.23500000000001</v>
      </c>
      <c r="O203" s="345">
        <v>51385</v>
      </c>
      <c r="P203" s="184" t="s">
        <v>1444</v>
      </c>
      <c r="Q203" s="182">
        <v>0.13800330835847038</v>
      </c>
      <c r="R203" s="148" t="s">
        <v>551</v>
      </c>
      <c r="S203" s="148">
        <v>12</v>
      </c>
      <c r="T203" t="s">
        <v>246</v>
      </c>
    </row>
    <row r="204" spans="1:20" x14ac:dyDescent="0.3">
      <c r="A204" s="148" t="s">
        <v>892</v>
      </c>
      <c r="B204" s="148">
        <v>17</v>
      </c>
      <c r="C204" t="s">
        <v>260</v>
      </c>
      <c r="D204" t="s">
        <v>261</v>
      </c>
      <c r="E204" t="s">
        <v>893</v>
      </c>
      <c r="F204" t="s">
        <v>11</v>
      </c>
      <c r="G204" t="s">
        <v>432</v>
      </c>
      <c r="H204" s="148" t="s">
        <v>433</v>
      </c>
      <c r="I204" s="189">
        <v>13931.182886399998</v>
      </c>
      <c r="J204" s="184">
        <v>0</v>
      </c>
      <c r="K204" s="179">
        <v>0</v>
      </c>
      <c r="L204" s="184">
        <v>0</v>
      </c>
      <c r="M204" s="179" t="s">
        <v>2160</v>
      </c>
      <c r="N204" s="184">
        <v>4073.0879999999993</v>
      </c>
      <c r="O204" s="345">
        <v>0</v>
      </c>
      <c r="P204" s="184" t="s">
        <v>505</v>
      </c>
      <c r="Q204" s="182" t="s">
        <v>2160</v>
      </c>
      <c r="R204" s="148" t="s">
        <v>551</v>
      </c>
      <c r="S204" s="148">
        <v>12</v>
      </c>
      <c r="T204" t="s">
        <v>261</v>
      </c>
    </row>
    <row r="205" spans="1:20" x14ac:dyDescent="0.3">
      <c r="A205" s="148" t="s">
        <v>892</v>
      </c>
      <c r="B205" s="148">
        <v>17</v>
      </c>
      <c r="C205" t="s">
        <v>260</v>
      </c>
      <c r="D205" t="s">
        <v>261</v>
      </c>
      <c r="E205" t="s">
        <v>893</v>
      </c>
      <c r="F205" t="s">
        <v>11</v>
      </c>
      <c r="G205" t="s">
        <v>427</v>
      </c>
      <c r="H205" s="148" t="s">
        <v>428</v>
      </c>
      <c r="I205" s="189">
        <v>58017.92982569999</v>
      </c>
      <c r="J205" s="184">
        <v>160716.6</v>
      </c>
      <c r="K205" s="179">
        <v>74.14</v>
      </c>
      <c r="L205" s="184">
        <v>11915.528724000002</v>
      </c>
      <c r="M205" s="179">
        <v>0.36099525391714354</v>
      </c>
      <c r="N205" s="184">
        <v>16962.818999999996</v>
      </c>
      <c r="O205" s="345">
        <v>1164614</v>
      </c>
      <c r="P205" s="184" t="s">
        <v>1444</v>
      </c>
      <c r="Q205" s="182">
        <v>0.13799988665772522</v>
      </c>
      <c r="R205" s="148" t="s">
        <v>551</v>
      </c>
      <c r="S205" s="148">
        <v>12</v>
      </c>
      <c r="T205" t="s">
        <v>261</v>
      </c>
    </row>
    <row r="206" spans="1:20" x14ac:dyDescent="0.3">
      <c r="A206" s="148" t="s">
        <v>892</v>
      </c>
      <c r="B206" s="148">
        <v>17</v>
      </c>
      <c r="C206" t="s">
        <v>260</v>
      </c>
      <c r="D206" t="s">
        <v>261</v>
      </c>
      <c r="E206" t="s">
        <v>893</v>
      </c>
      <c r="F206" t="s">
        <v>11</v>
      </c>
      <c r="G206" t="s">
        <v>1064</v>
      </c>
      <c r="H206" s="148" t="s">
        <v>1065</v>
      </c>
      <c r="I206" s="189">
        <v>0</v>
      </c>
      <c r="J206" s="184">
        <v>0</v>
      </c>
      <c r="K206" s="179">
        <v>0</v>
      </c>
      <c r="L206" s="184">
        <v>0</v>
      </c>
      <c r="M206" s="179" t="s">
        <v>2160</v>
      </c>
      <c r="N206" s="184">
        <v>0</v>
      </c>
      <c r="O206" s="345" t="s">
        <v>2160</v>
      </c>
      <c r="P206" s="184" t="s">
        <v>1064</v>
      </c>
      <c r="Q206" s="182" t="s">
        <v>2160</v>
      </c>
      <c r="R206" s="148">
        <v>0</v>
      </c>
      <c r="S206" s="148">
        <v>0</v>
      </c>
      <c r="T206" t="s">
        <v>261</v>
      </c>
    </row>
    <row r="207" spans="1:20" x14ac:dyDescent="0.3">
      <c r="A207" s="148" t="s">
        <v>643</v>
      </c>
      <c r="B207" s="148">
        <v>169</v>
      </c>
      <c r="C207" t="s">
        <v>103</v>
      </c>
      <c r="D207" t="s">
        <v>105</v>
      </c>
      <c r="E207" t="s">
        <v>644</v>
      </c>
      <c r="F207" t="s">
        <v>11</v>
      </c>
      <c r="G207" t="s">
        <v>427</v>
      </c>
      <c r="H207" s="148" t="s">
        <v>428</v>
      </c>
      <c r="I207" s="189">
        <v>4578.0647094000005</v>
      </c>
      <c r="J207" s="184">
        <v>13720.7</v>
      </c>
      <c r="K207" s="179">
        <v>74.14</v>
      </c>
      <c r="L207" s="184">
        <v>1017.2526980000001</v>
      </c>
      <c r="M207" s="179">
        <v>0.33366116228763842</v>
      </c>
      <c r="N207" s="184">
        <v>1338.498</v>
      </c>
      <c r="O207" s="345">
        <v>99425</v>
      </c>
      <c r="P207" s="184" t="s">
        <v>1444</v>
      </c>
      <c r="Q207" s="182">
        <v>0.13800050289162685</v>
      </c>
      <c r="R207" s="148" t="s">
        <v>551</v>
      </c>
      <c r="S207" s="148">
        <v>12</v>
      </c>
      <c r="T207" t="s">
        <v>105</v>
      </c>
    </row>
    <row r="208" spans="1:20" x14ac:dyDescent="0.3">
      <c r="A208" s="148" t="s">
        <v>661</v>
      </c>
      <c r="B208" s="148">
        <v>169</v>
      </c>
      <c r="C208" t="s">
        <v>103</v>
      </c>
      <c r="D208" t="s">
        <v>121</v>
      </c>
      <c r="E208" t="s">
        <v>662</v>
      </c>
      <c r="F208" t="s">
        <v>11</v>
      </c>
      <c r="G208" t="s">
        <v>427</v>
      </c>
      <c r="H208" s="148" t="s">
        <v>428</v>
      </c>
      <c r="I208" s="189">
        <v>5399.8738715999998</v>
      </c>
      <c r="J208" s="184">
        <v>15099.199999999997</v>
      </c>
      <c r="K208" s="179">
        <v>74.14</v>
      </c>
      <c r="L208" s="184">
        <v>1119.4546879999998</v>
      </c>
      <c r="M208" s="179">
        <v>0.35762648826427895</v>
      </c>
      <c r="N208" s="184">
        <v>1578.7719999999999</v>
      </c>
      <c r="O208" s="345">
        <v>109414</v>
      </c>
      <c r="P208" s="184" t="s">
        <v>1444</v>
      </c>
      <c r="Q208" s="182">
        <v>0.13800062149267917</v>
      </c>
      <c r="R208" s="148" t="s">
        <v>551</v>
      </c>
      <c r="S208" s="148">
        <v>12</v>
      </c>
      <c r="T208" t="s">
        <v>121</v>
      </c>
    </row>
    <row r="209" spans="1:20" x14ac:dyDescent="0.3">
      <c r="A209" s="148" t="s">
        <v>663</v>
      </c>
      <c r="B209" s="148">
        <v>169</v>
      </c>
      <c r="C209" t="s">
        <v>103</v>
      </c>
      <c r="D209" t="s">
        <v>122</v>
      </c>
      <c r="E209" t="s">
        <v>664</v>
      </c>
      <c r="F209" t="s">
        <v>11</v>
      </c>
      <c r="G209" t="s">
        <v>427</v>
      </c>
      <c r="H209" s="148" t="s">
        <v>428</v>
      </c>
      <c r="I209" s="189">
        <v>4522.5463998000005</v>
      </c>
      <c r="J209" s="184">
        <v>12304.599999999999</v>
      </c>
      <c r="K209" s="179">
        <v>74.14</v>
      </c>
      <c r="L209" s="184">
        <v>912.26304399999992</v>
      </c>
      <c r="M209" s="179">
        <v>0.36754924173073494</v>
      </c>
      <c r="N209" s="184">
        <v>1322.2660000000001</v>
      </c>
      <c r="O209" s="345">
        <v>89163</v>
      </c>
      <c r="P209" s="184" t="s">
        <v>1444</v>
      </c>
      <c r="Q209" s="182">
        <v>0.13800118883393334</v>
      </c>
      <c r="R209" s="148" t="s">
        <v>551</v>
      </c>
      <c r="S209" s="148">
        <v>12</v>
      </c>
      <c r="T209" t="s">
        <v>122</v>
      </c>
    </row>
    <row r="210" spans="1:20" x14ac:dyDescent="0.3">
      <c r="A210" s="148" t="s">
        <v>675</v>
      </c>
      <c r="B210" s="148">
        <v>169</v>
      </c>
      <c r="C210" t="s">
        <v>103</v>
      </c>
      <c r="D210" t="s">
        <v>131</v>
      </c>
      <c r="E210" t="s">
        <v>676</v>
      </c>
      <c r="F210" t="s">
        <v>11</v>
      </c>
      <c r="G210" t="s">
        <v>427</v>
      </c>
      <c r="H210" s="148" t="s">
        <v>428</v>
      </c>
      <c r="I210" s="189">
        <v>6337.4157249000009</v>
      </c>
      <c r="J210" s="184">
        <v>17722.7</v>
      </c>
      <c r="K210" s="179">
        <v>74.14</v>
      </c>
      <c r="L210" s="184">
        <v>1313.9609780000001</v>
      </c>
      <c r="M210" s="179">
        <v>0.35758748525337564</v>
      </c>
      <c r="N210" s="184">
        <v>1852.8830000000003</v>
      </c>
      <c r="O210" s="345">
        <v>128426</v>
      </c>
      <c r="P210" s="184" t="s">
        <v>1444</v>
      </c>
      <c r="Q210" s="182">
        <v>0.13799931478049618</v>
      </c>
      <c r="R210" s="148" t="s">
        <v>551</v>
      </c>
      <c r="S210" s="148">
        <v>12</v>
      </c>
      <c r="T210" t="s">
        <v>131</v>
      </c>
    </row>
    <row r="211" spans="1:20" x14ac:dyDescent="0.3">
      <c r="A211" s="148" t="s">
        <v>677</v>
      </c>
      <c r="B211" s="148">
        <v>169</v>
      </c>
      <c r="C211" t="s">
        <v>103</v>
      </c>
      <c r="D211" t="s">
        <v>132</v>
      </c>
      <c r="E211" t="s">
        <v>678</v>
      </c>
      <c r="F211" t="s">
        <v>11</v>
      </c>
      <c r="G211" t="s">
        <v>427</v>
      </c>
      <c r="H211" s="148" t="s">
        <v>428</v>
      </c>
      <c r="I211" s="189">
        <v>6475.9276140000002</v>
      </c>
      <c r="J211" s="184">
        <v>18057.399999999998</v>
      </c>
      <c r="K211" s="179">
        <v>74.14</v>
      </c>
      <c r="L211" s="184">
        <v>1338.7756359999998</v>
      </c>
      <c r="M211" s="179">
        <v>0.35863012471341393</v>
      </c>
      <c r="N211" s="184">
        <v>1893.38</v>
      </c>
      <c r="O211" s="345">
        <v>130849</v>
      </c>
      <c r="P211" s="184" t="s">
        <v>1444</v>
      </c>
      <c r="Q211" s="182">
        <v>0.1380018188904768</v>
      </c>
      <c r="R211" s="148" t="s">
        <v>551</v>
      </c>
      <c r="S211" s="148">
        <v>12</v>
      </c>
      <c r="T211" t="s">
        <v>132</v>
      </c>
    </row>
    <row r="212" spans="1:20" x14ac:dyDescent="0.3">
      <c r="A212" s="148" t="s">
        <v>690</v>
      </c>
      <c r="B212" s="148">
        <v>169</v>
      </c>
      <c r="C212" t="s">
        <v>103</v>
      </c>
      <c r="D212" t="s">
        <v>143</v>
      </c>
      <c r="E212" t="s">
        <v>691</v>
      </c>
      <c r="F212" t="s">
        <v>11</v>
      </c>
      <c r="G212" t="s">
        <v>427</v>
      </c>
      <c r="H212" s="148" t="s">
        <v>428</v>
      </c>
      <c r="I212" s="189">
        <v>9589.443805500001</v>
      </c>
      <c r="J212" s="184">
        <v>27342.9</v>
      </c>
      <c r="K212" s="179">
        <v>74.14</v>
      </c>
      <c r="L212" s="184">
        <v>2027.2026060000001</v>
      </c>
      <c r="M212" s="179">
        <v>0.3507105612608758</v>
      </c>
      <c r="N212" s="184">
        <v>2803.6850000000004</v>
      </c>
      <c r="O212" s="345">
        <v>198137</v>
      </c>
      <c r="P212" s="184" t="s">
        <v>1444</v>
      </c>
      <c r="Q212" s="182">
        <v>0.13799996971792244</v>
      </c>
      <c r="R212" s="148" t="s">
        <v>551</v>
      </c>
      <c r="S212" s="148">
        <v>12</v>
      </c>
      <c r="T212" t="s">
        <v>143</v>
      </c>
    </row>
    <row r="213" spans="1:20" x14ac:dyDescent="0.3">
      <c r="A213" s="148" t="s">
        <v>694</v>
      </c>
      <c r="B213" s="148">
        <v>169</v>
      </c>
      <c r="C213" t="s">
        <v>103</v>
      </c>
      <c r="D213" t="s">
        <v>147</v>
      </c>
      <c r="E213" t="s">
        <v>695</v>
      </c>
      <c r="F213" t="s">
        <v>11</v>
      </c>
      <c r="G213" t="s">
        <v>427</v>
      </c>
      <c r="H213" s="148" t="s">
        <v>428</v>
      </c>
      <c r="I213" s="189">
        <v>5448.5276390999989</v>
      </c>
      <c r="J213" s="184">
        <v>15901.900000000001</v>
      </c>
      <c r="K213" s="179">
        <v>74.14</v>
      </c>
      <c r="L213" s="184">
        <v>1178.9668660000002</v>
      </c>
      <c r="M213" s="179">
        <v>0.34263375062728341</v>
      </c>
      <c r="N213" s="184">
        <v>1592.9969999999996</v>
      </c>
      <c r="O213" s="345">
        <v>115231</v>
      </c>
      <c r="P213" s="184" t="s">
        <v>1444</v>
      </c>
      <c r="Q213" s="182">
        <v>0.13800019092084598</v>
      </c>
      <c r="R213" s="148" t="s">
        <v>551</v>
      </c>
      <c r="S213" s="148">
        <v>12</v>
      </c>
      <c r="T213" t="s">
        <v>696</v>
      </c>
    </row>
    <row r="214" spans="1:20" x14ac:dyDescent="0.3">
      <c r="A214" s="148" t="s">
        <v>677</v>
      </c>
      <c r="B214" s="148">
        <v>169</v>
      </c>
      <c r="C214" t="s">
        <v>103</v>
      </c>
      <c r="D214" t="s">
        <v>132</v>
      </c>
      <c r="E214" t="s">
        <v>678</v>
      </c>
      <c r="F214" t="s">
        <v>11</v>
      </c>
      <c r="G214" t="s">
        <v>1059</v>
      </c>
      <c r="H214" s="148" t="s">
        <v>1060</v>
      </c>
      <c r="I214" s="189">
        <v>0</v>
      </c>
      <c r="J214" s="184">
        <v>0</v>
      </c>
      <c r="K214" s="179">
        <v>0</v>
      </c>
      <c r="L214" s="184">
        <v>0</v>
      </c>
      <c r="M214" s="179" t="s">
        <v>2160</v>
      </c>
      <c r="N214" s="184">
        <v>0</v>
      </c>
      <c r="O214" s="345" t="s">
        <v>2160</v>
      </c>
      <c r="P214" s="184" t="s">
        <v>505</v>
      </c>
      <c r="Q214" s="182" t="s">
        <v>2160</v>
      </c>
      <c r="R214" s="148">
        <v>0</v>
      </c>
      <c r="S214" s="148">
        <v>0</v>
      </c>
      <c r="T214" t="s">
        <v>132</v>
      </c>
    </row>
    <row r="215" spans="1:20" x14ac:dyDescent="0.3">
      <c r="A215" s="148" t="s">
        <v>690</v>
      </c>
      <c r="B215" s="148">
        <v>169</v>
      </c>
      <c r="C215" t="s">
        <v>103</v>
      </c>
      <c r="D215" t="s">
        <v>143</v>
      </c>
      <c r="E215" t="s">
        <v>691</v>
      </c>
      <c r="F215" t="s">
        <v>11</v>
      </c>
      <c r="G215" t="s">
        <v>432</v>
      </c>
      <c r="H215" s="148" t="s">
        <v>433</v>
      </c>
      <c r="I215" s="189">
        <v>218.67688049999998</v>
      </c>
      <c r="J215" s="184">
        <v>0</v>
      </c>
      <c r="K215" s="179">
        <v>0</v>
      </c>
      <c r="L215" s="184">
        <v>0</v>
      </c>
      <c r="M215" s="179" t="s">
        <v>2160</v>
      </c>
      <c r="N215" s="184">
        <v>63.934999999999995</v>
      </c>
      <c r="O215" s="345">
        <v>0</v>
      </c>
      <c r="P215" s="184" t="s">
        <v>505</v>
      </c>
      <c r="Q215" s="182" t="s">
        <v>2160</v>
      </c>
      <c r="R215" s="148" t="s">
        <v>551</v>
      </c>
      <c r="S215" s="148">
        <v>12</v>
      </c>
      <c r="T215" t="s">
        <v>143</v>
      </c>
    </row>
    <row r="216" spans="1:20" x14ac:dyDescent="0.3">
      <c r="A216" s="148" t="s">
        <v>741</v>
      </c>
      <c r="B216" s="148">
        <v>121</v>
      </c>
      <c r="C216" t="s">
        <v>2030</v>
      </c>
      <c r="D216" t="s">
        <v>156</v>
      </c>
      <c r="E216" t="s">
        <v>600</v>
      </c>
      <c r="F216" t="s">
        <v>12</v>
      </c>
      <c r="G216" t="s">
        <v>427</v>
      </c>
      <c r="H216" s="148" t="s">
        <v>428</v>
      </c>
      <c r="I216" s="189">
        <v>0</v>
      </c>
      <c r="J216" s="184">
        <v>81.199999999999974</v>
      </c>
      <c r="K216" s="179">
        <v>74.14</v>
      </c>
      <c r="L216" s="184">
        <v>6.0201679999999982</v>
      </c>
      <c r="M216" s="179">
        <v>0</v>
      </c>
      <c r="N216" s="184">
        <v>0</v>
      </c>
      <c r="O216" s="345">
        <v>588</v>
      </c>
      <c r="P216" s="184" t="s">
        <v>1444</v>
      </c>
      <c r="Q216" s="182">
        <v>0.13809523809523805</v>
      </c>
      <c r="R216" s="148" t="s">
        <v>588</v>
      </c>
      <c r="S216" s="148">
        <v>12</v>
      </c>
      <c r="T216">
        <v>0</v>
      </c>
    </row>
    <row r="217" spans="1:20" x14ac:dyDescent="0.3">
      <c r="A217" s="148" t="s">
        <v>741</v>
      </c>
      <c r="B217" s="148">
        <v>121</v>
      </c>
      <c r="C217" t="s">
        <v>2030</v>
      </c>
      <c r="D217" t="s">
        <v>156</v>
      </c>
      <c r="E217" t="s">
        <v>600</v>
      </c>
      <c r="F217" t="s">
        <v>12</v>
      </c>
      <c r="G217" t="s">
        <v>427</v>
      </c>
      <c r="H217" s="148" t="s">
        <v>431</v>
      </c>
      <c r="I217" s="189">
        <v>138.91206420000003</v>
      </c>
      <c r="J217" s="184">
        <v>516.1</v>
      </c>
      <c r="K217" s="179">
        <v>74.14</v>
      </c>
      <c r="L217" s="184">
        <v>38.263654000000002</v>
      </c>
      <c r="M217" s="179">
        <v>0.26915726448362726</v>
      </c>
      <c r="N217" s="184">
        <v>40.614000000000004</v>
      </c>
      <c r="O217" s="345">
        <v>3738</v>
      </c>
      <c r="P217" s="184" t="s">
        <v>1444</v>
      </c>
      <c r="Q217" s="182">
        <v>0.13806848582129483</v>
      </c>
      <c r="R217" s="148" t="s">
        <v>588</v>
      </c>
      <c r="S217" s="148">
        <v>12</v>
      </c>
      <c r="T217">
        <v>0</v>
      </c>
    </row>
    <row r="218" spans="1:20" x14ac:dyDescent="0.3">
      <c r="A218" s="148" t="s">
        <v>741</v>
      </c>
      <c r="B218" s="148">
        <v>121</v>
      </c>
      <c r="C218" t="s">
        <v>2030</v>
      </c>
      <c r="D218" t="s">
        <v>156</v>
      </c>
      <c r="E218" t="s">
        <v>600</v>
      </c>
      <c r="F218" t="s">
        <v>12</v>
      </c>
      <c r="G218" t="s">
        <v>434</v>
      </c>
      <c r="H218" s="148" t="s">
        <v>431</v>
      </c>
      <c r="I218" s="189">
        <v>154055.0525358</v>
      </c>
      <c r="J218" s="184">
        <v>544835</v>
      </c>
      <c r="K218" s="179">
        <v>52.91</v>
      </c>
      <c r="L218" s="184">
        <v>28827.219849999998</v>
      </c>
      <c r="M218" s="179">
        <v>0.28275542602035481</v>
      </c>
      <c r="N218" s="184">
        <v>45041.385999999999</v>
      </c>
      <c r="O218" s="345">
        <v>539441</v>
      </c>
      <c r="P218" s="184" t="s">
        <v>1061</v>
      </c>
      <c r="Q218" s="182">
        <v>1.0099992399539524</v>
      </c>
      <c r="R218" s="148" t="s">
        <v>588</v>
      </c>
      <c r="S218" s="148">
        <v>12</v>
      </c>
      <c r="T218">
        <v>0</v>
      </c>
    </row>
    <row r="219" spans="1:20" x14ac:dyDescent="0.3">
      <c r="A219" s="148" t="s">
        <v>742</v>
      </c>
      <c r="B219" s="148">
        <v>121</v>
      </c>
      <c r="C219" t="s">
        <v>2030</v>
      </c>
      <c r="D219" t="s">
        <v>743</v>
      </c>
      <c r="E219" t="s">
        <v>600</v>
      </c>
      <c r="F219" t="s">
        <v>12</v>
      </c>
      <c r="G219" t="s">
        <v>429</v>
      </c>
      <c r="H219" s="148" t="s">
        <v>430</v>
      </c>
      <c r="I219" s="189">
        <v>263075.79480000003</v>
      </c>
      <c r="J219" s="184">
        <v>0</v>
      </c>
      <c r="K219" s="179">
        <v>0</v>
      </c>
      <c r="L219" s="184">
        <v>0</v>
      </c>
      <c r="M219" s="179" t="s">
        <v>2160</v>
      </c>
      <c r="N219" s="184">
        <v>76916</v>
      </c>
      <c r="O219" s="345">
        <v>0</v>
      </c>
      <c r="P219" s="184" t="s">
        <v>505</v>
      </c>
      <c r="Q219" s="182" t="s">
        <v>2160</v>
      </c>
      <c r="R219" s="148" t="s">
        <v>588</v>
      </c>
      <c r="S219" s="148">
        <v>12</v>
      </c>
      <c r="T219">
        <v>0</v>
      </c>
    </row>
    <row r="220" spans="1:20" x14ac:dyDescent="0.3">
      <c r="A220" s="148" t="s">
        <v>744</v>
      </c>
      <c r="B220" s="148">
        <v>121</v>
      </c>
      <c r="C220" t="s">
        <v>2030</v>
      </c>
      <c r="D220" t="s">
        <v>158</v>
      </c>
      <c r="E220" t="s">
        <v>600</v>
      </c>
      <c r="F220" t="s">
        <v>12</v>
      </c>
      <c r="G220" t="s">
        <v>434</v>
      </c>
      <c r="H220" s="148" t="s">
        <v>435</v>
      </c>
      <c r="I220" s="189">
        <v>360335.46612180007</v>
      </c>
      <c r="J220" s="184">
        <v>0</v>
      </c>
      <c r="K220" s="179">
        <v>52.91</v>
      </c>
      <c r="L220" s="184">
        <v>0</v>
      </c>
      <c r="M220" s="179" t="s">
        <v>2160</v>
      </c>
      <c r="N220" s="184">
        <v>105352.00600000001</v>
      </c>
      <c r="O220" s="345">
        <v>0</v>
      </c>
      <c r="P220" s="184" t="s">
        <v>1061</v>
      </c>
      <c r="Q220" s="182" t="s">
        <v>2160</v>
      </c>
      <c r="R220" s="148" t="s">
        <v>588</v>
      </c>
      <c r="S220" s="148">
        <v>12</v>
      </c>
      <c r="T220">
        <v>0</v>
      </c>
    </row>
    <row r="221" spans="1:20" x14ac:dyDescent="0.3">
      <c r="A221" s="148" t="s">
        <v>744</v>
      </c>
      <c r="B221" s="148">
        <v>121</v>
      </c>
      <c r="C221" t="s">
        <v>2030</v>
      </c>
      <c r="D221" t="s">
        <v>158</v>
      </c>
      <c r="E221" t="s">
        <v>600</v>
      </c>
      <c r="F221" t="s">
        <v>12</v>
      </c>
      <c r="G221" t="s">
        <v>434</v>
      </c>
      <c r="H221" s="148" t="s">
        <v>436</v>
      </c>
      <c r="I221" s="189">
        <v>1537804.1065451999</v>
      </c>
      <c r="J221" s="184">
        <v>5986853</v>
      </c>
      <c r="K221" s="179">
        <v>52.91</v>
      </c>
      <c r="L221" s="184">
        <v>316764.39222999994</v>
      </c>
      <c r="M221" s="179">
        <v>0.25686351519658157</v>
      </c>
      <c r="N221" s="184">
        <v>449610.88399999996</v>
      </c>
      <c r="O221" s="345">
        <v>5927577</v>
      </c>
      <c r="P221" s="184" t="s">
        <v>1061</v>
      </c>
      <c r="Q221" s="182">
        <v>1.0100000388016892</v>
      </c>
      <c r="R221" s="148" t="s">
        <v>588</v>
      </c>
      <c r="S221" s="148">
        <v>12</v>
      </c>
      <c r="T221">
        <v>0</v>
      </c>
    </row>
    <row r="222" spans="1:20" x14ac:dyDescent="0.3">
      <c r="A222" s="148" t="s">
        <v>744</v>
      </c>
      <c r="B222" s="148">
        <v>121</v>
      </c>
      <c r="C222" t="s">
        <v>2030</v>
      </c>
      <c r="D222" t="s">
        <v>158</v>
      </c>
      <c r="E222" t="s">
        <v>600</v>
      </c>
      <c r="F222" t="s">
        <v>12</v>
      </c>
      <c r="G222" t="s">
        <v>434</v>
      </c>
      <c r="H222" s="148" t="s">
        <v>431</v>
      </c>
      <c r="I222" s="189">
        <v>118602.32280000001</v>
      </c>
      <c r="J222" s="184">
        <v>521626</v>
      </c>
      <c r="K222" s="179">
        <v>52.91</v>
      </c>
      <c r="L222" s="184">
        <v>27599.231659999998</v>
      </c>
      <c r="M222" s="179">
        <v>0.22737042018611037</v>
      </c>
      <c r="N222" s="184">
        <v>34676</v>
      </c>
      <c r="O222" s="345">
        <v>516461</v>
      </c>
      <c r="P222" s="184" t="s">
        <v>1061</v>
      </c>
      <c r="Q222" s="182">
        <v>1.0100007551393038</v>
      </c>
      <c r="R222" s="148" t="s">
        <v>588</v>
      </c>
      <c r="S222" s="148">
        <v>12</v>
      </c>
      <c r="T222">
        <v>0</v>
      </c>
    </row>
    <row r="223" spans="1:20" x14ac:dyDescent="0.3">
      <c r="A223" s="148" t="s">
        <v>753</v>
      </c>
      <c r="B223" s="148">
        <v>520</v>
      </c>
      <c r="C223" t="s">
        <v>754</v>
      </c>
      <c r="D223" t="s">
        <v>167</v>
      </c>
      <c r="E223" t="s">
        <v>600</v>
      </c>
      <c r="F223" t="s">
        <v>12</v>
      </c>
      <c r="G223" t="s">
        <v>437</v>
      </c>
      <c r="H223" s="148" t="s">
        <v>438</v>
      </c>
      <c r="I223" s="189">
        <v>656636.03460000001</v>
      </c>
      <c r="J223" s="184">
        <v>2415639</v>
      </c>
      <c r="K223" s="179">
        <v>97.13</v>
      </c>
      <c r="L223" s="184">
        <v>234631.01606999998</v>
      </c>
      <c r="M223" s="179">
        <v>0.27182705470477997</v>
      </c>
      <c r="N223" s="184">
        <v>191982</v>
      </c>
      <c r="O223" s="345">
        <v>157949</v>
      </c>
      <c r="P223" s="184" t="s">
        <v>1062</v>
      </c>
      <c r="Q223" s="182">
        <v>15.293791033814712</v>
      </c>
      <c r="R223" s="148" t="s">
        <v>588</v>
      </c>
      <c r="S223" s="148">
        <v>12</v>
      </c>
      <c r="T223">
        <v>0</v>
      </c>
    </row>
    <row r="224" spans="1:20" x14ac:dyDescent="0.3">
      <c r="A224" s="148" t="s">
        <v>777</v>
      </c>
      <c r="B224" s="148">
        <v>8</v>
      </c>
      <c r="C224" t="s">
        <v>189</v>
      </c>
      <c r="D224" t="s">
        <v>190</v>
      </c>
      <c r="E224" t="s">
        <v>600</v>
      </c>
      <c r="F224" t="s">
        <v>12</v>
      </c>
      <c r="G224" t="s">
        <v>434</v>
      </c>
      <c r="H224" s="148" t="s">
        <v>431</v>
      </c>
      <c r="I224" s="189">
        <v>288745.14630000002</v>
      </c>
      <c r="J224" s="184">
        <v>1538083</v>
      </c>
      <c r="K224" s="179">
        <v>52.91</v>
      </c>
      <c r="L224" s="184">
        <v>81379.971529999995</v>
      </c>
      <c r="M224" s="179">
        <v>0.18773053619343041</v>
      </c>
      <c r="N224" s="184">
        <v>84421</v>
      </c>
      <c r="O224" s="345">
        <v>1538083</v>
      </c>
      <c r="P224" s="184" t="s">
        <v>1061</v>
      </c>
      <c r="Q224" s="182">
        <v>1</v>
      </c>
      <c r="R224" s="148" t="s">
        <v>588</v>
      </c>
      <c r="S224" s="148">
        <v>12</v>
      </c>
      <c r="T224">
        <v>0</v>
      </c>
    </row>
    <row r="225" spans="1:20" x14ac:dyDescent="0.3">
      <c r="A225" s="148" t="s">
        <v>778</v>
      </c>
      <c r="B225" s="148">
        <v>8</v>
      </c>
      <c r="C225" t="s">
        <v>189</v>
      </c>
      <c r="D225" t="s">
        <v>191</v>
      </c>
      <c r="E225" t="s">
        <v>600</v>
      </c>
      <c r="F225" t="s">
        <v>12</v>
      </c>
      <c r="G225" t="s">
        <v>429</v>
      </c>
      <c r="H225" s="148" t="s">
        <v>430</v>
      </c>
      <c r="I225" s="189">
        <v>296423.71980000002</v>
      </c>
      <c r="J225" s="184">
        <v>0</v>
      </c>
      <c r="K225" s="179">
        <v>0</v>
      </c>
      <c r="L225" s="184">
        <v>0</v>
      </c>
      <c r="M225" s="179" t="s">
        <v>2160</v>
      </c>
      <c r="N225" s="184">
        <v>86666</v>
      </c>
      <c r="O225" s="345">
        <v>0</v>
      </c>
      <c r="P225" s="184" t="s">
        <v>505</v>
      </c>
      <c r="Q225" s="182" t="s">
        <v>2160</v>
      </c>
      <c r="R225" s="148" t="s">
        <v>588</v>
      </c>
      <c r="S225" s="148">
        <v>12</v>
      </c>
      <c r="T225">
        <v>0</v>
      </c>
    </row>
    <row r="226" spans="1:20" x14ac:dyDescent="0.3">
      <c r="A226" s="148" t="s">
        <v>780</v>
      </c>
      <c r="B226" s="148">
        <v>8</v>
      </c>
      <c r="C226" t="s">
        <v>189</v>
      </c>
      <c r="D226" t="s">
        <v>541</v>
      </c>
      <c r="E226" t="s">
        <v>600</v>
      </c>
      <c r="F226" t="s">
        <v>12</v>
      </c>
      <c r="G226" t="s">
        <v>434</v>
      </c>
      <c r="H226" s="148" t="s">
        <v>435</v>
      </c>
      <c r="I226" s="189">
        <v>666835.36920000007</v>
      </c>
      <c r="J226" s="184">
        <v>0</v>
      </c>
      <c r="K226" s="179">
        <v>52.91</v>
      </c>
      <c r="L226" s="184">
        <v>0</v>
      </c>
      <c r="M226" s="179" t="s">
        <v>2160</v>
      </c>
      <c r="N226" s="184">
        <v>194964</v>
      </c>
      <c r="O226" s="345">
        <v>0</v>
      </c>
      <c r="P226" s="184" t="s">
        <v>1061</v>
      </c>
      <c r="Q226" s="182" t="s">
        <v>2160</v>
      </c>
      <c r="R226" s="148" t="s">
        <v>588</v>
      </c>
      <c r="S226" s="148">
        <v>12</v>
      </c>
      <c r="T226">
        <v>0</v>
      </c>
    </row>
    <row r="227" spans="1:20" x14ac:dyDescent="0.3">
      <c r="A227" s="148" t="s">
        <v>780</v>
      </c>
      <c r="B227" s="148">
        <v>8</v>
      </c>
      <c r="C227" t="s">
        <v>189</v>
      </c>
      <c r="D227" t="s">
        <v>541</v>
      </c>
      <c r="E227" t="s">
        <v>600</v>
      </c>
      <c r="F227" t="s">
        <v>12</v>
      </c>
      <c r="G227" t="s">
        <v>434</v>
      </c>
      <c r="H227" s="148" t="s">
        <v>436</v>
      </c>
      <c r="I227" s="189">
        <v>2315632.0278000003</v>
      </c>
      <c r="J227" s="184">
        <v>6734285</v>
      </c>
      <c r="K227" s="179">
        <v>52.91</v>
      </c>
      <c r="L227" s="184">
        <v>356311.01934999996</v>
      </c>
      <c r="M227" s="179">
        <v>0.34385714709133935</v>
      </c>
      <c r="N227" s="184">
        <v>677026</v>
      </c>
      <c r="O227" s="345">
        <v>6734285</v>
      </c>
      <c r="P227" s="184" t="s">
        <v>1061</v>
      </c>
      <c r="Q227" s="182">
        <v>1</v>
      </c>
      <c r="R227" s="148" t="s">
        <v>588</v>
      </c>
      <c r="S227" s="148">
        <v>12</v>
      </c>
      <c r="T227">
        <v>0</v>
      </c>
    </row>
    <row r="228" spans="1:20" x14ac:dyDescent="0.3">
      <c r="A228" s="148" t="s">
        <v>802</v>
      </c>
      <c r="B228" s="148">
        <v>720</v>
      </c>
      <c r="C228" t="s">
        <v>803</v>
      </c>
      <c r="D228" t="s">
        <v>804</v>
      </c>
      <c r="E228" t="s">
        <v>600</v>
      </c>
      <c r="F228" t="s">
        <v>12</v>
      </c>
      <c r="G228" t="s">
        <v>427</v>
      </c>
      <c r="H228" s="148" t="s">
        <v>428</v>
      </c>
      <c r="I228" s="189">
        <v>368.70834000000002</v>
      </c>
      <c r="J228" s="184">
        <v>1089.4999999999998</v>
      </c>
      <c r="K228" s="179">
        <v>74.14</v>
      </c>
      <c r="L228" s="184">
        <v>80.775529999999989</v>
      </c>
      <c r="M228" s="179">
        <v>0.33841977053694366</v>
      </c>
      <c r="N228" s="184">
        <v>107.8</v>
      </c>
      <c r="O228" s="345">
        <v>7896</v>
      </c>
      <c r="P228" s="184" t="s">
        <v>1444</v>
      </c>
      <c r="Q228" s="182">
        <v>0.13798125633232014</v>
      </c>
      <c r="R228" s="148" t="s">
        <v>588</v>
      </c>
      <c r="S228" s="148">
        <v>12</v>
      </c>
      <c r="T228">
        <v>0</v>
      </c>
    </row>
    <row r="229" spans="1:20" x14ac:dyDescent="0.3">
      <c r="A229" s="148" t="s">
        <v>805</v>
      </c>
      <c r="B229" s="148">
        <v>726</v>
      </c>
      <c r="C229" t="s">
        <v>806</v>
      </c>
      <c r="D229" t="s">
        <v>807</v>
      </c>
      <c r="E229" t="s">
        <v>600</v>
      </c>
      <c r="F229" t="s">
        <v>12</v>
      </c>
      <c r="G229" t="s">
        <v>437</v>
      </c>
      <c r="H229" s="148" t="s">
        <v>438</v>
      </c>
      <c r="I229" s="189">
        <v>361017.46368089999</v>
      </c>
      <c r="J229" s="184">
        <v>815283</v>
      </c>
      <c r="K229" s="179">
        <v>97.13</v>
      </c>
      <c r="L229" s="184">
        <v>79188.437789999996</v>
      </c>
      <c r="M229" s="179">
        <v>0.44281245123582852</v>
      </c>
      <c r="N229" s="184">
        <v>105551.40299999999</v>
      </c>
      <c r="O229" s="345">
        <v>53629</v>
      </c>
      <c r="P229" s="184" t="s">
        <v>1062</v>
      </c>
      <c r="Q229" s="182">
        <v>15.202278617911951</v>
      </c>
      <c r="R229" s="148" t="s">
        <v>588</v>
      </c>
      <c r="S229" s="148">
        <v>12</v>
      </c>
      <c r="T229">
        <v>0</v>
      </c>
    </row>
    <row r="230" spans="1:20" x14ac:dyDescent="0.3">
      <c r="A230" s="148" t="s">
        <v>808</v>
      </c>
      <c r="B230" s="148">
        <v>724</v>
      </c>
      <c r="C230" t="s">
        <v>809</v>
      </c>
      <c r="D230" t="s">
        <v>810</v>
      </c>
      <c r="E230" t="s">
        <v>600</v>
      </c>
      <c r="F230" t="s">
        <v>12</v>
      </c>
      <c r="G230" t="s">
        <v>1063</v>
      </c>
      <c r="H230" s="148" t="s">
        <v>428</v>
      </c>
      <c r="I230" s="189">
        <v>145413.52777379999</v>
      </c>
      <c r="J230" s="184">
        <v>404580</v>
      </c>
      <c r="K230" s="179">
        <v>52.07</v>
      </c>
      <c r="L230" s="184">
        <v>21066.480600000003</v>
      </c>
      <c r="M230" s="179">
        <v>0.35941847786296899</v>
      </c>
      <c r="N230" s="184">
        <v>42514.845999999998</v>
      </c>
      <c r="O230" s="345">
        <v>757640</v>
      </c>
      <c r="P230" s="184" t="s">
        <v>1061</v>
      </c>
      <c r="Q230" s="182">
        <v>0.53400031677313764</v>
      </c>
      <c r="R230" s="148" t="s">
        <v>588</v>
      </c>
      <c r="S230" s="148">
        <v>12</v>
      </c>
      <c r="T230">
        <v>0</v>
      </c>
    </row>
    <row r="231" spans="1:20" x14ac:dyDescent="0.3">
      <c r="A231" s="148" t="s">
        <v>808</v>
      </c>
      <c r="B231" s="148">
        <v>724</v>
      </c>
      <c r="C231" t="s">
        <v>809</v>
      </c>
      <c r="D231" t="s">
        <v>810</v>
      </c>
      <c r="E231" t="s">
        <v>600</v>
      </c>
      <c r="F231" t="s">
        <v>12</v>
      </c>
      <c r="G231" t="s">
        <v>434</v>
      </c>
      <c r="H231" s="148" t="s">
        <v>428</v>
      </c>
      <c r="I231" s="189">
        <v>3.9470261999999998</v>
      </c>
      <c r="J231" s="184">
        <v>11</v>
      </c>
      <c r="K231" s="179">
        <v>52.91</v>
      </c>
      <c r="L231" s="184">
        <v>0.58201000000000003</v>
      </c>
      <c r="M231" s="179">
        <v>0.35882056363636361</v>
      </c>
      <c r="N231" s="184">
        <v>1.1539999999999999</v>
      </c>
      <c r="O231" s="345">
        <v>11</v>
      </c>
      <c r="P231" s="184" t="s">
        <v>1061</v>
      </c>
      <c r="Q231" s="182">
        <v>1</v>
      </c>
      <c r="R231" s="148" t="s">
        <v>588</v>
      </c>
      <c r="S231" s="148">
        <v>12</v>
      </c>
      <c r="T231">
        <v>0</v>
      </c>
    </row>
    <row r="232" spans="1:20" x14ac:dyDescent="0.3">
      <c r="A232" s="148" t="s">
        <v>598</v>
      </c>
      <c r="B232" s="148">
        <v>742</v>
      </c>
      <c r="C232" t="s">
        <v>599</v>
      </c>
      <c r="D232" t="s">
        <v>78</v>
      </c>
      <c r="E232" t="s">
        <v>600</v>
      </c>
      <c r="F232" t="s">
        <v>12</v>
      </c>
      <c r="G232" t="s">
        <v>432</v>
      </c>
      <c r="H232" s="148" t="s">
        <v>433</v>
      </c>
      <c r="I232" s="189">
        <v>15206.6538</v>
      </c>
      <c r="J232" s="184">
        <v>41046</v>
      </c>
      <c r="K232" s="179">
        <v>0</v>
      </c>
      <c r="L232" s="184">
        <v>0</v>
      </c>
      <c r="M232" s="179">
        <v>0.3704783365005116</v>
      </c>
      <c r="N232" s="184">
        <v>4446</v>
      </c>
      <c r="O232" s="345">
        <v>0</v>
      </c>
      <c r="P232" s="184" t="s">
        <v>505</v>
      </c>
      <c r="Q232" s="182" t="s">
        <v>2160</v>
      </c>
      <c r="R232" s="148" t="s">
        <v>588</v>
      </c>
      <c r="S232" s="148">
        <v>12</v>
      </c>
      <c r="T232">
        <v>0</v>
      </c>
    </row>
    <row r="233" spans="1:20" x14ac:dyDescent="0.3">
      <c r="A233" s="148" t="s">
        <v>817</v>
      </c>
      <c r="B233" s="148">
        <v>0</v>
      </c>
      <c r="C233" t="s">
        <v>213</v>
      </c>
      <c r="D233" t="s">
        <v>818</v>
      </c>
      <c r="E233" t="s">
        <v>600</v>
      </c>
      <c r="F233" t="s">
        <v>12</v>
      </c>
      <c r="G233" t="s">
        <v>432</v>
      </c>
      <c r="H233" s="148" t="s">
        <v>433</v>
      </c>
      <c r="I233" s="189">
        <v>191612.0466</v>
      </c>
      <c r="J233" s="184">
        <v>517195</v>
      </c>
      <c r="K233" s="179">
        <v>0</v>
      </c>
      <c r="L233" s="184">
        <v>0</v>
      </c>
      <c r="M233" s="179">
        <v>0.37048317675151538</v>
      </c>
      <c r="N233" s="184">
        <v>56022</v>
      </c>
      <c r="O233" s="345">
        <v>0</v>
      </c>
      <c r="P233" s="184" t="s">
        <v>505</v>
      </c>
      <c r="Q233" s="182" t="s">
        <v>2160</v>
      </c>
      <c r="R233" s="148" t="s">
        <v>588</v>
      </c>
      <c r="S233" s="148">
        <v>12</v>
      </c>
      <c r="T233">
        <v>0</v>
      </c>
    </row>
    <row r="234" spans="1:20" x14ac:dyDescent="0.3">
      <c r="A234" s="148" t="s">
        <v>826</v>
      </c>
      <c r="B234" s="148">
        <v>13</v>
      </c>
      <c r="C234" t="s">
        <v>220</v>
      </c>
      <c r="D234" t="s">
        <v>546</v>
      </c>
      <c r="E234" t="s">
        <v>600</v>
      </c>
      <c r="F234" t="s">
        <v>12</v>
      </c>
      <c r="G234" t="s">
        <v>1064</v>
      </c>
      <c r="H234" s="148" t="s">
        <v>1065</v>
      </c>
      <c r="I234" s="189">
        <v>-8181.3576000000003</v>
      </c>
      <c r="J234" s="184">
        <v>0</v>
      </c>
      <c r="K234" s="179">
        <v>0</v>
      </c>
      <c r="L234" s="184">
        <v>0</v>
      </c>
      <c r="M234" s="179" t="s">
        <v>2160</v>
      </c>
      <c r="N234" s="184">
        <v>-2392</v>
      </c>
      <c r="O234" s="345">
        <v>1323</v>
      </c>
      <c r="P234" s="184" t="s">
        <v>1064</v>
      </c>
      <c r="Q234" s="182">
        <v>0</v>
      </c>
      <c r="R234" s="148" t="s">
        <v>588</v>
      </c>
      <c r="S234" s="148">
        <v>12</v>
      </c>
      <c r="T234">
        <v>0</v>
      </c>
    </row>
    <row r="235" spans="1:20" x14ac:dyDescent="0.3">
      <c r="A235" s="148" t="s">
        <v>827</v>
      </c>
      <c r="B235" s="148">
        <v>13</v>
      </c>
      <c r="C235" t="s">
        <v>220</v>
      </c>
      <c r="D235" t="s">
        <v>221</v>
      </c>
      <c r="E235" t="s">
        <v>600</v>
      </c>
      <c r="F235" t="s">
        <v>12</v>
      </c>
      <c r="G235" t="s">
        <v>427</v>
      </c>
      <c r="H235" s="148" t="s">
        <v>431</v>
      </c>
      <c r="I235" s="189">
        <v>129.97140000000002</v>
      </c>
      <c r="J235" s="184">
        <v>3831.2000000000007</v>
      </c>
      <c r="K235" s="179">
        <v>74.14</v>
      </c>
      <c r="L235" s="184">
        <v>284.04516800000005</v>
      </c>
      <c r="M235" s="179">
        <v>3.3924462309459176E-2</v>
      </c>
      <c r="N235" s="184">
        <v>38</v>
      </c>
      <c r="O235" s="345">
        <v>27762</v>
      </c>
      <c r="P235" s="184" t="s">
        <v>1444</v>
      </c>
      <c r="Q235" s="182">
        <v>0.13800158490022335</v>
      </c>
      <c r="R235" s="148" t="s">
        <v>588</v>
      </c>
      <c r="S235" s="148">
        <v>12</v>
      </c>
      <c r="T235">
        <v>0</v>
      </c>
    </row>
    <row r="236" spans="1:20" x14ac:dyDescent="0.3">
      <c r="A236" s="148" t="s">
        <v>828</v>
      </c>
      <c r="B236" s="148">
        <v>13</v>
      </c>
      <c r="C236" t="s">
        <v>220</v>
      </c>
      <c r="D236" t="s">
        <v>829</v>
      </c>
      <c r="E236" t="s">
        <v>600</v>
      </c>
      <c r="F236" t="s">
        <v>12</v>
      </c>
      <c r="G236" t="s">
        <v>432</v>
      </c>
      <c r="H236" s="148" t="s">
        <v>433</v>
      </c>
      <c r="I236" s="189">
        <v>252572.05350000001</v>
      </c>
      <c r="J236" s="184">
        <v>681737</v>
      </c>
      <c r="K236" s="179">
        <v>0</v>
      </c>
      <c r="L236" s="184">
        <v>0</v>
      </c>
      <c r="M236" s="179">
        <v>0.37048312399062983</v>
      </c>
      <c r="N236" s="184">
        <v>73845</v>
      </c>
      <c r="O236" s="345">
        <v>0</v>
      </c>
      <c r="P236" s="184" t="s">
        <v>505</v>
      </c>
      <c r="Q236" s="182" t="s">
        <v>2160</v>
      </c>
      <c r="R236" s="148" t="s">
        <v>588</v>
      </c>
      <c r="S236" s="148">
        <v>12</v>
      </c>
      <c r="T236">
        <v>0</v>
      </c>
    </row>
    <row r="237" spans="1:20" x14ac:dyDescent="0.3">
      <c r="A237" s="148" t="s">
        <v>830</v>
      </c>
      <c r="B237" s="148">
        <v>13</v>
      </c>
      <c r="C237" t="s">
        <v>220</v>
      </c>
      <c r="D237" t="s">
        <v>79</v>
      </c>
      <c r="E237" t="s">
        <v>600</v>
      </c>
      <c r="F237" t="s">
        <v>12</v>
      </c>
      <c r="G237" t="s">
        <v>427</v>
      </c>
      <c r="H237" s="148" t="s">
        <v>428</v>
      </c>
      <c r="I237" s="189">
        <v>-403.59540000000004</v>
      </c>
      <c r="J237" s="184">
        <v>40.599999999999994</v>
      </c>
      <c r="K237" s="179">
        <v>74.14</v>
      </c>
      <c r="L237" s="184">
        <v>3.0100839999999995</v>
      </c>
      <c r="M237" s="179">
        <v>-9.9407733990147804</v>
      </c>
      <c r="N237" s="184">
        <v>-118.00000000000001</v>
      </c>
      <c r="O237" s="345">
        <v>294</v>
      </c>
      <c r="P237" s="184" t="s">
        <v>1444</v>
      </c>
      <c r="Q237" s="182">
        <v>0.13809523809523808</v>
      </c>
      <c r="R237" s="148" t="s">
        <v>588</v>
      </c>
      <c r="S237" s="148">
        <v>12</v>
      </c>
      <c r="T237">
        <v>0</v>
      </c>
    </row>
    <row r="238" spans="1:20" x14ac:dyDescent="0.3">
      <c r="A238" s="148" t="s">
        <v>830</v>
      </c>
      <c r="B238" s="148">
        <v>13</v>
      </c>
      <c r="C238" t="s">
        <v>220</v>
      </c>
      <c r="D238" t="s">
        <v>79</v>
      </c>
      <c r="E238" t="s">
        <v>600</v>
      </c>
      <c r="F238" t="s">
        <v>12</v>
      </c>
      <c r="G238" t="s">
        <v>427</v>
      </c>
      <c r="H238" s="148" t="s">
        <v>431</v>
      </c>
      <c r="I238" s="189">
        <v>24800.595300000001</v>
      </c>
      <c r="J238" s="184">
        <v>166432.20000000001</v>
      </c>
      <c r="K238" s="179">
        <v>74.14</v>
      </c>
      <c r="L238" s="184">
        <v>12339.283308</v>
      </c>
      <c r="M238" s="179">
        <v>0.149013203574789</v>
      </c>
      <c r="N238" s="184">
        <v>7251</v>
      </c>
      <c r="O238" s="345">
        <v>1206030</v>
      </c>
      <c r="P238" s="184" t="s">
        <v>1444</v>
      </c>
      <c r="Q238" s="182">
        <v>0.13800004975000624</v>
      </c>
      <c r="R238" s="148" t="s">
        <v>588</v>
      </c>
      <c r="S238" s="148">
        <v>12</v>
      </c>
      <c r="T238">
        <v>0</v>
      </c>
    </row>
    <row r="239" spans="1:20" x14ac:dyDescent="0.3">
      <c r="A239" s="148" t="s">
        <v>831</v>
      </c>
      <c r="B239" s="148">
        <v>13</v>
      </c>
      <c r="C239" t="s">
        <v>220</v>
      </c>
      <c r="D239" t="s">
        <v>222</v>
      </c>
      <c r="E239" t="s">
        <v>600</v>
      </c>
      <c r="F239" t="s">
        <v>12</v>
      </c>
      <c r="G239" t="s">
        <v>427</v>
      </c>
      <c r="H239" s="148" t="s">
        <v>438</v>
      </c>
      <c r="I239" s="189">
        <v>9846.6230030999996</v>
      </c>
      <c r="J239" s="184">
        <v>45034.9</v>
      </c>
      <c r="K239" s="179">
        <v>74.14</v>
      </c>
      <c r="L239" s="184">
        <v>3338.8874860000001</v>
      </c>
      <c r="M239" s="179">
        <v>0.21864427373214992</v>
      </c>
      <c r="N239" s="184">
        <v>2878.877</v>
      </c>
      <c r="O239" s="345">
        <v>326340</v>
      </c>
      <c r="P239" s="184" t="s">
        <v>1444</v>
      </c>
      <c r="Q239" s="182">
        <v>0.13799993871422445</v>
      </c>
      <c r="R239" s="148" t="s">
        <v>588</v>
      </c>
      <c r="S239" s="148">
        <v>12</v>
      </c>
      <c r="T239">
        <v>0</v>
      </c>
    </row>
    <row r="240" spans="1:20" x14ac:dyDescent="0.3">
      <c r="A240" s="148" t="s">
        <v>831</v>
      </c>
      <c r="B240" s="148">
        <v>13</v>
      </c>
      <c r="C240" t="s">
        <v>220</v>
      </c>
      <c r="D240" t="s">
        <v>222</v>
      </c>
      <c r="E240" t="s">
        <v>600</v>
      </c>
      <c r="F240" t="s">
        <v>12</v>
      </c>
      <c r="G240" t="s">
        <v>440</v>
      </c>
      <c r="H240" s="148" t="s">
        <v>438</v>
      </c>
      <c r="I240" s="189">
        <v>233403.33786119998</v>
      </c>
      <c r="J240" s="184">
        <v>1003516</v>
      </c>
      <c r="K240" s="179">
        <v>93.24</v>
      </c>
      <c r="L240" s="184">
        <v>93567.831839999984</v>
      </c>
      <c r="M240" s="179">
        <v>0.23258556700760125</v>
      </c>
      <c r="N240" s="184">
        <v>68240.603999999992</v>
      </c>
      <c r="O240" s="345">
        <v>70441</v>
      </c>
      <c r="P240" s="184" t="s">
        <v>1062</v>
      </c>
      <c r="Q240" s="182">
        <v>14.246191848497324</v>
      </c>
      <c r="R240" s="148" t="s">
        <v>588</v>
      </c>
      <c r="S240" s="148">
        <v>12</v>
      </c>
      <c r="T240">
        <v>0</v>
      </c>
    </row>
    <row r="241" spans="1:20" x14ac:dyDescent="0.3">
      <c r="A241" s="148" t="s">
        <v>831</v>
      </c>
      <c r="B241" s="148">
        <v>13</v>
      </c>
      <c r="C241" t="s">
        <v>220</v>
      </c>
      <c r="D241" t="s">
        <v>222</v>
      </c>
      <c r="E241" t="s">
        <v>600</v>
      </c>
      <c r="F241" t="s">
        <v>12</v>
      </c>
      <c r="G241" t="s">
        <v>1067</v>
      </c>
      <c r="H241" s="148" t="s">
        <v>438</v>
      </c>
      <c r="I241" s="189">
        <v>415072.28163570003</v>
      </c>
      <c r="J241" s="184">
        <v>1784458</v>
      </c>
      <c r="K241" s="179">
        <v>98.156666666666595</v>
      </c>
      <c r="L241" s="184">
        <v>175156.44908666651</v>
      </c>
      <c r="M241" s="179">
        <v>0.23260411936604841</v>
      </c>
      <c r="N241" s="184">
        <v>121355.519</v>
      </c>
      <c r="O241" s="345">
        <v>124423</v>
      </c>
      <c r="P241" s="184" t="s">
        <v>1062</v>
      </c>
      <c r="Q241" s="182">
        <v>14.341866053703898</v>
      </c>
      <c r="R241" s="148" t="s">
        <v>588</v>
      </c>
      <c r="S241" s="148">
        <v>12</v>
      </c>
      <c r="T241">
        <v>0</v>
      </c>
    </row>
    <row r="242" spans="1:20" x14ac:dyDescent="0.3">
      <c r="A242" s="148" t="s">
        <v>832</v>
      </c>
      <c r="B242" s="148">
        <v>13</v>
      </c>
      <c r="C242" t="s">
        <v>220</v>
      </c>
      <c r="D242" t="s">
        <v>223</v>
      </c>
      <c r="E242" t="s">
        <v>600</v>
      </c>
      <c r="F242" t="s">
        <v>12</v>
      </c>
      <c r="G242" t="s">
        <v>427</v>
      </c>
      <c r="H242" s="148" t="s">
        <v>431</v>
      </c>
      <c r="I242" s="189">
        <v>332559.18930000003</v>
      </c>
      <c r="J242" s="184">
        <v>1286062.8999999999</v>
      </c>
      <c r="K242" s="179">
        <v>74.14</v>
      </c>
      <c r="L242" s="184">
        <v>95348.703405999986</v>
      </c>
      <c r="M242" s="179">
        <v>0.25858703279598538</v>
      </c>
      <c r="N242" s="184">
        <v>97231</v>
      </c>
      <c r="O242" s="345">
        <v>9319296</v>
      </c>
      <c r="P242" s="184" t="s">
        <v>1444</v>
      </c>
      <c r="Q242" s="182">
        <v>0.13800000557982062</v>
      </c>
      <c r="R242" s="148" t="s">
        <v>588</v>
      </c>
      <c r="S242" s="148">
        <v>12</v>
      </c>
      <c r="T242">
        <v>0</v>
      </c>
    </row>
    <row r="243" spans="1:20" x14ac:dyDescent="0.3">
      <c r="A243" s="148" t="s">
        <v>832</v>
      </c>
      <c r="B243" s="148">
        <v>13</v>
      </c>
      <c r="C243" t="s">
        <v>220</v>
      </c>
      <c r="D243" t="s">
        <v>223</v>
      </c>
      <c r="E243" t="s">
        <v>600</v>
      </c>
      <c r="F243" t="s">
        <v>12</v>
      </c>
      <c r="G243" t="s">
        <v>427</v>
      </c>
      <c r="H243" s="148" t="s">
        <v>435</v>
      </c>
      <c r="I243" s="189">
        <v>8353.2687186000021</v>
      </c>
      <c r="J243" s="184">
        <v>0</v>
      </c>
      <c r="K243" s="179">
        <v>74.14</v>
      </c>
      <c r="L243" s="184">
        <v>0</v>
      </c>
      <c r="M243" s="179" t="s">
        <v>2160</v>
      </c>
      <c r="N243" s="184">
        <v>2442.2620000000006</v>
      </c>
      <c r="O243" s="345">
        <v>0</v>
      </c>
      <c r="P243" s="184" t="s">
        <v>1444</v>
      </c>
      <c r="Q243" s="182" t="s">
        <v>2160</v>
      </c>
      <c r="R243" s="148" t="s">
        <v>588</v>
      </c>
      <c r="S243" s="148">
        <v>12</v>
      </c>
      <c r="T243">
        <v>0</v>
      </c>
    </row>
    <row r="244" spans="1:20" x14ac:dyDescent="0.3">
      <c r="A244" s="148" t="s">
        <v>832</v>
      </c>
      <c r="B244" s="148">
        <v>13</v>
      </c>
      <c r="C244" t="s">
        <v>220</v>
      </c>
      <c r="D244" t="s">
        <v>223</v>
      </c>
      <c r="E244" t="s">
        <v>600</v>
      </c>
      <c r="F244" t="s">
        <v>12</v>
      </c>
      <c r="G244" t="s">
        <v>427</v>
      </c>
      <c r="H244" s="148" t="s">
        <v>436</v>
      </c>
      <c r="I244" s="189">
        <v>54742.872865199999</v>
      </c>
      <c r="J244" s="184">
        <v>168628.59999999998</v>
      </c>
      <c r="K244" s="179">
        <v>74.14</v>
      </c>
      <c r="L244" s="184">
        <v>12502.124403999998</v>
      </c>
      <c r="M244" s="179">
        <v>0.32463575493836755</v>
      </c>
      <c r="N244" s="184">
        <v>16005.284</v>
      </c>
      <c r="O244" s="345">
        <v>1221948</v>
      </c>
      <c r="P244" s="184" t="s">
        <v>1444</v>
      </c>
      <c r="Q244" s="182">
        <v>0.13799981668614375</v>
      </c>
      <c r="R244" s="148" t="s">
        <v>588</v>
      </c>
      <c r="S244" s="148">
        <v>12</v>
      </c>
      <c r="T244">
        <v>0</v>
      </c>
    </row>
    <row r="245" spans="1:20" x14ac:dyDescent="0.3">
      <c r="A245" s="148" t="s">
        <v>832</v>
      </c>
      <c r="B245" s="148">
        <v>13</v>
      </c>
      <c r="C245" t="s">
        <v>220</v>
      </c>
      <c r="D245" t="s">
        <v>223</v>
      </c>
      <c r="E245" t="s">
        <v>600</v>
      </c>
      <c r="F245" t="s">
        <v>12</v>
      </c>
      <c r="G245" t="s">
        <v>552</v>
      </c>
      <c r="H245" s="148" t="s">
        <v>435</v>
      </c>
      <c r="I245" s="189">
        <v>165798.14638140003</v>
      </c>
      <c r="J245" s="184">
        <v>0</v>
      </c>
      <c r="K245" s="179">
        <v>74</v>
      </c>
      <c r="L245" s="184">
        <v>0</v>
      </c>
      <c r="M245" s="179" t="s">
        <v>2160</v>
      </c>
      <c r="N245" s="184">
        <v>48474.738000000005</v>
      </c>
      <c r="O245" s="345">
        <v>0</v>
      </c>
      <c r="P245" s="184" t="s">
        <v>1444</v>
      </c>
      <c r="Q245" s="182" t="s">
        <v>2160</v>
      </c>
      <c r="R245" s="148" t="s">
        <v>588</v>
      </c>
      <c r="S245" s="148">
        <v>12</v>
      </c>
      <c r="T245">
        <v>0</v>
      </c>
    </row>
    <row r="246" spans="1:20" x14ac:dyDescent="0.3">
      <c r="A246" s="148" t="s">
        <v>832</v>
      </c>
      <c r="B246" s="148">
        <v>13</v>
      </c>
      <c r="C246" t="s">
        <v>220</v>
      </c>
      <c r="D246" t="s">
        <v>223</v>
      </c>
      <c r="E246" t="s">
        <v>600</v>
      </c>
      <c r="F246" t="s">
        <v>12</v>
      </c>
      <c r="G246" t="s">
        <v>552</v>
      </c>
      <c r="H246" s="148" t="s">
        <v>436</v>
      </c>
      <c r="I246" s="189">
        <v>867041.65833479993</v>
      </c>
      <c r="J246" s="184">
        <v>2459627</v>
      </c>
      <c r="K246" s="179">
        <v>74</v>
      </c>
      <c r="L246" s="184">
        <v>182012.39799999999</v>
      </c>
      <c r="M246" s="179">
        <v>0.35250940826995308</v>
      </c>
      <c r="N246" s="184">
        <v>253498.71599999999</v>
      </c>
      <c r="O246" s="345">
        <v>21162708</v>
      </c>
      <c r="P246" s="184" t="s">
        <v>1444</v>
      </c>
      <c r="Q246" s="182">
        <v>0.11622458713695809</v>
      </c>
      <c r="R246" s="148" t="s">
        <v>588</v>
      </c>
      <c r="S246" s="148">
        <v>12</v>
      </c>
      <c r="T246">
        <v>0</v>
      </c>
    </row>
    <row r="247" spans="1:20" x14ac:dyDescent="0.3">
      <c r="A247" s="148" t="s">
        <v>840</v>
      </c>
      <c r="B247" s="148">
        <v>32</v>
      </c>
      <c r="C247" t="s">
        <v>229</v>
      </c>
      <c r="D247" t="s">
        <v>230</v>
      </c>
      <c r="E247" t="s">
        <v>600</v>
      </c>
      <c r="F247" t="s">
        <v>12</v>
      </c>
      <c r="G247" t="s">
        <v>434</v>
      </c>
      <c r="H247" s="148" t="s">
        <v>431</v>
      </c>
      <c r="I247" s="189">
        <v>41.043599999999998</v>
      </c>
      <c r="J247" s="184">
        <v>7336</v>
      </c>
      <c r="K247" s="179">
        <v>52.91</v>
      </c>
      <c r="L247" s="184">
        <v>388.14775999999995</v>
      </c>
      <c r="M247" s="179">
        <v>5.5948200654307523E-3</v>
      </c>
      <c r="N247" s="184">
        <v>12</v>
      </c>
      <c r="O247" s="345">
        <v>7306</v>
      </c>
      <c r="P247" s="184" t="s">
        <v>1061</v>
      </c>
      <c r="Q247" s="182">
        <v>1.0041062140706269</v>
      </c>
      <c r="R247" s="148" t="s">
        <v>588</v>
      </c>
      <c r="S247" s="148">
        <v>12</v>
      </c>
      <c r="T247">
        <v>0</v>
      </c>
    </row>
    <row r="248" spans="1:20" x14ac:dyDescent="0.3">
      <c r="A248" s="148" t="s">
        <v>842</v>
      </c>
      <c r="B248" s="148">
        <v>32</v>
      </c>
      <c r="C248" t="s">
        <v>229</v>
      </c>
      <c r="D248" t="s">
        <v>231</v>
      </c>
      <c r="E248" t="s">
        <v>600</v>
      </c>
      <c r="F248" t="s">
        <v>12</v>
      </c>
      <c r="G248" t="s">
        <v>429</v>
      </c>
      <c r="H248" s="148" t="s">
        <v>430</v>
      </c>
      <c r="I248" s="189">
        <v>1472469.9327</v>
      </c>
      <c r="J248" s="184">
        <v>0</v>
      </c>
      <c r="K248" s="179">
        <v>0</v>
      </c>
      <c r="L248" s="184">
        <v>0</v>
      </c>
      <c r="M248" s="179" t="s">
        <v>2160</v>
      </c>
      <c r="N248" s="184">
        <v>430509</v>
      </c>
      <c r="O248" s="345">
        <v>0</v>
      </c>
      <c r="P248" s="184" t="s">
        <v>505</v>
      </c>
      <c r="Q248" s="182" t="s">
        <v>2160</v>
      </c>
      <c r="R248" s="148" t="s">
        <v>588</v>
      </c>
      <c r="S248" s="148">
        <v>12</v>
      </c>
      <c r="T248">
        <v>0</v>
      </c>
    </row>
    <row r="249" spans="1:20" x14ac:dyDescent="0.3">
      <c r="A249" s="148" t="s">
        <v>843</v>
      </c>
      <c r="B249" s="148">
        <v>32</v>
      </c>
      <c r="C249" t="s">
        <v>229</v>
      </c>
      <c r="D249" t="s">
        <v>232</v>
      </c>
      <c r="E249" t="s">
        <v>600</v>
      </c>
      <c r="F249" t="s">
        <v>12</v>
      </c>
      <c r="G249" t="s">
        <v>434</v>
      </c>
      <c r="H249" s="148" t="s">
        <v>435</v>
      </c>
      <c r="I249" s="189">
        <v>504087.23430000001</v>
      </c>
      <c r="J249" s="184">
        <v>205261</v>
      </c>
      <c r="K249" s="179">
        <v>52.91</v>
      </c>
      <c r="L249" s="184">
        <v>10860.35951</v>
      </c>
      <c r="M249" s="179">
        <v>2.4558354207569875</v>
      </c>
      <c r="N249" s="184">
        <v>147381</v>
      </c>
      <c r="O249" s="345">
        <v>204037</v>
      </c>
      <c r="P249" s="184" t="s">
        <v>1061</v>
      </c>
      <c r="Q249" s="182">
        <v>1.005998911962046</v>
      </c>
      <c r="R249" s="148" t="s">
        <v>588</v>
      </c>
      <c r="S249" s="148">
        <v>12</v>
      </c>
      <c r="T249">
        <v>0</v>
      </c>
    </row>
    <row r="250" spans="1:20" x14ac:dyDescent="0.3">
      <c r="A250" s="148" t="s">
        <v>843</v>
      </c>
      <c r="B250" s="148">
        <v>32</v>
      </c>
      <c r="C250" t="s">
        <v>229</v>
      </c>
      <c r="D250" t="s">
        <v>232</v>
      </c>
      <c r="E250" t="s">
        <v>600</v>
      </c>
      <c r="F250" t="s">
        <v>12</v>
      </c>
      <c r="G250" t="s">
        <v>434</v>
      </c>
      <c r="H250" s="148" t="s">
        <v>436</v>
      </c>
      <c r="I250" s="189">
        <v>860263.59510000004</v>
      </c>
      <c r="J250" s="184">
        <v>3291929</v>
      </c>
      <c r="K250" s="179">
        <v>52.91</v>
      </c>
      <c r="L250" s="184">
        <v>174175.96338999999</v>
      </c>
      <c r="M250" s="179">
        <v>0.26132507569270175</v>
      </c>
      <c r="N250" s="184">
        <v>251517</v>
      </c>
      <c r="O250" s="345">
        <v>3272294</v>
      </c>
      <c r="P250" s="184" t="s">
        <v>1061</v>
      </c>
      <c r="Q250" s="182">
        <v>1.0060003777166722</v>
      </c>
      <c r="R250" s="148" t="s">
        <v>588</v>
      </c>
      <c r="S250" s="148">
        <v>12</v>
      </c>
      <c r="T250">
        <v>0</v>
      </c>
    </row>
    <row r="251" spans="1:20" x14ac:dyDescent="0.3">
      <c r="A251" s="148" t="s">
        <v>844</v>
      </c>
      <c r="B251" s="148">
        <v>32</v>
      </c>
      <c r="C251" t="s">
        <v>229</v>
      </c>
      <c r="D251" t="s">
        <v>233</v>
      </c>
      <c r="E251" t="s">
        <v>600</v>
      </c>
      <c r="F251" t="s">
        <v>12</v>
      </c>
      <c r="G251" t="s">
        <v>427</v>
      </c>
      <c r="H251" s="148" t="s">
        <v>428</v>
      </c>
      <c r="I251" s="189">
        <v>297.56610000000001</v>
      </c>
      <c r="J251" s="184">
        <v>834.80000000000007</v>
      </c>
      <c r="K251" s="179">
        <v>74.14</v>
      </c>
      <c r="L251" s="184">
        <v>61.892072000000006</v>
      </c>
      <c r="M251" s="179">
        <v>0.35645196454240535</v>
      </c>
      <c r="N251" s="184">
        <v>87</v>
      </c>
      <c r="O251" s="345">
        <v>6048</v>
      </c>
      <c r="P251" s="184" t="s">
        <v>1444</v>
      </c>
      <c r="Q251" s="182">
        <v>0.13802910052910053</v>
      </c>
      <c r="R251" s="148" t="s">
        <v>588</v>
      </c>
      <c r="S251" s="148">
        <v>12</v>
      </c>
      <c r="T251">
        <v>0</v>
      </c>
    </row>
    <row r="252" spans="1:20" x14ac:dyDescent="0.3">
      <c r="A252" s="148" t="s">
        <v>845</v>
      </c>
      <c r="B252" s="148">
        <v>32</v>
      </c>
      <c r="C252" t="s">
        <v>229</v>
      </c>
      <c r="D252" t="s">
        <v>846</v>
      </c>
      <c r="E252" t="s">
        <v>600</v>
      </c>
      <c r="F252" t="s">
        <v>12</v>
      </c>
      <c r="G252" t="s">
        <v>434</v>
      </c>
      <c r="H252" s="148" t="s">
        <v>431</v>
      </c>
      <c r="I252" s="189">
        <v>135484.92360000001</v>
      </c>
      <c r="J252" s="184">
        <v>465469</v>
      </c>
      <c r="K252" s="179">
        <v>52.91</v>
      </c>
      <c r="L252" s="184">
        <v>24627.964789999998</v>
      </c>
      <c r="M252" s="179">
        <v>0.29107185140148972</v>
      </c>
      <c r="N252" s="184">
        <v>39612</v>
      </c>
      <c r="O252" s="345">
        <v>463614</v>
      </c>
      <c r="P252" s="184" t="s">
        <v>1061</v>
      </c>
      <c r="Q252" s="182">
        <v>1.0040011733899321</v>
      </c>
      <c r="R252" s="148" t="s">
        <v>588</v>
      </c>
      <c r="S252" s="148">
        <v>12</v>
      </c>
      <c r="T252">
        <v>0</v>
      </c>
    </row>
    <row r="253" spans="1:20" x14ac:dyDescent="0.3">
      <c r="A253" s="148" t="s">
        <v>908</v>
      </c>
      <c r="B253" s="148">
        <v>18</v>
      </c>
      <c r="C253" t="s">
        <v>909</v>
      </c>
      <c r="D253" t="s">
        <v>910</v>
      </c>
      <c r="E253" t="s">
        <v>600</v>
      </c>
      <c r="F253" t="s">
        <v>12</v>
      </c>
      <c r="G253" t="s">
        <v>434</v>
      </c>
      <c r="H253" s="148" t="s">
        <v>428</v>
      </c>
      <c r="I253" s="189">
        <v>2801383.0338000003</v>
      </c>
      <c r="J253" s="184">
        <v>7143151</v>
      </c>
      <c r="K253" s="179">
        <v>52.91</v>
      </c>
      <c r="L253" s="184">
        <v>377944.11940999998</v>
      </c>
      <c r="M253" s="179">
        <v>0.39217749055003881</v>
      </c>
      <c r="N253" s="184">
        <v>819046</v>
      </c>
      <c r="O253" s="345">
        <v>7164645</v>
      </c>
      <c r="P253" s="184" t="s">
        <v>1061</v>
      </c>
      <c r="Q253" s="182">
        <v>0.99699999092767333</v>
      </c>
      <c r="R253" s="148" t="s">
        <v>588</v>
      </c>
      <c r="S253" s="148">
        <v>12</v>
      </c>
      <c r="T253">
        <v>0</v>
      </c>
    </row>
    <row r="254" spans="1:20" x14ac:dyDescent="0.3">
      <c r="A254" s="148" t="s">
        <v>783</v>
      </c>
      <c r="B254" s="148">
        <v>108</v>
      </c>
      <c r="C254" t="s">
        <v>784</v>
      </c>
      <c r="D254" t="s">
        <v>341</v>
      </c>
      <c r="E254" t="s">
        <v>600</v>
      </c>
      <c r="F254" t="s">
        <v>12</v>
      </c>
      <c r="G254" t="s">
        <v>427</v>
      </c>
      <c r="H254" s="148" t="s">
        <v>428</v>
      </c>
      <c r="I254" s="189">
        <v>359.13150000000002</v>
      </c>
      <c r="J254" s="184">
        <v>1750.3000000000002</v>
      </c>
      <c r="K254" s="179">
        <v>74.14</v>
      </c>
      <c r="L254" s="184">
        <v>129.76724200000001</v>
      </c>
      <c r="M254" s="179">
        <v>0.20518282580129119</v>
      </c>
      <c r="N254" s="184">
        <v>105</v>
      </c>
      <c r="O254" s="345">
        <v>12684</v>
      </c>
      <c r="P254" s="184" t="s">
        <v>1444</v>
      </c>
      <c r="Q254" s="182">
        <v>0.13799274676758122</v>
      </c>
      <c r="R254" s="148" t="s">
        <v>588</v>
      </c>
      <c r="S254" s="148">
        <v>12</v>
      </c>
      <c r="T254">
        <v>0</v>
      </c>
    </row>
    <row r="255" spans="1:20" x14ac:dyDescent="0.3">
      <c r="A255" s="148" t="s">
        <v>1017</v>
      </c>
      <c r="B255" s="148">
        <v>0</v>
      </c>
      <c r="C255" t="s">
        <v>1018</v>
      </c>
      <c r="D255" t="s">
        <v>1019</v>
      </c>
      <c r="E255" t="s">
        <v>600</v>
      </c>
      <c r="F255" t="s">
        <v>12</v>
      </c>
      <c r="G255" t="s">
        <v>434</v>
      </c>
      <c r="H255" s="148" t="s">
        <v>431</v>
      </c>
      <c r="I255" s="189">
        <v>214380.98370000004</v>
      </c>
      <c r="J255" s="184">
        <v>243259</v>
      </c>
      <c r="K255" s="179">
        <v>52.91</v>
      </c>
      <c r="L255" s="184">
        <v>12870.833689999999</v>
      </c>
      <c r="M255" s="179">
        <v>0.88128695628938725</v>
      </c>
      <c r="N255" s="184">
        <v>62679.000000000007</v>
      </c>
      <c r="O255" s="345">
        <v>267317</v>
      </c>
      <c r="P255" s="184" t="s">
        <v>1061</v>
      </c>
      <c r="Q255" s="182">
        <v>0.91000198266477628</v>
      </c>
      <c r="R255" s="148" t="s">
        <v>588</v>
      </c>
      <c r="S255" s="148">
        <v>12</v>
      </c>
      <c r="T255">
        <v>0</v>
      </c>
    </row>
    <row r="256" spans="1:20" x14ac:dyDescent="0.3">
      <c r="A256" s="148" t="s">
        <v>1041</v>
      </c>
      <c r="B256" s="148">
        <v>452</v>
      </c>
      <c r="C256" t="s">
        <v>1042</v>
      </c>
      <c r="D256" t="s">
        <v>1043</v>
      </c>
      <c r="E256" t="s">
        <v>600</v>
      </c>
      <c r="F256" t="s">
        <v>12</v>
      </c>
      <c r="G256" t="s">
        <v>427</v>
      </c>
      <c r="H256" s="148" t="s">
        <v>428</v>
      </c>
      <c r="I256" s="189">
        <v>0</v>
      </c>
      <c r="J256" s="184">
        <v>0</v>
      </c>
      <c r="K256" s="179">
        <v>74.14</v>
      </c>
      <c r="L256" s="184">
        <v>0</v>
      </c>
      <c r="M256" s="179" t="s">
        <v>2160</v>
      </c>
      <c r="N256" s="184">
        <v>0</v>
      </c>
      <c r="O256" s="345">
        <v>0</v>
      </c>
      <c r="P256" s="184" t="s">
        <v>1444</v>
      </c>
      <c r="Q256" s="182" t="s">
        <v>2160</v>
      </c>
      <c r="R256" s="148" t="s">
        <v>588</v>
      </c>
      <c r="S256" s="148">
        <v>12</v>
      </c>
      <c r="T256">
        <v>0</v>
      </c>
    </row>
    <row r="257" spans="1:20" x14ac:dyDescent="0.3">
      <c r="A257" s="148" t="s">
        <v>1041</v>
      </c>
      <c r="B257" s="148">
        <v>452</v>
      </c>
      <c r="C257" t="s">
        <v>1042</v>
      </c>
      <c r="D257" t="s">
        <v>1043</v>
      </c>
      <c r="E257" t="s">
        <v>600</v>
      </c>
      <c r="F257" t="s">
        <v>12</v>
      </c>
      <c r="G257" t="s">
        <v>427</v>
      </c>
      <c r="H257" s="148" t="s">
        <v>438</v>
      </c>
      <c r="I257" s="189">
        <v>8903.7967862999994</v>
      </c>
      <c r="J257" s="184">
        <v>16449.2</v>
      </c>
      <c r="K257" s="179">
        <v>74.14</v>
      </c>
      <c r="L257" s="184">
        <v>1219.543688</v>
      </c>
      <c r="M257" s="179">
        <v>0.54129056648955565</v>
      </c>
      <c r="N257" s="184">
        <v>2603.2209999999995</v>
      </c>
      <c r="O257" s="345">
        <v>119196</v>
      </c>
      <c r="P257" s="184" t="s">
        <v>1444</v>
      </c>
      <c r="Q257" s="182">
        <v>0.13800127521057753</v>
      </c>
      <c r="R257" s="148" t="s">
        <v>588</v>
      </c>
      <c r="S257" s="148">
        <v>12</v>
      </c>
      <c r="T257">
        <v>0</v>
      </c>
    </row>
    <row r="258" spans="1:20" x14ac:dyDescent="0.3">
      <c r="A258" s="148" t="s">
        <v>1041</v>
      </c>
      <c r="B258" s="148">
        <v>452</v>
      </c>
      <c r="C258" t="s">
        <v>1042</v>
      </c>
      <c r="D258" t="s">
        <v>1043</v>
      </c>
      <c r="E258" t="s">
        <v>600</v>
      </c>
      <c r="F258" t="s">
        <v>12</v>
      </c>
      <c r="G258" t="s">
        <v>434</v>
      </c>
      <c r="H258" s="148" t="s">
        <v>438</v>
      </c>
      <c r="I258" s="189">
        <v>3864.7132602000001</v>
      </c>
      <c r="J258" s="184">
        <v>6921</v>
      </c>
      <c r="K258" s="179">
        <v>52.91</v>
      </c>
      <c r="L258" s="184">
        <v>366.19011</v>
      </c>
      <c r="M258" s="179">
        <v>0.55840388097095794</v>
      </c>
      <c r="N258" s="184">
        <v>1129.934</v>
      </c>
      <c r="O258" s="345">
        <v>6921</v>
      </c>
      <c r="P258" s="184" t="s">
        <v>1061</v>
      </c>
      <c r="Q258" s="182">
        <v>1</v>
      </c>
      <c r="R258" s="148" t="s">
        <v>588</v>
      </c>
      <c r="S258" s="148">
        <v>12</v>
      </c>
      <c r="T258">
        <v>0</v>
      </c>
    </row>
    <row r="259" spans="1:20" x14ac:dyDescent="0.3">
      <c r="A259" s="148" t="s">
        <v>1041</v>
      </c>
      <c r="B259" s="148">
        <v>452</v>
      </c>
      <c r="C259" t="s">
        <v>1042</v>
      </c>
      <c r="D259" t="s">
        <v>1043</v>
      </c>
      <c r="E259" t="s">
        <v>600</v>
      </c>
      <c r="F259" t="s">
        <v>12</v>
      </c>
      <c r="G259" t="s">
        <v>437</v>
      </c>
      <c r="H259" s="148" t="s">
        <v>438</v>
      </c>
      <c r="I259" s="189">
        <v>127682.6891535</v>
      </c>
      <c r="J259" s="184">
        <v>225772</v>
      </c>
      <c r="K259" s="179">
        <v>97.13</v>
      </c>
      <c r="L259" s="184">
        <v>21929.234359999999</v>
      </c>
      <c r="M259" s="179">
        <v>0.56553819407853945</v>
      </c>
      <c r="N259" s="184">
        <v>37330.845000000001</v>
      </c>
      <c r="O259" s="345">
        <v>14846</v>
      </c>
      <c r="P259" s="184" t="s">
        <v>1062</v>
      </c>
      <c r="Q259" s="182">
        <v>15.207598006196955</v>
      </c>
      <c r="R259" s="148" t="s">
        <v>588</v>
      </c>
      <c r="S259" s="148">
        <v>12</v>
      </c>
      <c r="T259">
        <v>0</v>
      </c>
    </row>
    <row r="260" spans="1:20" x14ac:dyDescent="0.3">
      <c r="A260" s="148" t="s">
        <v>1026</v>
      </c>
      <c r="B260" s="148">
        <v>0</v>
      </c>
      <c r="C260" t="s">
        <v>1027</v>
      </c>
      <c r="D260" t="s">
        <v>1028</v>
      </c>
      <c r="E260" t="s">
        <v>600</v>
      </c>
      <c r="F260" t="s">
        <v>12</v>
      </c>
      <c r="G260" t="s">
        <v>427</v>
      </c>
      <c r="H260" s="148" t="s">
        <v>428</v>
      </c>
      <c r="I260" s="189">
        <v>738.78480000000002</v>
      </c>
      <c r="J260" s="184">
        <v>1020.0999999999999</v>
      </c>
      <c r="K260" s="179">
        <v>74.14</v>
      </c>
      <c r="L260" s="184">
        <v>75.630213999999995</v>
      </c>
      <c r="M260" s="179">
        <v>0.7242278208018823</v>
      </c>
      <c r="N260" s="184">
        <v>216</v>
      </c>
      <c r="O260" s="345">
        <v>7392</v>
      </c>
      <c r="P260" s="184" t="s">
        <v>1444</v>
      </c>
      <c r="Q260" s="182">
        <v>0.13800054112554111</v>
      </c>
      <c r="R260" s="148" t="s">
        <v>588</v>
      </c>
      <c r="S260" s="148">
        <v>12</v>
      </c>
      <c r="T260">
        <v>0</v>
      </c>
    </row>
    <row r="261" spans="1:20" x14ac:dyDescent="0.3">
      <c r="A261" s="148" t="s">
        <v>1026</v>
      </c>
      <c r="B261" s="148">
        <v>0</v>
      </c>
      <c r="C261" t="s">
        <v>1027</v>
      </c>
      <c r="D261" t="s">
        <v>1028</v>
      </c>
      <c r="E261" t="s">
        <v>600</v>
      </c>
      <c r="F261" t="s">
        <v>12</v>
      </c>
      <c r="G261" t="s">
        <v>437</v>
      </c>
      <c r="H261" s="148" t="s">
        <v>438</v>
      </c>
      <c r="I261" s="189">
        <v>238321.59244919999</v>
      </c>
      <c r="J261" s="184">
        <v>330529</v>
      </c>
      <c r="K261" s="179">
        <v>97.13</v>
      </c>
      <c r="L261" s="184">
        <v>32104.281769999998</v>
      </c>
      <c r="M261" s="179">
        <v>0.7210308095483301</v>
      </c>
      <c r="N261" s="184">
        <v>69678.563999999998</v>
      </c>
      <c r="O261" s="345">
        <v>21841</v>
      </c>
      <c r="P261" s="184" t="s">
        <v>1062</v>
      </c>
      <c r="Q261" s="182">
        <v>15.133418799505517</v>
      </c>
      <c r="R261" s="148" t="s">
        <v>588</v>
      </c>
      <c r="S261" s="148">
        <v>12</v>
      </c>
      <c r="T261">
        <v>0</v>
      </c>
    </row>
    <row r="262" spans="1:20" x14ac:dyDescent="0.3">
      <c r="A262" s="148" t="s">
        <v>1302</v>
      </c>
      <c r="B262" s="148">
        <v>0</v>
      </c>
      <c r="C262" t="s">
        <v>1303</v>
      </c>
      <c r="D262" t="s">
        <v>1304</v>
      </c>
      <c r="E262" t="s">
        <v>600</v>
      </c>
      <c r="F262" t="s">
        <v>12</v>
      </c>
      <c r="G262" t="s">
        <v>434</v>
      </c>
      <c r="H262" s="148" t="s">
        <v>428</v>
      </c>
      <c r="I262" s="189">
        <v>0</v>
      </c>
      <c r="J262" s="184">
        <v>0</v>
      </c>
      <c r="K262" s="179">
        <v>52.91</v>
      </c>
      <c r="L262" s="184">
        <v>0</v>
      </c>
      <c r="M262" s="179" t="s">
        <v>2160</v>
      </c>
      <c r="N262" s="184">
        <v>0</v>
      </c>
      <c r="O262" s="345" t="s">
        <v>2160</v>
      </c>
      <c r="P262" s="184" t="s">
        <v>1061</v>
      </c>
      <c r="Q262" s="182" t="s">
        <v>2160</v>
      </c>
      <c r="R262" s="148">
        <v>0</v>
      </c>
      <c r="S262" s="148">
        <v>0</v>
      </c>
      <c r="T262">
        <v>0</v>
      </c>
    </row>
    <row r="263" spans="1:20" x14ac:dyDescent="0.3">
      <c r="A263" s="148" t="s">
        <v>1302</v>
      </c>
      <c r="B263" s="148">
        <v>0</v>
      </c>
      <c r="C263" t="s">
        <v>1303</v>
      </c>
      <c r="D263" t="s">
        <v>1304</v>
      </c>
      <c r="E263" t="s">
        <v>600</v>
      </c>
      <c r="F263" t="s">
        <v>12</v>
      </c>
      <c r="G263" t="s">
        <v>434</v>
      </c>
      <c r="H263" s="148" t="s">
        <v>431</v>
      </c>
      <c r="I263" s="189">
        <v>0</v>
      </c>
      <c r="J263" s="184">
        <v>0</v>
      </c>
      <c r="K263" s="179">
        <v>52.91</v>
      </c>
      <c r="L263" s="184">
        <v>0</v>
      </c>
      <c r="M263" s="179" t="s">
        <v>2160</v>
      </c>
      <c r="N263" s="184">
        <v>0</v>
      </c>
      <c r="O263" s="345" t="s">
        <v>2160</v>
      </c>
      <c r="P263" s="184" t="s">
        <v>1061</v>
      </c>
      <c r="Q263" s="182" t="s">
        <v>2160</v>
      </c>
      <c r="R263" s="148">
        <v>0</v>
      </c>
      <c r="S263" s="148">
        <v>0</v>
      </c>
      <c r="T263">
        <v>0</v>
      </c>
    </row>
    <row r="264" spans="1:20" x14ac:dyDescent="0.3">
      <c r="A264" s="148" t="s">
        <v>741</v>
      </c>
      <c r="B264" s="148" t="e">
        <v>#N/A</v>
      </c>
      <c r="C264" t="s">
        <v>1824</v>
      </c>
      <c r="D264" t="s">
        <v>156</v>
      </c>
      <c r="E264" t="s">
        <v>600</v>
      </c>
      <c r="F264" t="s">
        <v>12</v>
      </c>
      <c r="G264" t="s">
        <v>434</v>
      </c>
      <c r="I264" s="189">
        <v>0</v>
      </c>
      <c r="J264" s="184">
        <v>0</v>
      </c>
      <c r="K264" s="179">
        <v>52.91</v>
      </c>
      <c r="L264" s="184">
        <v>0</v>
      </c>
      <c r="M264" s="179" t="s">
        <v>2160</v>
      </c>
      <c r="N264" s="184">
        <v>0</v>
      </c>
      <c r="O264" s="345" t="s">
        <v>2160</v>
      </c>
      <c r="P264" s="184" t="s">
        <v>1061</v>
      </c>
      <c r="Q264" s="182" t="s">
        <v>2160</v>
      </c>
      <c r="R264" s="148">
        <v>0</v>
      </c>
      <c r="S264" s="148">
        <v>0</v>
      </c>
      <c r="T264">
        <v>0</v>
      </c>
    </row>
    <row r="265" spans="1:20" x14ac:dyDescent="0.3">
      <c r="A265" s="148" t="s">
        <v>744</v>
      </c>
      <c r="B265" s="148" t="e">
        <v>#N/A</v>
      </c>
      <c r="C265" t="s">
        <v>1824</v>
      </c>
      <c r="D265" t="s">
        <v>158</v>
      </c>
      <c r="E265" t="s">
        <v>600</v>
      </c>
      <c r="F265" t="s">
        <v>12</v>
      </c>
      <c r="G265" t="s">
        <v>427</v>
      </c>
      <c r="H265" s="148" t="s">
        <v>428</v>
      </c>
      <c r="I265" s="189">
        <v>0</v>
      </c>
      <c r="J265" s="184">
        <v>0</v>
      </c>
      <c r="K265" s="179">
        <v>74.14</v>
      </c>
      <c r="L265" s="184">
        <v>0</v>
      </c>
      <c r="M265" s="179" t="s">
        <v>2160</v>
      </c>
      <c r="N265" s="184">
        <v>0</v>
      </c>
      <c r="O265" s="345" t="s">
        <v>2160</v>
      </c>
      <c r="P265" s="184" t="s">
        <v>1444</v>
      </c>
      <c r="Q265" s="182" t="s">
        <v>2160</v>
      </c>
      <c r="R265" s="148">
        <v>0</v>
      </c>
      <c r="S265" s="148">
        <v>0</v>
      </c>
      <c r="T265">
        <v>0</v>
      </c>
    </row>
    <row r="266" spans="1:20" x14ac:dyDescent="0.3">
      <c r="A266" s="148" t="s">
        <v>744</v>
      </c>
      <c r="B266" s="148" t="e">
        <v>#N/A</v>
      </c>
      <c r="C266" t="s">
        <v>1824</v>
      </c>
      <c r="D266" t="s">
        <v>158</v>
      </c>
      <c r="E266" t="s">
        <v>600</v>
      </c>
      <c r="F266" t="s">
        <v>12</v>
      </c>
      <c r="G266" t="s">
        <v>427</v>
      </c>
      <c r="H266" s="148" t="s">
        <v>431</v>
      </c>
      <c r="I266" s="189">
        <v>0</v>
      </c>
      <c r="J266" s="184">
        <v>0</v>
      </c>
      <c r="K266" s="179">
        <v>74.14</v>
      </c>
      <c r="L266" s="184">
        <v>0</v>
      </c>
      <c r="M266" s="179" t="s">
        <v>2160</v>
      </c>
      <c r="N266" s="184">
        <v>0</v>
      </c>
      <c r="O266" s="345" t="s">
        <v>2160</v>
      </c>
      <c r="P266" s="184" t="s">
        <v>1444</v>
      </c>
      <c r="Q266" s="182" t="s">
        <v>2160</v>
      </c>
      <c r="R266" s="148">
        <v>0</v>
      </c>
      <c r="S266" s="148">
        <v>0</v>
      </c>
      <c r="T266">
        <v>0</v>
      </c>
    </row>
    <row r="267" spans="1:20" x14ac:dyDescent="0.3">
      <c r="A267" s="148" t="s">
        <v>744</v>
      </c>
      <c r="B267" s="148">
        <v>121</v>
      </c>
      <c r="C267" t="s">
        <v>2030</v>
      </c>
      <c r="D267" t="s">
        <v>158</v>
      </c>
      <c r="E267" t="s">
        <v>600</v>
      </c>
      <c r="F267" t="s">
        <v>12</v>
      </c>
      <c r="G267" t="s">
        <v>427</v>
      </c>
      <c r="H267" s="148" t="s">
        <v>436</v>
      </c>
      <c r="I267" s="189">
        <v>260.33955479999997</v>
      </c>
      <c r="J267" s="184">
        <v>1049.0999999999999</v>
      </c>
      <c r="K267" s="179">
        <v>74.14</v>
      </c>
      <c r="L267" s="184">
        <v>77.780273999999991</v>
      </c>
      <c r="M267" s="179">
        <v>0.2481551375464684</v>
      </c>
      <c r="N267" s="184">
        <v>76.115999999999985</v>
      </c>
      <c r="O267" s="345">
        <v>7602</v>
      </c>
      <c r="P267" s="184" t="s">
        <v>1444</v>
      </c>
      <c r="Q267" s="182">
        <v>0.13800315706393054</v>
      </c>
      <c r="R267" s="148" t="s">
        <v>588</v>
      </c>
      <c r="S267" s="148">
        <v>12</v>
      </c>
      <c r="T267">
        <v>0</v>
      </c>
    </row>
    <row r="268" spans="1:20" x14ac:dyDescent="0.3">
      <c r="A268" s="148" t="s">
        <v>744</v>
      </c>
      <c r="B268" s="148">
        <v>121</v>
      </c>
      <c r="C268" t="s">
        <v>2030</v>
      </c>
      <c r="D268" t="s">
        <v>158</v>
      </c>
      <c r="E268" t="s">
        <v>600</v>
      </c>
      <c r="F268" t="s">
        <v>12</v>
      </c>
      <c r="G268" t="s">
        <v>427</v>
      </c>
      <c r="H268" s="148" t="s">
        <v>435</v>
      </c>
      <c r="I268" s="189">
        <v>78.646378199999987</v>
      </c>
      <c r="J268" s="184">
        <v>0</v>
      </c>
      <c r="K268" s="179">
        <v>74.14</v>
      </c>
      <c r="L268" s="184">
        <v>0</v>
      </c>
      <c r="M268" s="179" t="s">
        <v>2160</v>
      </c>
      <c r="N268" s="184">
        <v>22.993999999999996</v>
      </c>
      <c r="O268" s="345">
        <v>0</v>
      </c>
      <c r="P268" s="184" t="s">
        <v>1444</v>
      </c>
      <c r="Q268" s="182" t="s">
        <v>2160</v>
      </c>
      <c r="R268" s="148" t="s">
        <v>588</v>
      </c>
      <c r="S268" s="148">
        <v>12</v>
      </c>
      <c r="T268">
        <v>0</v>
      </c>
    </row>
    <row r="269" spans="1:20" x14ac:dyDescent="0.3">
      <c r="A269" s="148" t="s">
        <v>744</v>
      </c>
      <c r="B269" s="148" t="e">
        <v>#N/A</v>
      </c>
      <c r="C269" t="s">
        <v>1824</v>
      </c>
      <c r="D269" t="s">
        <v>158</v>
      </c>
      <c r="E269" t="s">
        <v>600</v>
      </c>
      <c r="F269" t="s">
        <v>12</v>
      </c>
      <c r="G269" t="s">
        <v>434</v>
      </c>
      <c r="I269" s="189">
        <v>0</v>
      </c>
      <c r="J269" s="184">
        <v>0</v>
      </c>
      <c r="K269" s="179">
        <v>52.91</v>
      </c>
      <c r="L269" s="184">
        <v>0</v>
      </c>
      <c r="M269" s="179" t="s">
        <v>2160</v>
      </c>
      <c r="N269" s="184">
        <v>0</v>
      </c>
      <c r="O269" s="345" t="s">
        <v>2160</v>
      </c>
      <c r="P269" s="184" t="s">
        <v>1061</v>
      </c>
      <c r="Q269" s="182" t="s">
        <v>2160</v>
      </c>
      <c r="R269" s="148">
        <v>0</v>
      </c>
      <c r="S269" s="148">
        <v>0</v>
      </c>
      <c r="T269">
        <v>0</v>
      </c>
    </row>
    <row r="270" spans="1:20" x14ac:dyDescent="0.3">
      <c r="A270" s="148" t="s">
        <v>753</v>
      </c>
      <c r="B270" s="148">
        <v>520</v>
      </c>
      <c r="C270" t="s">
        <v>754</v>
      </c>
      <c r="D270" t="s">
        <v>167</v>
      </c>
      <c r="E270" t="s">
        <v>600</v>
      </c>
      <c r="F270" t="s">
        <v>12</v>
      </c>
      <c r="G270" t="s">
        <v>427</v>
      </c>
      <c r="H270" s="148" t="s">
        <v>438</v>
      </c>
      <c r="I270" s="189">
        <v>0</v>
      </c>
      <c r="J270" s="184">
        <v>0</v>
      </c>
      <c r="K270" s="179">
        <v>74.14</v>
      </c>
      <c r="L270" s="184">
        <v>0</v>
      </c>
      <c r="M270" s="179" t="s">
        <v>2160</v>
      </c>
      <c r="N270" s="184">
        <v>0</v>
      </c>
      <c r="O270" s="345">
        <v>0</v>
      </c>
      <c r="P270" s="184" t="s">
        <v>1444</v>
      </c>
      <c r="Q270" s="182" t="s">
        <v>2160</v>
      </c>
      <c r="R270" s="148" t="s">
        <v>588</v>
      </c>
      <c r="S270" s="148">
        <v>12</v>
      </c>
      <c r="T270">
        <v>0</v>
      </c>
    </row>
    <row r="271" spans="1:20" x14ac:dyDescent="0.3">
      <c r="A271" s="148" t="s">
        <v>753</v>
      </c>
      <c r="B271" s="148">
        <v>520</v>
      </c>
      <c r="C271" t="s">
        <v>754</v>
      </c>
      <c r="D271" t="s">
        <v>167</v>
      </c>
      <c r="E271" t="s">
        <v>600</v>
      </c>
      <c r="F271" t="s">
        <v>12</v>
      </c>
      <c r="G271" t="s">
        <v>1445</v>
      </c>
      <c r="H271" s="148" t="s">
        <v>438</v>
      </c>
      <c r="I271" s="189">
        <v>0</v>
      </c>
      <c r="J271" s="184">
        <v>0</v>
      </c>
      <c r="K271" s="179">
        <v>93.8</v>
      </c>
      <c r="L271" s="184">
        <v>0</v>
      </c>
      <c r="M271" s="179" t="s">
        <v>2160</v>
      </c>
      <c r="N271" s="184">
        <v>0</v>
      </c>
      <c r="O271" s="345">
        <v>0</v>
      </c>
      <c r="P271" s="184" t="b">
        <v>0</v>
      </c>
      <c r="Q271" s="182" t="s">
        <v>2160</v>
      </c>
      <c r="R271" s="148" t="s">
        <v>588</v>
      </c>
      <c r="S271" s="148">
        <v>12</v>
      </c>
      <c r="T271">
        <v>0</v>
      </c>
    </row>
    <row r="272" spans="1:20" x14ac:dyDescent="0.3">
      <c r="A272" s="148" t="s">
        <v>777</v>
      </c>
      <c r="B272" s="148">
        <v>8</v>
      </c>
      <c r="C272" t="s">
        <v>189</v>
      </c>
      <c r="D272" t="s">
        <v>190</v>
      </c>
      <c r="E272" t="s">
        <v>600</v>
      </c>
      <c r="F272" t="s">
        <v>12</v>
      </c>
      <c r="G272" t="s">
        <v>434</v>
      </c>
      <c r="H272" s="148" t="s">
        <v>435</v>
      </c>
      <c r="I272" s="189">
        <v>0</v>
      </c>
      <c r="J272" s="184">
        <v>0</v>
      </c>
      <c r="K272" s="179">
        <v>52.91</v>
      </c>
      <c r="L272" s="184">
        <v>0</v>
      </c>
      <c r="M272" s="179" t="s">
        <v>2160</v>
      </c>
      <c r="N272" s="184">
        <v>0</v>
      </c>
      <c r="O272" s="345" t="s">
        <v>2160</v>
      </c>
      <c r="P272" s="184" t="s">
        <v>1061</v>
      </c>
      <c r="Q272" s="182" t="s">
        <v>2160</v>
      </c>
      <c r="R272" s="148">
        <v>0</v>
      </c>
      <c r="S272" s="148">
        <v>0</v>
      </c>
      <c r="T272">
        <v>0</v>
      </c>
    </row>
    <row r="273" spans="1:20" x14ac:dyDescent="0.3">
      <c r="A273" s="148" t="s">
        <v>777</v>
      </c>
      <c r="B273" s="148">
        <v>8</v>
      </c>
      <c r="C273" t="s">
        <v>189</v>
      </c>
      <c r="D273" t="s">
        <v>190</v>
      </c>
      <c r="E273" t="s">
        <v>600</v>
      </c>
      <c r="F273" t="s">
        <v>12</v>
      </c>
      <c r="G273" t="s">
        <v>434</v>
      </c>
      <c r="H273" s="148" t="s">
        <v>436</v>
      </c>
      <c r="I273" s="189">
        <v>0</v>
      </c>
      <c r="J273" s="184">
        <v>0</v>
      </c>
      <c r="K273" s="179">
        <v>52.91</v>
      </c>
      <c r="L273" s="184">
        <v>0</v>
      </c>
      <c r="M273" s="179" t="s">
        <v>2160</v>
      </c>
      <c r="N273" s="184">
        <v>0</v>
      </c>
      <c r="O273" s="345" t="s">
        <v>2160</v>
      </c>
      <c r="P273" s="184" t="s">
        <v>1061</v>
      </c>
      <c r="Q273" s="182" t="s">
        <v>2160</v>
      </c>
      <c r="R273" s="148">
        <v>0</v>
      </c>
      <c r="S273" s="148">
        <v>0</v>
      </c>
      <c r="T273">
        <v>0</v>
      </c>
    </row>
    <row r="274" spans="1:20" x14ac:dyDescent="0.3">
      <c r="A274" s="148" t="s">
        <v>779</v>
      </c>
      <c r="B274" s="148">
        <v>8</v>
      </c>
      <c r="C274" t="s">
        <v>189</v>
      </c>
      <c r="D274" t="s">
        <v>192</v>
      </c>
      <c r="E274" t="s">
        <v>600</v>
      </c>
      <c r="F274" t="s">
        <v>12</v>
      </c>
      <c r="G274" t="s">
        <v>427</v>
      </c>
      <c r="H274" s="148" t="s">
        <v>428</v>
      </c>
      <c r="I274" s="189">
        <v>0</v>
      </c>
      <c r="J274" s="184">
        <v>0</v>
      </c>
      <c r="K274" s="179">
        <v>74.14</v>
      </c>
      <c r="L274" s="184">
        <v>0</v>
      </c>
      <c r="M274" s="179" t="s">
        <v>2160</v>
      </c>
      <c r="N274" s="184">
        <v>0</v>
      </c>
      <c r="O274" s="345" t="s">
        <v>2160</v>
      </c>
      <c r="P274" s="184" t="s">
        <v>1444</v>
      </c>
      <c r="Q274" s="182" t="s">
        <v>2160</v>
      </c>
      <c r="R274" s="148">
        <v>0</v>
      </c>
      <c r="S274" s="148">
        <v>0</v>
      </c>
      <c r="T274">
        <v>0</v>
      </c>
    </row>
    <row r="275" spans="1:20" x14ac:dyDescent="0.3">
      <c r="A275" s="148" t="s">
        <v>779</v>
      </c>
      <c r="B275" s="148">
        <v>8</v>
      </c>
      <c r="C275" t="s">
        <v>189</v>
      </c>
      <c r="D275" t="s">
        <v>192</v>
      </c>
      <c r="E275" t="s">
        <v>600</v>
      </c>
      <c r="F275" t="s">
        <v>12</v>
      </c>
      <c r="G275" t="s">
        <v>434</v>
      </c>
      <c r="H275" s="148" t="s">
        <v>431</v>
      </c>
      <c r="I275" s="189">
        <v>-2667.8340000000003</v>
      </c>
      <c r="J275" s="184">
        <v>2321</v>
      </c>
      <c r="K275" s="179">
        <v>52.91</v>
      </c>
      <c r="L275" s="184">
        <v>122.80410999999998</v>
      </c>
      <c r="M275" s="179">
        <v>-1.1494330030159414</v>
      </c>
      <c r="N275" s="184">
        <v>-780</v>
      </c>
      <c r="O275" s="345">
        <v>2321</v>
      </c>
      <c r="P275" s="184" t="s">
        <v>1061</v>
      </c>
      <c r="Q275" s="182">
        <v>1</v>
      </c>
      <c r="R275" s="148" t="s">
        <v>588</v>
      </c>
      <c r="S275" s="148">
        <v>12</v>
      </c>
      <c r="T275">
        <v>0</v>
      </c>
    </row>
    <row r="276" spans="1:20" x14ac:dyDescent="0.3">
      <c r="A276" s="148" t="s">
        <v>779</v>
      </c>
      <c r="B276" s="148">
        <v>8</v>
      </c>
      <c r="C276" t="s">
        <v>189</v>
      </c>
      <c r="D276" t="s">
        <v>192</v>
      </c>
      <c r="E276" t="s">
        <v>600</v>
      </c>
      <c r="F276" t="s">
        <v>12</v>
      </c>
      <c r="G276" t="s">
        <v>434</v>
      </c>
      <c r="I276" s="189">
        <v>0</v>
      </c>
      <c r="J276" s="184">
        <v>0</v>
      </c>
      <c r="K276" s="179">
        <v>52.91</v>
      </c>
      <c r="L276" s="184">
        <v>0</v>
      </c>
      <c r="M276" s="179" t="s">
        <v>2160</v>
      </c>
      <c r="N276" s="184">
        <v>0</v>
      </c>
      <c r="O276" s="345" t="s">
        <v>2160</v>
      </c>
      <c r="P276" s="184" t="s">
        <v>1061</v>
      </c>
      <c r="Q276" s="182" t="s">
        <v>2160</v>
      </c>
      <c r="R276" s="148">
        <v>0</v>
      </c>
      <c r="S276" s="148">
        <v>0</v>
      </c>
      <c r="T276">
        <v>0</v>
      </c>
    </row>
    <row r="277" spans="1:20" x14ac:dyDescent="0.3">
      <c r="A277" s="148" t="s">
        <v>805</v>
      </c>
      <c r="B277" s="148" t="e">
        <v>#N/A</v>
      </c>
      <c r="C277" t="s">
        <v>1307</v>
      </c>
      <c r="D277" t="s">
        <v>807</v>
      </c>
      <c r="E277" t="s">
        <v>600</v>
      </c>
      <c r="F277" t="s">
        <v>12</v>
      </c>
      <c r="G277" t="s">
        <v>1446</v>
      </c>
      <c r="H277" s="148" t="s">
        <v>438</v>
      </c>
      <c r="I277" s="189">
        <v>0</v>
      </c>
      <c r="J277" s="184">
        <v>0</v>
      </c>
      <c r="K277" s="179">
        <v>93.24</v>
      </c>
      <c r="L277" s="184">
        <v>0</v>
      </c>
      <c r="M277" s="179" t="s">
        <v>2160</v>
      </c>
      <c r="N277" s="184">
        <v>0</v>
      </c>
      <c r="O277" s="345" t="s">
        <v>2160</v>
      </c>
      <c r="P277" s="184" t="b">
        <v>0</v>
      </c>
      <c r="Q277" s="182" t="s">
        <v>2160</v>
      </c>
      <c r="R277" s="148">
        <v>0</v>
      </c>
      <c r="S277" s="148">
        <v>0</v>
      </c>
      <c r="T277">
        <v>0</v>
      </c>
    </row>
    <row r="278" spans="1:20" x14ac:dyDescent="0.3">
      <c r="A278" s="148" t="s">
        <v>830</v>
      </c>
      <c r="B278" s="148">
        <v>13</v>
      </c>
      <c r="C278" t="s">
        <v>220</v>
      </c>
      <c r="D278" t="s">
        <v>79</v>
      </c>
      <c r="E278" t="s">
        <v>600</v>
      </c>
      <c r="F278" t="s">
        <v>12</v>
      </c>
      <c r="G278" t="s">
        <v>1447</v>
      </c>
      <c r="I278" s="189">
        <v>0</v>
      </c>
      <c r="J278" s="184">
        <v>0</v>
      </c>
      <c r="K278" s="179">
        <v>75.093333333333305</v>
      </c>
      <c r="L278" s="184">
        <v>0</v>
      </c>
      <c r="M278" s="179" t="s">
        <v>2160</v>
      </c>
      <c r="N278" s="184">
        <v>0</v>
      </c>
      <c r="O278" s="345" t="s">
        <v>2160</v>
      </c>
      <c r="P278" s="184" t="b">
        <v>0</v>
      </c>
      <c r="Q278" s="182" t="s">
        <v>2160</v>
      </c>
      <c r="R278" s="148">
        <v>0</v>
      </c>
      <c r="S278" s="148">
        <v>0</v>
      </c>
      <c r="T278">
        <v>0</v>
      </c>
    </row>
    <row r="279" spans="1:20" x14ac:dyDescent="0.3">
      <c r="A279" s="148" t="s">
        <v>830</v>
      </c>
      <c r="B279" s="148">
        <v>13</v>
      </c>
      <c r="C279" t="s">
        <v>220</v>
      </c>
      <c r="D279" t="s">
        <v>79</v>
      </c>
      <c r="E279" t="s">
        <v>600</v>
      </c>
      <c r="F279" t="s">
        <v>12</v>
      </c>
      <c r="G279" t="s">
        <v>1447</v>
      </c>
      <c r="H279" s="148" t="s">
        <v>428</v>
      </c>
      <c r="I279" s="189">
        <v>0</v>
      </c>
      <c r="J279" s="184">
        <v>0</v>
      </c>
      <c r="K279" s="179">
        <v>75.093333333333305</v>
      </c>
      <c r="L279" s="184">
        <v>0</v>
      </c>
      <c r="M279" s="179" t="s">
        <v>2160</v>
      </c>
      <c r="N279" s="184">
        <v>0</v>
      </c>
      <c r="O279" s="345" t="s">
        <v>2160</v>
      </c>
      <c r="P279" s="184" t="b">
        <v>0</v>
      </c>
      <c r="Q279" s="182" t="s">
        <v>2160</v>
      </c>
      <c r="R279" s="148">
        <v>0</v>
      </c>
      <c r="S279" s="148">
        <v>0</v>
      </c>
      <c r="T279">
        <v>0</v>
      </c>
    </row>
    <row r="280" spans="1:20" x14ac:dyDescent="0.3">
      <c r="A280" s="148" t="s">
        <v>830</v>
      </c>
      <c r="B280" s="148">
        <v>13</v>
      </c>
      <c r="C280" t="s">
        <v>220</v>
      </c>
      <c r="D280" t="s">
        <v>79</v>
      </c>
      <c r="E280" t="s">
        <v>600</v>
      </c>
      <c r="F280" t="s">
        <v>12</v>
      </c>
      <c r="G280" t="s">
        <v>1447</v>
      </c>
      <c r="H280" s="148" t="s">
        <v>431</v>
      </c>
      <c r="I280" s="189">
        <v>0</v>
      </c>
      <c r="J280" s="184">
        <v>0</v>
      </c>
      <c r="K280" s="179">
        <v>75.093333333333305</v>
      </c>
      <c r="L280" s="184">
        <v>0</v>
      </c>
      <c r="M280" s="179" t="s">
        <v>2160</v>
      </c>
      <c r="N280" s="184">
        <v>0</v>
      </c>
      <c r="O280" s="345">
        <v>0</v>
      </c>
      <c r="P280" s="184" t="b">
        <v>0</v>
      </c>
      <c r="Q280" s="182" t="s">
        <v>2160</v>
      </c>
      <c r="R280" s="148" t="s">
        <v>588</v>
      </c>
      <c r="S280" s="148">
        <v>12</v>
      </c>
      <c r="T280">
        <v>0</v>
      </c>
    </row>
    <row r="281" spans="1:20" x14ac:dyDescent="0.3">
      <c r="A281" s="148" t="s">
        <v>831</v>
      </c>
      <c r="B281" s="148">
        <v>13</v>
      </c>
      <c r="C281" t="s">
        <v>220</v>
      </c>
      <c r="D281" t="s">
        <v>222</v>
      </c>
      <c r="E281" t="s">
        <v>600</v>
      </c>
      <c r="F281" t="s">
        <v>12</v>
      </c>
      <c r="G281" t="s">
        <v>427</v>
      </c>
      <c r="H281" s="148" t="s">
        <v>428</v>
      </c>
      <c r="I281" s="189">
        <v>0</v>
      </c>
      <c r="J281" s="184">
        <v>0</v>
      </c>
      <c r="K281" s="179">
        <v>74.14</v>
      </c>
      <c r="L281" s="184">
        <v>0</v>
      </c>
      <c r="M281" s="179" t="s">
        <v>2160</v>
      </c>
      <c r="N281" s="184">
        <v>0</v>
      </c>
      <c r="O281" s="345">
        <v>0</v>
      </c>
      <c r="P281" s="184" t="s">
        <v>1444</v>
      </c>
      <c r="Q281" s="182" t="s">
        <v>2160</v>
      </c>
      <c r="R281" s="148" t="s">
        <v>588</v>
      </c>
      <c r="S281" s="148">
        <v>12</v>
      </c>
      <c r="T281">
        <v>0</v>
      </c>
    </row>
    <row r="282" spans="1:20" x14ac:dyDescent="0.3">
      <c r="A282" s="148" t="s">
        <v>831</v>
      </c>
      <c r="B282" s="148">
        <v>13</v>
      </c>
      <c r="C282" t="s">
        <v>220</v>
      </c>
      <c r="D282" t="s">
        <v>222</v>
      </c>
      <c r="E282" t="s">
        <v>600</v>
      </c>
      <c r="F282" t="s">
        <v>12</v>
      </c>
      <c r="G282" t="s">
        <v>437</v>
      </c>
      <c r="H282" s="148" t="s">
        <v>438</v>
      </c>
      <c r="I282" s="189">
        <v>0</v>
      </c>
      <c r="J282" s="184">
        <v>0</v>
      </c>
      <c r="K282" s="179">
        <v>97.13</v>
      </c>
      <c r="L282" s="184">
        <v>0</v>
      </c>
      <c r="M282" s="179" t="s">
        <v>2160</v>
      </c>
      <c r="N282" s="184">
        <v>0</v>
      </c>
      <c r="O282" s="345" t="s">
        <v>2160</v>
      </c>
      <c r="P282" s="184" t="s">
        <v>1062</v>
      </c>
      <c r="Q282" s="182" t="s">
        <v>2160</v>
      </c>
      <c r="R282" s="148">
        <v>0</v>
      </c>
      <c r="S282" s="148">
        <v>0</v>
      </c>
      <c r="T282">
        <v>0</v>
      </c>
    </row>
    <row r="283" spans="1:20" x14ac:dyDescent="0.3">
      <c r="A283" s="148" t="s">
        <v>832</v>
      </c>
      <c r="B283" s="148">
        <v>13</v>
      </c>
      <c r="C283" t="s">
        <v>220</v>
      </c>
      <c r="D283" t="s">
        <v>223</v>
      </c>
      <c r="E283" t="s">
        <v>600</v>
      </c>
      <c r="F283" t="s">
        <v>12</v>
      </c>
      <c r="G283" t="s">
        <v>427</v>
      </c>
      <c r="H283" s="148" t="s">
        <v>428</v>
      </c>
      <c r="I283" s="189">
        <v>0</v>
      </c>
      <c r="J283" s="184">
        <v>0</v>
      </c>
      <c r="K283" s="179">
        <v>74.14</v>
      </c>
      <c r="L283" s="184">
        <v>0</v>
      </c>
      <c r="M283" s="179" t="s">
        <v>2160</v>
      </c>
      <c r="N283" s="184">
        <v>0</v>
      </c>
      <c r="O283" s="345" t="s">
        <v>2160</v>
      </c>
      <c r="P283" s="184" t="s">
        <v>1444</v>
      </c>
      <c r="Q283" s="182" t="s">
        <v>2160</v>
      </c>
      <c r="R283" s="148">
        <v>0</v>
      </c>
      <c r="S283" s="148">
        <v>0</v>
      </c>
      <c r="T283">
        <v>0</v>
      </c>
    </row>
    <row r="284" spans="1:20" x14ac:dyDescent="0.3">
      <c r="A284" s="148" t="s">
        <v>832</v>
      </c>
      <c r="B284" s="148">
        <v>13</v>
      </c>
      <c r="C284" t="s">
        <v>220</v>
      </c>
      <c r="D284" t="s">
        <v>223</v>
      </c>
      <c r="E284" t="s">
        <v>600</v>
      </c>
      <c r="F284" t="s">
        <v>12</v>
      </c>
      <c r="G284" t="s">
        <v>1447</v>
      </c>
      <c r="I284" s="189">
        <v>0</v>
      </c>
      <c r="J284" s="184">
        <v>0</v>
      </c>
      <c r="K284" s="179">
        <v>75.093333333333305</v>
      </c>
      <c r="L284" s="184">
        <v>0</v>
      </c>
      <c r="M284" s="179" t="s">
        <v>2160</v>
      </c>
      <c r="N284" s="184">
        <v>0</v>
      </c>
      <c r="O284" s="345" t="s">
        <v>2160</v>
      </c>
      <c r="P284" s="184" t="b">
        <v>0</v>
      </c>
      <c r="Q284" s="182" t="s">
        <v>2160</v>
      </c>
      <c r="R284" s="148">
        <v>0</v>
      </c>
      <c r="S284" s="148">
        <v>0</v>
      </c>
      <c r="T284">
        <v>0</v>
      </c>
    </row>
    <row r="285" spans="1:20" x14ac:dyDescent="0.3">
      <c r="A285" s="148" t="s">
        <v>832</v>
      </c>
      <c r="B285" s="148">
        <v>13</v>
      </c>
      <c r="C285" t="s">
        <v>220</v>
      </c>
      <c r="D285" t="s">
        <v>223</v>
      </c>
      <c r="E285" t="s">
        <v>600</v>
      </c>
      <c r="F285" t="s">
        <v>12</v>
      </c>
      <c r="G285" t="s">
        <v>1447</v>
      </c>
      <c r="H285" s="148" t="s">
        <v>431</v>
      </c>
      <c r="I285" s="189">
        <v>0</v>
      </c>
      <c r="J285" s="184">
        <v>0</v>
      </c>
      <c r="K285" s="179">
        <v>75.093333333333305</v>
      </c>
      <c r="L285" s="184">
        <v>0</v>
      </c>
      <c r="M285" s="179" t="s">
        <v>2160</v>
      </c>
      <c r="N285" s="184">
        <v>0</v>
      </c>
      <c r="O285" s="345">
        <v>0</v>
      </c>
      <c r="P285" s="184" t="b">
        <v>0</v>
      </c>
      <c r="Q285" s="182" t="s">
        <v>2160</v>
      </c>
      <c r="R285" s="148" t="s">
        <v>588</v>
      </c>
      <c r="S285" s="148">
        <v>12</v>
      </c>
      <c r="T285">
        <v>0</v>
      </c>
    </row>
    <row r="286" spans="1:20" x14ac:dyDescent="0.3">
      <c r="A286" s="148" t="s">
        <v>832</v>
      </c>
      <c r="B286" s="148">
        <v>13</v>
      </c>
      <c r="C286" t="s">
        <v>220</v>
      </c>
      <c r="D286" t="s">
        <v>223</v>
      </c>
      <c r="E286" t="s">
        <v>600</v>
      </c>
      <c r="F286" t="s">
        <v>12</v>
      </c>
      <c r="G286" t="s">
        <v>439</v>
      </c>
      <c r="H286" s="148" t="s">
        <v>431</v>
      </c>
      <c r="I286" s="189">
        <v>0</v>
      </c>
      <c r="J286" s="184">
        <v>0</v>
      </c>
      <c r="K286" s="179">
        <v>72.233333333333306</v>
      </c>
      <c r="L286" s="184">
        <v>0</v>
      </c>
      <c r="M286" s="179" t="s">
        <v>2160</v>
      </c>
      <c r="N286" s="184">
        <v>0</v>
      </c>
      <c r="O286" s="345">
        <v>0</v>
      </c>
      <c r="P286" s="184" t="s">
        <v>1444</v>
      </c>
      <c r="Q286" s="182" t="s">
        <v>2160</v>
      </c>
      <c r="R286" s="148" t="s">
        <v>588</v>
      </c>
      <c r="S286" s="148">
        <v>12</v>
      </c>
      <c r="T286">
        <v>0</v>
      </c>
    </row>
    <row r="287" spans="1:20" x14ac:dyDescent="0.3">
      <c r="A287" s="148" t="s">
        <v>832</v>
      </c>
      <c r="B287" s="148">
        <v>13</v>
      </c>
      <c r="C287" t="s">
        <v>220</v>
      </c>
      <c r="D287" t="s">
        <v>223</v>
      </c>
      <c r="E287" t="s">
        <v>600</v>
      </c>
      <c r="F287" t="s">
        <v>12</v>
      </c>
      <c r="G287" t="s">
        <v>439</v>
      </c>
      <c r="H287" s="148" t="s">
        <v>436</v>
      </c>
      <c r="I287" s="189">
        <v>0</v>
      </c>
      <c r="J287" s="184">
        <v>0</v>
      </c>
      <c r="K287" s="179">
        <v>72.233333333333306</v>
      </c>
      <c r="L287" s="184">
        <v>0</v>
      </c>
      <c r="M287" s="179" t="s">
        <v>2160</v>
      </c>
      <c r="N287" s="184">
        <v>0</v>
      </c>
      <c r="O287" s="345">
        <v>0</v>
      </c>
      <c r="P287" s="184" t="s">
        <v>1444</v>
      </c>
      <c r="Q287" s="182" t="s">
        <v>2160</v>
      </c>
      <c r="R287" s="148" t="s">
        <v>588</v>
      </c>
      <c r="S287" s="148">
        <v>12</v>
      </c>
      <c r="T287">
        <v>0</v>
      </c>
    </row>
    <row r="288" spans="1:20" x14ac:dyDescent="0.3">
      <c r="A288" s="148" t="s">
        <v>832</v>
      </c>
      <c r="B288" s="148">
        <v>13</v>
      </c>
      <c r="C288" t="s">
        <v>220</v>
      </c>
      <c r="D288" t="s">
        <v>223</v>
      </c>
      <c r="E288" t="s">
        <v>600</v>
      </c>
      <c r="F288" t="s">
        <v>12</v>
      </c>
      <c r="G288" t="s">
        <v>439</v>
      </c>
      <c r="H288" s="148" t="s">
        <v>435</v>
      </c>
      <c r="I288" s="189">
        <v>0</v>
      </c>
      <c r="J288" s="184">
        <v>0</v>
      </c>
      <c r="K288" s="179">
        <v>72.233333333333306</v>
      </c>
      <c r="L288" s="184">
        <v>0</v>
      </c>
      <c r="M288" s="179" t="s">
        <v>2160</v>
      </c>
      <c r="N288" s="184">
        <v>0</v>
      </c>
      <c r="O288" s="345" t="s">
        <v>2160</v>
      </c>
      <c r="P288" s="184" t="s">
        <v>1444</v>
      </c>
      <c r="Q288" s="182" t="s">
        <v>2160</v>
      </c>
      <c r="R288" s="148">
        <v>0</v>
      </c>
      <c r="S288" s="148">
        <v>0</v>
      </c>
      <c r="T288">
        <v>0</v>
      </c>
    </row>
    <row r="289" spans="1:20" x14ac:dyDescent="0.3">
      <c r="A289" s="148" t="s">
        <v>840</v>
      </c>
      <c r="B289" s="148">
        <v>32</v>
      </c>
      <c r="C289" t="s">
        <v>229</v>
      </c>
      <c r="D289" t="s">
        <v>230</v>
      </c>
      <c r="E289" t="s">
        <v>600</v>
      </c>
      <c r="F289" t="s">
        <v>12</v>
      </c>
      <c r="G289" t="s">
        <v>427</v>
      </c>
      <c r="H289" s="148" t="s">
        <v>428</v>
      </c>
      <c r="I289" s="189">
        <v>0</v>
      </c>
      <c r="J289" s="184">
        <v>0</v>
      </c>
      <c r="K289" s="179">
        <v>74.14</v>
      </c>
      <c r="L289" s="184">
        <v>0</v>
      </c>
      <c r="M289" s="179" t="s">
        <v>2160</v>
      </c>
      <c r="N289" s="184">
        <v>0</v>
      </c>
      <c r="O289" s="345" t="s">
        <v>2160</v>
      </c>
      <c r="P289" s="184" t="s">
        <v>1444</v>
      </c>
      <c r="Q289" s="182" t="s">
        <v>2160</v>
      </c>
      <c r="R289" s="148">
        <v>0</v>
      </c>
      <c r="S289" s="148">
        <v>0</v>
      </c>
      <c r="T289">
        <v>0</v>
      </c>
    </row>
    <row r="290" spans="1:20" x14ac:dyDescent="0.3">
      <c r="A290" s="148" t="s">
        <v>840</v>
      </c>
      <c r="B290" s="148">
        <v>32</v>
      </c>
      <c r="C290" t="s">
        <v>229</v>
      </c>
      <c r="D290" t="s">
        <v>230</v>
      </c>
      <c r="E290" t="s">
        <v>600</v>
      </c>
      <c r="F290" t="s">
        <v>12</v>
      </c>
      <c r="G290" t="s">
        <v>434</v>
      </c>
      <c r="H290" s="148" t="s">
        <v>428</v>
      </c>
      <c r="I290" s="189">
        <v>0</v>
      </c>
      <c r="J290" s="184">
        <v>0</v>
      </c>
      <c r="K290" s="179">
        <v>52.91</v>
      </c>
      <c r="L290" s="184">
        <v>0</v>
      </c>
      <c r="M290" s="179" t="s">
        <v>2160</v>
      </c>
      <c r="N290" s="184">
        <v>0</v>
      </c>
      <c r="O290" s="345" t="s">
        <v>2160</v>
      </c>
      <c r="P290" s="184" t="s">
        <v>1061</v>
      </c>
      <c r="Q290" s="182" t="s">
        <v>2160</v>
      </c>
      <c r="R290" s="148">
        <v>0</v>
      </c>
      <c r="S290" s="148">
        <v>0</v>
      </c>
      <c r="T290">
        <v>0</v>
      </c>
    </row>
    <row r="291" spans="1:20" x14ac:dyDescent="0.3">
      <c r="A291" s="148" t="s">
        <v>843</v>
      </c>
      <c r="B291" s="148">
        <v>32</v>
      </c>
      <c r="C291" t="s">
        <v>229</v>
      </c>
      <c r="D291" t="s">
        <v>232</v>
      </c>
      <c r="E291" t="s">
        <v>600</v>
      </c>
      <c r="F291" t="s">
        <v>12</v>
      </c>
      <c r="G291" t="s">
        <v>427</v>
      </c>
      <c r="H291" s="148" t="s">
        <v>428</v>
      </c>
      <c r="I291" s="189">
        <v>0</v>
      </c>
      <c r="J291" s="184">
        <v>0</v>
      </c>
      <c r="K291" s="179">
        <v>74.14</v>
      </c>
      <c r="L291" s="184">
        <v>0</v>
      </c>
      <c r="M291" s="179" t="s">
        <v>2160</v>
      </c>
      <c r="N291" s="184">
        <v>0</v>
      </c>
      <c r="O291" s="345" t="s">
        <v>2160</v>
      </c>
      <c r="P291" s="184" t="s">
        <v>1444</v>
      </c>
      <c r="Q291" s="182" t="s">
        <v>2160</v>
      </c>
      <c r="R291" s="148">
        <v>0</v>
      </c>
      <c r="S291" s="148">
        <v>0</v>
      </c>
      <c r="T291">
        <v>0</v>
      </c>
    </row>
    <row r="292" spans="1:20" x14ac:dyDescent="0.3">
      <c r="A292" s="148" t="s">
        <v>843</v>
      </c>
      <c r="B292" s="148">
        <v>32</v>
      </c>
      <c r="C292" t="s">
        <v>229</v>
      </c>
      <c r="D292" t="s">
        <v>232</v>
      </c>
      <c r="E292" t="s">
        <v>600</v>
      </c>
      <c r="F292" t="s">
        <v>12</v>
      </c>
      <c r="G292" t="s">
        <v>434</v>
      </c>
      <c r="I292" s="189">
        <v>0</v>
      </c>
      <c r="J292" s="184">
        <v>0</v>
      </c>
      <c r="K292" s="179">
        <v>52.91</v>
      </c>
      <c r="L292" s="184">
        <v>0</v>
      </c>
      <c r="M292" s="179" t="s">
        <v>2160</v>
      </c>
      <c r="N292" s="184">
        <v>0</v>
      </c>
      <c r="O292" s="345" t="s">
        <v>2160</v>
      </c>
      <c r="P292" s="184" t="s">
        <v>1061</v>
      </c>
      <c r="Q292" s="182" t="s">
        <v>2160</v>
      </c>
      <c r="R292" s="148">
        <v>0</v>
      </c>
      <c r="S292" s="148">
        <v>0</v>
      </c>
      <c r="T292">
        <v>0</v>
      </c>
    </row>
    <row r="293" spans="1:20" x14ac:dyDescent="0.3">
      <c r="A293" s="148" t="s">
        <v>843</v>
      </c>
      <c r="B293" s="148">
        <v>32</v>
      </c>
      <c r="C293" t="s">
        <v>229</v>
      </c>
      <c r="D293" t="s">
        <v>232</v>
      </c>
      <c r="E293" t="s">
        <v>600</v>
      </c>
      <c r="F293" t="s">
        <v>12</v>
      </c>
      <c r="G293" t="s">
        <v>434</v>
      </c>
      <c r="H293" s="148" t="s">
        <v>431</v>
      </c>
      <c r="I293" s="189">
        <v>0</v>
      </c>
      <c r="J293" s="184">
        <v>0</v>
      </c>
      <c r="K293" s="179">
        <v>52.91</v>
      </c>
      <c r="L293" s="184">
        <v>0</v>
      </c>
      <c r="M293" s="179" t="s">
        <v>2160</v>
      </c>
      <c r="N293" s="184">
        <v>0</v>
      </c>
      <c r="O293" s="345" t="s">
        <v>2160</v>
      </c>
      <c r="P293" s="184" t="s">
        <v>1061</v>
      </c>
      <c r="Q293" s="182" t="s">
        <v>2160</v>
      </c>
      <c r="R293" s="148">
        <v>0</v>
      </c>
      <c r="S293" s="148">
        <v>0</v>
      </c>
      <c r="T293">
        <v>0</v>
      </c>
    </row>
    <row r="294" spans="1:20" x14ac:dyDescent="0.3">
      <c r="A294" s="148" t="s">
        <v>845</v>
      </c>
      <c r="B294" s="148" t="e">
        <v>#N/A</v>
      </c>
      <c r="C294" t="s">
        <v>1311</v>
      </c>
      <c r="D294" t="s">
        <v>846</v>
      </c>
      <c r="E294" t="s">
        <v>600</v>
      </c>
      <c r="F294" t="s">
        <v>12</v>
      </c>
      <c r="G294" t="s">
        <v>427</v>
      </c>
      <c r="H294" s="148" t="s">
        <v>428</v>
      </c>
      <c r="I294" s="189">
        <v>0</v>
      </c>
      <c r="J294" s="184">
        <v>0</v>
      </c>
      <c r="K294" s="179">
        <v>74.14</v>
      </c>
      <c r="L294" s="184">
        <v>0</v>
      </c>
      <c r="M294" s="179" t="s">
        <v>2160</v>
      </c>
      <c r="N294" s="184">
        <v>0</v>
      </c>
      <c r="O294" s="345" t="s">
        <v>2160</v>
      </c>
      <c r="P294" s="184" t="s">
        <v>1444</v>
      </c>
      <c r="Q294" s="182" t="s">
        <v>2160</v>
      </c>
      <c r="R294" s="148">
        <v>0</v>
      </c>
      <c r="S294" s="148">
        <v>0</v>
      </c>
      <c r="T294">
        <v>0</v>
      </c>
    </row>
    <row r="295" spans="1:20" x14ac:dyDescent="0.3">
      <c r="A295" s="148" t="s">
        <v>845</v>
      </c>
      <c r="B295" s="148" t="e">
        <v>#N/A</v>
      </c>
      <c r="C295" t="s">
        <v>1311</v>
      </c>
      <c r="D295" t="s">
        <v>846</v>
      </c>
      <c r="E295" t="s">
        <v>600</v>
      </c>
      <c r="F295" t="s">
        <v>12</v>
      </c>
      <c r="G295" t="s">
        <v>434</v>
      </c>
      <c r="I295" s="189">
        <v>0</v>
      </c>
      <c r="J295" s="184">
        <v>0</v>
      </c>
      <c r="K295" s="179">
        <v>52.91</v>
      </c>
      <c r="L295" s="184">
        <v>0</v>
      </c>
      <c r="M295" s="179" t="s">
        <v>2160</v>
      </c>
      <c r="N295" s="184">
        <v>0</v>
      </c>
      <c r="O295" s="345" t="s">
        <v>2160</v>
      </c>
      <c r="P295" s="184" t="s">
        <v>1061</v>
      </c>
      <c r="Q295" s="182" t="s">
        <v>2160</v>
      </c>
      <c r="R295" s="148">
        <v>0</v>
      </c>
      <c r="S295" s="148">
        <v>0</v>
      </c>
      <c r="T295">
        <v>0</v>
      </c>
    </row>
    <row r="296" spans="1:20" x14ac:dyDescent="0.3">
      <c r="A296" s="148" t="s">
        <v>908</v>
      </c>
      <c r="B296" s="148">
        <v>18</v>
      </c>
      <c r="C296" t="s">
        <v>909</v>
      </c>
      <c r="D296" t="s">
        <v>910</v>
      </c>
      <c r="E296" t="s">
        <v>600</v>
      </c>
      <c r="F296" t="s">
        <v>12</v>
      </c>
      <c r="G296" t="s">
        <v>427</v>
      </c>
      <c r="H296" s="148" t="s">
        <v>428</v>
      </c>
      <c r="I296" s="189">
        <v>0</v>
      </c>
      <c r="J296" s="184">
        <v>0</v>
      </c>
      <c r="K296" s="179">
        <v>74.14</v>
      </c>
      <c r="L296" s="184">
        <v>0</v>
      </c>
      <c r="M296" s="179" t="s">
        <v>2160</v>
      </c>
      <c r="N296" s="184">
        <v>0</v>
      </c>
      <c r="O296" s="345">
        <v>0</v>
      </c>
      <c r="P296" s="184" t="s">
        <v>1444</v>
      </c>
      <c r="Q296" s="182" t="s">
        <v>2160</v>
      </c>
      <c r="R296" s="148" t="s">
        <v>588</v>
      </c>
      <c r="S296" s="148">
        <v>12</v>
      </c>
      <c r="T296">
        <v>0</v>
      </c>
    </row>
    <row r="297" spans="1:20" x14ac:dyDescent="0.3">
      <c r="A297" s="148" t="s">
        <v>1017</v>
      </c>
      <c r="B297" s="148">
        <v>0</v>
      </c>
      <c r="C297" t="s">
        <v>1018</v>
      </c>
      <c r="D297" t="s">
        <v>1019</v>
      </c>
      <c r="E297" t="s">
        <v>600</v>
      </c>
      <c r="F297" t="s">
        <v>12</v>
      </c>
      <c r="G297" t="s">
        <v>427</v>
      </c>
      <c r="H297" s="148" t="s">
        <v>431</v>
      </c>
      <c r="I297" s="189">
        <v>0</v>
      </c>
      <c r="J297" s="184">
        <v>0</v>
      </c>
      <c r="K297" s="179">
        <v>74.14</v>
      </c>
      <c r="L297" s="184">
        <v>0</v>
      </c>
      <c r="M297" s="179" t="s">
        <v>2160</v>
      </c>
      <c r="N297" s="184">
        <v>0</v>
      </c>
      <c r="O297" s="345">
        <v>0</v>
      </c>
      <c r="P297" s="184" t="s">
        <v>1444</v>
      </c>
      <c r="Q297" s="182" t="s">
        <v>2160</v>
      </c>
      <c r="R297" s="148" t="s">
        <v>588</v>
      </c>
      <c r="S297" s="148">
        <v>12</v>
      </c>
      <c r="T297">
        <v>0</v>
      </c>
    </row>
    <row r="298" spans="1:20" x14ac:dyDescent="0.3">
      <c r="A298" s="148" t="s">
        <v>1017</v>
      </c>
      <c r="B298" s="148">
        <v>0</v>
      </c>
      <c r="C298" t="s">
        <v>1018</v>
      </c>
      <c r="D298" t="s">
        <v>1019</v>
      </c>
      <c r="E298" t="s">
        <v>600</v>
      </c>
      <c r="F298" t="s">
        <v>12</v>
      </c>
      <c r="G298" t="s">
        <v>439</v>
      </c>
      <c r="H298" s="148" t="s">
        <v>431</v>
      </c>
      <c r="I298" s="189">
        <v>0</v>
      </c>
      <c r="J298" s="184">
        <v>0</v>
      </c>
      <c r="K298" s="179">
        <v>72.233333333333306</v>
      </c>
      <c r="L298" s="184">
        <v>0</v>
      </c>
      <c r="M298" s="179" t="s">
        <v>2160</v>
      </c>
      <c r="N298" s="184">
        <v>0</v>
      </c>
      <c r="O298" s="345">
        <v>0</v>
      </c>
      <c r="P298" s="184" t="s">
        <v>1444</v>
      </c>
      <c r="Q298" s="182" t="s">
        <v>2160</v>
      </c>
      <c r="R298" s="148" t="s">
        <v>588</v>
      </c>
      <c r="S298" s="148">
        <v>12</v>
      </c>
      <c r="T298">
        <v>0</v>
      </c>
    </row>
    <row r="299" spans="1:20" x14ac:dyDescent="0.3">
      <c r="A299" s="148" t="s">
        <v>1017</v>
      </c>
      <c r="B299" s="148" t="e">
        <v>#N/A</v>
      </c>
      <c r="C299" t="s">
        <v>1323</v>
      </c>
      <c r="D299" t="s">
        <v>1019</v>
      </c>
      <c r="E299" t="s">
        <v>600</v>
      </c>
      <c r="F299" t="s">
        <v>12</v>
      </c>
      <c r="G299" t="s">
        <v>552</v>
      </c>
      <c r="H299" s="148" t="s">
        <v>431</v>
      </c>
      <c r="I299" s="189">
        <v>0</v>
      </c>
      <c r="J299" s="184">
        <v>0</v>
      </c>
      <c r="K299" s="179">
        <v>74</v>
      </c>
      <c r="L299" s="184">
        <v>0</v>
      </c>
      <c r="M299" s="179" t="s">
        <v>2160</v>
      </c>
      <c r="N299" s="184">
        <v>0</v>
      </c>
      <c r="O299" s="345" t="s">
        <v>2160</v>
      </c>
      <c r="P299" s="184" t="s">
        <v>1444</v>
      </c>
      <c r="Q299" s="182" t="s">
        <v>2160</v>
      </c>
      <c r="R299" s="148">
        <v>0</v>
      </c>
      <c r="S299" s="148">
        <v>0</v>
      </c>
      <c r="T299">
        <v>0</v>
      </c>
    </row>
    <row r="300" spans="1:20" x14ac:dyDescent="0.3">
      <c r="A300" s="148" t="s">
        <v>1017</v>
      </c>
      <c r="B300" s="148" t="e">
        <v>#N/A</v>
      </c>
      <c r="C300" t="s">
        <v>1323</v>
      </c>
      <c r="D300" t="s">
        <v>1019</v>
      </c>
      <c r="E300" t="s">
        <v>600</v>
      </c>
      <c r="F300" t="s">
        <v>12</v>
      </c>
      <c r="G300" t="s">
        <v>434</v>
      </c>
      <c r="I300" s="189">
        <v>0</v>
      </c>
      <c r="J300" s="184">
        <v>0</v>
      </c>
      <c r="K300" s="179">
        <v>52.91</v>
      </c>
      <c r="L300" s="184">
        <v>0</v>
      </c>
      <c r="M300" s="179" t="s">
        <v>2160</v>
      </c>
      <c r="N300" s="184">
        <v>0</v>
      </c>
      <c r="O300" s="345" t="s">
        <v>2160</v>
      </c>
      <c r="P300" s="184" t="s">
        <v>1061</v>
      </c>
      <c r="Q300" s="182" t="s">
        <v>2160</v>
      </c>
      <c r="R300" s="148">
        <v>0</v>
      </c>
      <c r="S300" s="148">
        <v>0</v>
      </c>
      <c r="T300">
        <v>0</v>
      </c>
    </row>
    <row r="301" spans="1:20" x14ac:dyDescent="0.3">
      <c r="A301" s="148" t="s">
        <v>1017</v>
      </c>
      <c r="B301" s="148" t="e">
        <v>#N/A</v>
      </c>
      <c r="C301" t="s">
        <v>1323</v>
      </c>
      <c r="D301" t="s">
        <v>1019</v>
      </c>
      <c r="E301" t="s">
        <v>600</v>
      </c>
      <c r="F301" t="s">
        <v>12</v>
      </c>
      <c r="G301" t="s">
        <v>1449</v>
      </c>
      <c r="H301" s="148" t="s">
        <v>431</v>
      </c>
      <c r="I301" s="189">
        <v>0</v>
      </c>
      <c r="J301" s="184">
        <v>0</v>
      </c>
      <c r="K301" s="179">
        <v>52.07</v>
      </c>
      <c r="L301" s="184">
        <v>0</v>
      </c>
      <c r="M301" s="179" t="s">
        <v>2160</v>
      </c>
      <c r="N301" s="184">
        <v>0</v>
      </c>
      <c r="O301" s="345" t="s">
        <v>2160</v>
      </c>
      <c r="P301" s="184" t="b">
        <v>0</v>
      </c>
      <c r="Q301" s="182" t="s">
        <v>2160</v>
      </c>
      <c r="R301" s="148">
        <v>0</v>
      </c>
      <c r="S301" s="148">
        <v>0</v>
      </c>
      <c r="T301">
        <v>0</v>
      </c>
    </row>
    <row r="302" spans="1:20" x14ac:dyDescent="0.3">
      <c r="A302" s="148" t="s">
        <v>1041</v>
      </c>
      <c r="B302" s="148">
        <v>452</v>
      </c>
      <c r="C302" t="s">
        <v>1042</v>
      </c>
      <c r="D302" t="s">
        <v>1043</v>
      </c>
      <c r="E302" t="s">
        <v>600</v>
      </c>
      <c r="F302" t="s">
        <v>12</v>
      </c>
      <c r="G302" t="s">
        <v>1445</v>
      </c>
      <c r="H302" s="148" t="s">
        <v>438</v>
      </c>
      <c r="I302" s="189">
        <v>0</v>
      </c>
      <c r="J302" s="184">
        <v>0</v>
      </c>
      <c r="K302" s="179">
        <v>93.8</v>
      </c>
      <c r="L302" s="184">
        <v>0</v>
      </c>
      <c r="M302" s="179" t="s">
        <v>2160</v>
      </c>
      <c r="N302" s="184">
        <v>0</v>
      </c>
      <c r="O302" s="345">
        <v>0</v>
      </c>
      <c r="P302" s="184" t="b">
        <v>0</v>
      </c>
      <c r="Q302" s="182" t="s">
        <v>2160</v>
      </c>
      <c r="R302" s="148" t="s">
        <v>588</v>
      </c>
      <c r="S302" s="148">
        <v>12</v>
      </c>
      <c r="T302">
        <v>0</v>
      </c>
    </row>
    <row r="303" spans="1:20" x14ac:dyDescent="0.3">
      <c r="A303" s="148" t="s">
        <v>1026</v>
      </c>
      <c r="B303" s="148" t="e">
        <v>#N/A</v>
      </c>
      <c r="C303" t="s">
        <v>1324</v>
      </c>
      <c r="D303" t="s">
        <v>1028</v>
      </c>
      <c r="E303" t="s">
        <v>600</v>
      </c>
      <c r="F303" t="s">
        <v>12</v>
      </c>
      <c r="G303" t="s">
        <v>552</v>
      </c>
      <c r="I303" s="189">
        <v>0</v>
      </c>
      <c r="J303" s="184">
        <v>0</v>
      </c>
      <c r="K303" s="179">
        <v>74</v>
      </c>
      <c r="L303" s="184">
        <v>0</v>
      </c>
      <c r="M303" s="179" t="s">
        <v>2160</v>
      </c>
      <c r="N303" s="184">
        <v>0</v>
      </c>
      <c r="O303" s="345" t="s">
        <v>2160</v>
      </c>
      <c r="P303" s="184" t="s">
        <v>1444</v>
      </c>
      <c r="Q303" s="182" t="s">
        <v>2160</v>
      </c>
      <c r="R303" s="148">
        <v>0</v>
      </c>
      <c r="S303" s="148">
        <v>0</v>
      </c>
      <c r="T303">
        <v>0</v>
      </c>
    </row>
    <row r="304" spans="1:20" x14ac:dyDescent="0.3">
      <c r="A304" s="148" t="s">
        <v>1026</v>
      </c>
      <c r="B304" s="148" t="e">
        <v>#N/A</v>
      </c>
      <c r="C304" t="s">
        <v>1324</v>
      </c>
      <c r="D304" t="s">
        <v>1028</v>
      </c>
      <c r="E304" t="s">
        <v>600</v>
      </c>
      <c r="F304" t="s">
        <v>12</v>
      </c>
      <c r="G304" t="s">
        <v>552</v>
      </c>
      <c r="H304" s="148" t="s">
        <v>438</v>
      </c>
      <c r="I304" s="189">
        <v>0</v>
      </c>
      <c r="J304" s="184">
        <v>0</v>
      </c>
      <c r="K304" s="179">
        <v>74</v>
      </c>
      <c r="L304" s="184">
        <v>0</v>
      </c>
      <c r="M304" s="179" t="s">
        <v>2160</v>
      </c>
      <c r="N304" s="184">
        <v>0</v>
      </c>
      <c r="O304" s="345" t="s">
        <v>2160</v>
      </c>
      <c r="P304" s="184" t="s">
        <v>1444</v>
      </c>
      <c r="Q304" s="182" t="s">
        <v>2160</v>
      </c>
      <c r="R304" s="148">
        <v>0</v>
      </c>
      <c r="S304" s="148">
        <v>0</v>
      </c>
      <c r="T304">
        <v>0</v>
      </c>
    </row>
    <row r="305" spans="1:20" x14ac:dyDescent="0.3">
      <c r="A305" s="148" t="s">
        <v>1026</v>
      </c>
      <c r="B305" s="148" t="e">
        <v>#N/A</v>
      </c>
      <c r="C305" t="s">
        <v>1324</v>
      </c>
      <c r="D305" t="s">
        <v>1028</v>
      </c>
      <c r="E305" t="s">
        <v>600</v>
      </c>
      <c r="F305" t="s">
        <v>12</v>
      </c>
      <c r="G305" t="s">
        <v>1445</v>
      </c>
      <c r="H305" s="148" t="s">
        <v>438</v>
      </c>
      <c r="I305" s="189">
        <v>0</v>
      </c>
      <c r="J305" s="184">
        <v>0</v>
      </c>
      <c r="K305" s="179">
        <v>93.8</v>
      </c>
      <c r="L305" s="184">
        <v>0</v>
      </c>
      <c r="M305" s="179" t="s">
        <v>2160</v>
      </c>
      <c r="N305" s="184">
        <v>0</v>
      </c>
      <c r="O305" s="345" t="s">
        <v>2160</v>
      </c>
      <c r="P305" s="184" t="b">
        <v>0</v>
      </c>
      <c r="Q305" s="182" t="s">
        <v>2160</v>
      </c>
      <c r="R305" s="148">
        <v>0</v>
      </c>
      <c r="S305" s="148">
        <v>0</v>
      </c>
      <c r="T305">
        <v>0</v>
      </c>
    </row>
    <row r="306" spans="1:20" x14ac:dyDescent="0.3">
      <c r="A306" s="148" t="s">
        <v>1026</v>
      </c>
      <c r="B306" s="148" t="e">
        <v>#N/A</v>
      </c>
      <c r="C306" t="s">
        <v>1324</v>
      </c>
      <c r="D306" t="s">
        <v>1028</v>
      </c>
      <c r="E306" t="s">
        <v>600</v>
      </c>
      <c r="F306" t="s">
        <v>12</v>
      </c>
      <c r="G306" t="s">
        <v>1445</v>
      </c>
      <c r="I306" s="189">
        <v>0</v>
      </c>
      <c r="J306" s="184">
        <v>0</v>
      </c>
      <c r="K306" s="179">
        <v>93.8</v>
      </c>
      <c r="L306" s="184">
        <v>0</v>
      </c>
      <c r="M306" s="179" t="s">
        <v>2160</v>
      </c>
      <c r="N306" s="184">
        <v>0</v>
      </c>
      <c r="O306" s="345" t="s">
        <v>2160</v>
      </c>
      <c r="P306" s="184" t="b">
        <v>0</v>
      </c>
      <c r="Q306" s="182" t="s">
        <v>2160</v>
      </c>
      <c r="R306" s="148">
        <v>0</v>
      </c>
      <c r="S306" s="148">
        <v>0</v>
      </c>
      <c r="T306">
        <v>0</v>
      </c>
    </row>
    <row r="307" spans="1:20" x14ac:dyDescent="0.3">
      <c r="A307" s="148" t="s">
        <v>1422</v>
      </c>
      <c r="B307" s="148">
        <v>13</v>
      </c>
      <c r="C307" t="s">
        <v>220</v>
      </c>
      <c r="D307" t="s">
        <v>1863</v>
      </c>
      <c r="E307" t="s">
        <v>600</v>
      </c>
      <c r="F307" t="s">
        <v>12</v>
      </c>
      <c r="G307" t="s">
        <v>427</v>
      </c>
      <c r="H307" s="148" t="s">
        <v>431</v>
      </c>
      <c r="I307" s="189">
        <v>0</v>
      </c>
      <c r="J307" s="184">
        <v>0</v>
      </c>
      <c r="K307" s="179">
        <v>74.14</v>
      </c>
      <c r="L307" s="184">
        <v>0</v>
      </c>
      <c r="M307" s="179" t="s">
        <v>2160</v>
      </c>
      <c r="N307" s="184">
        <v>0</v>
      </c>
      <c r="O307" s="345" t="s">
        <v>2160</v>
      </c>
      <c r="P307" s="184" t="s">
        <v>1444</v>
      </c>
      <c r="Q307" s="182" t="s">
        <v>2160</v>
      </c>
      <c r="R307" s="148">
        <v>0</v>
      </c>
      <c r="S307" s="148">
        <v>0</v>
      </c>
      <c r="T307">
        <v>0</v>
      </c>
    </row>
    <row r="308" spans="1:20" x14ac:dyDescent="0.3">
      <c r="A308" s="148" t="s">
        <v>585</v>
      </c>
      <c r="B308" s="148">
        <v>1</v>
      </c>
      <c r="C308" t="s">
        <v>69</v>
      </c>
      <c r="D308" t="s">
        <v>586</v>
      </c>
      <c r="E308" t="s">
        <v>587</v>
      </c>
      <c r="F308" t="s">
        <v>13</v>
      </c>
      <c r="G308" t="s">
        <v>429</v>
      </c>
      <c r="H308" s="148" t="s">
        <v>430</v>
      </c>
      <c r="I308" s="189">
        <v>299118.91620000004</v>
      </c>
      <c r="J308" s="184">
        <v>0</v>
      </c>
      <c r="K308" s="179">
        <v>0</v>
      </c>
      <c r="L308" s="184">
        <v>0</v>
      </c>
      <c r="M308" s="179" t="s">
        <v>2160</v>
      </c>
      <c r="N308" s="184">
        <v>87454</v>
      </c>
      <c r="O308" s="345">
        <v>0</v>
      </c>
      <c r="P308" s="184" t="s">
        <v>505</v>
      </c>
      <c r="Q308" s="182" t="s">
        <v>2160</v>
      </c>
      <c r="R308" s="148" t="s">
        <v>588</v>
      </c>
      <c r="S308" s="148">
        <v>12</v>
      </c>
      <c r="T308" t="s">
        <v>589</v>
      </c>
    </row>
    <row r="309" spans="1:20" x14ac:dyDescent="0.3">
      <c r="A309" s="148" t="s">
        <v>590</v>
      </c>
      <c r="B309" s="148">
        <v>1</v>
      </c>
      <c r="C309" t="s">
        <v>69</v>
      </c>
      <c r="D309" t="s">
        <v>74</v>
      </c>
      <c r="E309" t="s">
        <v>587</v>
      </c>
      <c r="F309" t="s">
        <v>13</v>
      </c>
      <c r="G309" t="s">
        <v>427</v>
      </c>
      <c r="H309" s="148" t="s">
        <v>428</v>
      </c>
      <c r="I309" s="189">
        <v>273.62400000000002</v>
      </c>
      <c r="J309" s="184">
        <v>904.3</v>
      </c>
      <c r="K309" s="179">
        <v>74.14</v>
      </c>
      <c r="L309" s="184">
        <v>67.04480199999999</v>
      </c>
      <c r="M309" s="179">
        <v>0.30258100187990716</v>
      </c>
      <c r="N309" s="184">
        <v>80</v>
      </c>
      <c r="O309" s="345">
        <v>6552</v>
      </c>
      <c r="P309" s="184" t="s">
        <v>1444</v>
      </c>
      <c r="Q309" s="182">
        <v>0.1380189255189255</v>
      </c>
      <c r="R309" s="148" t="s">
        <v>588</v>
      </c>
      <c r="S309" s="148">
        <v>12</v>
      </c>
      <c r="T309" t="s">
        <v>589</v>
      </c>
    </row>
    <row r="310" spans="1:20" x14ac:dyDescent="0.3">
      <c r="A310" s="148" t="s">
        <v>590</v>
      </c>
      <c r="B310" s="148">
        <v>1</v>
      </c>
      <c r="C310" t="s">
        <v>69</v>
      </c>
      <c r="D310" t="s">
        <v>74</v>
      </c>
      <c r="E310" t="s">
        <v>587</v>
      </c>
      <c r="F310" t="s">
        <v>13</v>
      </c>
      <c r="G310" t="s">
        <v>427</v>
      </c>
      <c r="H310" s="148" t="s">
        <v>431</v>
      </c>
      <c r="I310" s="189">
        <v>451.4796</v>
      </c>
      <c r="J310" s="184">
        <v>2503.9</v>
      </c>
      <c r="K310" s="179">
        <v>74.14</v>
      </c>
      <c r="L310" s="184">
        <v>185.63914600000001</v>
      </c>
      <c r="M310" s="179">
        <v>0.18031055553336794</v>
      </c>
      <c r="N310" s="184">
        <v>132</v>
      </c>
      <c r="O310" s="345">
        <v>18144</v>
      </c>
      <c r="P310" s="184" t="s">
        <v>1444</v>
      </c>
      <c r="Q310" s="182">
        <v>0.13800154320987654</v>
      </c>
      <c r="R310" s="148" t="s">
        <v>588</v>
      </c>
      <c r="S310" s="148">
        <v>12</v>
      </c>
      <c r="T310" t="s">
        <v>589</v>
      </c>
    </row>
    <row r="311" spans="1:20" x14ac:dyDescent="0.3">
      <c r="A311" s="148" t="s">
        <v>591</v>
      </c>
      <c r="B311" s="148">
        <v>1</v>
      </c>
      <c r="C311" t="s">
        <v>69</v>
      </c>
      <c r="D311" t="s">
        <v>75</v>
      </c>
      <c r="E311" t="s">
        <v>587</v>
      </c>
      <c r="F311" t="s">
        <v>13</v>
      </c>
      <c r="G311" t="s">
        <v>429</v>
      </c>
      <c r="H311" s="148" t="s">
        <v>430</v>
      </c>
      <c r="I311" s="189">
        <v>95433.210600000006</v>
      </c>
      <c r="J311" s="184">
        <v>0</v>
      </c>
      <c r="K311" s="179">
        <v>0</v>
      </c>
      <c r="L311" s="184">
        <v>0</v>
      </c>
      <c r="M311" s="179" t="s">
        <v>2160</v>
      </c>
      <c r="N311" s="184">
        <v>27902</v>
      </c>
      <c r="O311" s="345">
        <v>0</v>
      </c>
      <c r="P311" s="184" t="s">
        <v>505</v>
      </c>
      <c r="Q311" s="182" t="s">
        <v>2160</v>
      </c>
      <c r="R311" s="148" t="s">
        <v>588</v>
      </c>
      <c r="S311" s="148">
        <v>12</v>
      </c>
      <c r="T311" t="s">
        <v>589</v>
      </c>
    </row>
    <row r="312" spans="1:20" x14ac:dyDescent="0.3">
      <c r="A312" s="148" t="s">
        <v>592</v>
      </c>
      <c r="B312" s="148">
        <v>1</v>
      </c>
      <c r="C312" t="s">
        <v>69</v>
      </c>
      <c r="D312" t="s">
        <v>76</v>
      </c>
      <c r="E312" t="s">
        <v>587</v>
      </c>
      <c r="F312" t="s">
        <v>13</v>
      </c>
      <c r="G312" t="s">
        <v>429</v>
      </c>
      <c r="H312" s="148" t="s">
        <v>430</v>
      </c>
      <c r="I312" s="189">
        <v>933868.45110000006</v>
      </c>
      <c r="J312" s="184">
        <v>0</v>
      </c>
      <c r="K312" s="179">
        <v>0</v>
      </c>
      <c r="L312" s="184">
        <v>0</v>
      </c>
      <c r="M312" s="179" t="s">
        <v>2160</v>
      </c>
      <c r="N312" s="184">
        <v>273037</v>
      </c>
      <c r="O312" s="345">
        <v>0</v>
      </c>
      <c r="P312" s="184" t="s">
        <v>505</v>
      </c>
      <c r="Q312" s="182" t="s">
        <v>2160</v>
      </c>
      <c r="R312" s="148" t="s">
        <v>588</v>
      </c>
      <c r="S312" s="148">
        <v>12</v>
      </c>
      <c r="T312" t="s">
        <v>589</v>
      </c>
    </row>
    <row r="313" spans="1:20" x14ac:dyDescent="0.3">
      <c r="A313" s="148" t="s">
        <v>813</v>
      </c>
      <c r="B313" s="148">
        <v>701</v>
      </c>
      <c r="C313" t="s">
        <v>208</v>
      </c>
      <c r="D313" t="s">
        <v>209</v>
      </c>
      <c r="E313" t="s">
        <v>814</v>
      </c>
      <c r="F313" t="s">
        <v>13</v>
      </c>
      <c r="G313" t="s">
        <v>427</v>
      </c>
      <c r="H313" s="148" t="s">
        <v>428</v>
      </c>
      <c r="I313" s="189">
        <v>1083.5202573000001</v>
      </c>
      <c r="J313" s="184">
        <v>3740.4000000000005</v>
      </c>
      <c r="K313" s="179">
        <v>74.14</v>
      </c>
      <c r="L313" s="184">
        <v>277.31325600000002</v>
      </c>
      <c r="M313" s="179">
        <v>0.28968031689124157</v>
      </c>
      <c r="N313" s="184">
        <v>316.791</v>
      </c>
      <c r="O313" s="345">
        <v>27104</v>
      </c>
      <c r="P313" s="184" t="s">
        <v>1444</v>
      </c>
      <c r="Q313" s="182">
        <v>0.13800177095631644</v>
      </c>
      <c r="R313" s="148" t="s">
        <v>551</v>
      </c>
      <c r="S313" s="148">
        <v>12</v>
      </c>
      <c r="T313" t="s">
        <v>209</v>
      </c>
    </row>
    <row r="314" spans="1:20" x14ac:dyDescent="0.3">
      <c r="A314" s="148" t="s">
        <v>601</v>
      </c>
      <c r="B314" s="148">
        <v>2</v>
      </c>
      <c r="C314" t="s">
        <v>80</v>
      </c>
      <c r="D314" t="s">
        <v>83</v>
      </c>
      <c r="E314" t="s">
        <v>602</v>
      </c>
      <c r="F314" t="s">
        <v>13</v>
      </c>
      <c r="G314" t="s">
        <v>429</v>
      </c>
      <c r="H314" s="148" t="s">
        <v>430</v>
      </c>
      <c r="I314" s="189">
        <v>71015.688899999994</v>
      </c>
      <c r="J314" s="184">
        <v>0</v>
      </c>
      <c r="K314" s="179">
        <v>0</v>
      </c>
      <c r="L314" s="184">
        <v>0</v>
      </c>
      <c r="M314" s="179" t="s">
        <v>2160</v>
      </c>
      <c r="N314" s="184">
        <v>20762.999999999996</v>
      </c>
      <c r="O314" s="345">
        <v>0</v>
      </c>
      <c r="P314" s="184" t="s">
        <v>505</v>
      </c>
      <c r="Q314" s="182" t="s">
        <v>2160</v>
      </c>
      <c r="R314" s="148" t="s">
        <v>588</v>
      </c>
      <c r="S314" s="148">
        <v>12</v>
      </c>
      <c r="T314" t="s">
        <v>603</v>
      </c>
    </row>
    <row r="315" spans="1:20" x14ac:dyDescent="0.3">
      <c r="A315" s="148" t="s">
        <v>604</v>
      </c>
      <c r="B315" s="148">
        <v>2</v>
      </c>
      <c r="C315" t="s">
        <v>80</v>
      </c>
      <c r="D315" t="s">
        <v>605</v>
      </c>
      <c r="E315" t="s">
        <v>606</v>
      </c>
      <c r="F315" t="s">
        <v>13</v>
      </c>
      <c r="G315" t="s">
        <v>429</v>
      </c>
      <c r="H315" s="148" t="s">
        <v>430</v>
      </c>
      <c r="I315" s="189">
        <v>57998.027099999999</v>
      </c>
      <c r="J315" s="184">
        <v>0</v>
      </c>
      <c r="K315" s="179">
        <v>0</v>
      </c>
      <c r="L315" s="184">
        <v>0</v>
      </c>
      <c r="M315" s="179" t="s">
        <v>2160</v>
      </c>
      <c r="N315" s="184">
        <v>16957</v>
      </c>
      <c r="O315" s="345">
        <v>0</v>
      </c>
      <c r="P315" s="184" t="s">
        <v>505</v>
      </c>
      <c r="Q315" s="182" t="s">
        <v>2160</v>
      </c>
      <c r="R315" s="148" t="s">
        <v>588</v>
      </c>
      <c r="S315" s="148">
        <v>12</v>
      </c>
      <c r="T315" t="s">
        <v>607</v>
      </c>
    </row>
    <row r="316" spans="1:20" x14ac:dyDescent="0.3">
      <c r="A316" s="148" t="s">
        <v>854</v>
      </c>
      <c r="B316" s="148">
        <v>240</v>
      </c>
      <c r="C316" t="s">
        <v>240</v>
      </c>
      <c r="D316" t="s">
        <v>241</v>
      </c>
      <c r="E316" t="s">
        <v>855</v>
      </c>
      <c r="F316" t="s">
        <v>13</v>
      </c>
      <c r="G316" t="s">
        <v>427</v>
      </c>
      <c r="H316" s="148" t="s">
        <v>428</v>
      </c>
      <c r="I316" s="189">
        <v>6314.3355405000011</v>
      </c>
      <c r="J316" s="184">
        <v>17431.7</v>
      </c>
      <c r="K316" s="179">
        <v>74.14</v>
      </c>
      <c r="L316" s="184">
        <v>1292.386238</v>
      </c>
      <c r="M316" s="179">
        <v>0.36223291707062427</v>
      </c>
      <c r="N316" s="184">
        <v>1846.1350000000002</v>
      </c>
      <c r="O316" s="345">
        <v>126316</v>
      </c>
      <c r="P316" s="184" t="s">
        <v>1444</v>
      </c>
      <c r="Q316" s="182">
        <v>0.13800072833211946</v>
      </c>
      <c r="R316" s="148" t="s">
        <v>551</v>
      </c>
      <c r="S316" s="148">
        <v>12</v>
      </c>
      <c r="T316" t="s">
        <v>241</v>
      </c>
    </row>
    <row r="317" spans="1:20" x14ac:dyDescent="0.3">
      <c r="A317" s="148" t="s">
        <v>856</v>
      </c>
      <c r="B317" s="148">
        <v>240</v>
      </c>
      <c r="C317" t="s">
        <v>240</v>
      </c>
      <c r="D317" t="s">
        <v>243</v>
      </c>
      <c r="E317" t="s">
        <v>857</v>
      </c>
      <c r="F317" t="s">
        <v>13</v>
      </c>
      <c r="G317" t="s">
        <v>429</v>
      </c>
      <c r="H317" s="148" t="s">
        <v>430</v>
      </c>
      <c r="I317" s="189">
        <v>4148.4921308999992</v>
      </c>
      <c r="J317" s="184">
        <v>0</v>
      </c>
      <c r="K317" s="179">
        <v>0</v>
      </c>
      <c r="L317" s="184">
        <v>0</v>
      </c>
      <c r="M317" s="179" t="s">
        <v>2160</v>
      </c>
      <c r="N317" s="184">
        <v>1212.9029999999998</v>
      </c>
      <c r="O317" s="345">
        <v>0</v>
      </c>
      <c r="P317" s="184" t="s">
        <v>505</v>
      </c>
      <c r="Q317" s="182" t="s">
        <v>2160</v>
      </c>
      <c r="R317" s="148" t="s">
        <v>551</v>
      </c>
      <c r="S317" s="148">
        <v>12</v>
      </c>
      <c r="T317" t="s">
        <v>243</v>
      </c>
    </row>
    <row r="318" spans="1:20" x14ac:dyDescent="0.3">
      <c r="A318" s="148" t="s">
        <v>856</v>
      </c>
      <c r="B318" s="148">
        <v>240</v>
      </c>
      <c r="C318" t="s">
        <v>240</v>
      </c>
      <c r="D318" t="s">
        <v>243</v>
      </c>
      <c r="E318" t="s">
        <v>857</v>
      </c>
      <c r="F318" t="s">
        <v>13</v>
      </c>
      <c r="G318" t="s">
        <v>427</v>
      </c>
      <c r="H318" s="148" t="s">
        <v>428</v>
      </c>
      <c r="I318" s="189">
        <v>12071.237427600001</v>
      </c>
      <c r="J318" s="184">
        <v>32604.700000000004</v>
      </c>
      <c r="K318" s="179">
        <v>74.14</v>
      </c>
      <c r="L318" s="184">
        <v>2417.3124580000008</v>
      </c>
      <c r="M318" s="179">
        <v>0.37022997995994439</v>
      </c>
      <c r="N318" s="184">
        <v>3529.2920000000004</v>
      </c>
      <c r="O318" s="345">
        <v>236266</v>
      </c>
      <c r="P318" s="184" t="s">
        <v>1444</v>
      </c>
      <c r="Q318" s="182">
        <v>0.13799996613985932</v>
      </c>
      <c r="R318" s="148" t="s">
        <v>551</v>
      </c>
      <c r="S318" s="148">
        <v>12</v>
      </c>
      <c r="T318" t="s">
        <v>243</v>
      </c>
    </row>
    <row r="319" spans="1:20" x14ac:dyDescent="0.3">
      <c r="A319" s="148" t="s">
        <v>858</v>
      </c>
      <c r="B319" s="148">
        <v>240</v>
      </c>
      <c r="C319" t="s">
        <v>240</v>
      </c>
      <c r="D319" t="s">
        <v>244</v>
      </c>
      <c r="E319" t="s">
        <v>859</v>
      </c>
      <c r="F319" t="s">
        <v>13</v>
      </c>
      <c r="G319" t="s">
        <v>427</v>
      </c>
      <c r="H319" s="148" t="s">
        <v>428</v>
      </c>
      <c r="I319" s="189">
        <v>7716.1933796999992</v>
      </c>
      <c r="J319" s="184">
        <v>23108</v>
      </c>
      <c r="K319" s="179">
        <v>74.14</v>
      </c>
      <c r="L319" s="184">
        <v>1713.22712</v>
      </c>
      <c r="M319" s="179">
        <v>0.33391870260083084</v>
      </c>
      <c r="N319" s="184">
        <v>2255.9989999999998</v>
      </c>
      <c r="O319" s="345">
        <v>167448</v>
      </c>
      <c r="P319" s="184" t="s">
        <v>1444</v>
      </c>
      <c r="Q319" s="182">
        <v>0.1380010510725718</v>
      </c>
      <c r="R319" s="148" t="s">
        <v>551</v>
      </c>
      <c r="S319" s="148">
        <v>12</v>
      </c>
      <c r="T319" t="s">
        <v>244</v>
      </c>
    </row>
    <row r="320" spans="1:20" x14ac:dyDescent="0.3">
      <c r="A320" s="148" t="s">
        <v>860</v>
      </c>
      <c r="B320" s="148">
        <v>240</v>
      </c>
      <c r="C320" t="s">
        <v>240</v>
      </c>
      <c r="D320" t="s">
        <v>242</v>
      </c>
      <c r="E320" t="s">
        <v>606</v>
      </c>
      <c r="F320" t="s">
        <v>13</v>
      </c>
      <c r="G320" t="s">
        <v>429</v>
      </c>
      <c r="H320" s="148" t="s">
        <v>430</v>
      </c>
      <c r="I320" s="189">
        <v>3596.4454500000002</v>
      </c>
      <c r="J320" s="184">
        <v>0</v>
      </c>
      <c r="K320" s="179">
        <v>0</v>
      </c>
      <c r="L320" s="184">
        <v>0</v>
      </c>
      <c r="M320" s="179" t="s">
        <v>2160</v>
      </c>
      <c r="N320" s="184">
        <v>1051.5</v>
      </c>
      <c r="O320" s="345">
        <v>0</v>
      </c>
      <c r="P320" s="184" t="s">
        <v>505</v>
      </c>
      <c r="Q320" s="182" t="s">
        <v>2160</v>
      </c>
      <c r="R320" s="148" t="s">
        <v>551</v>
      </c>
      <c r="S320" s="148">
        <v>12</v>
      </c>
      <c r="T320" t="s">
        <v>607</v>
      </c>
    </row>
    <row r="321" spans="1:20" x14ac:dyDescent="0.3">
      <c r="A321" s="148" t="s">
        <v>608</v>
      </c>
      <c r="B321" s="148">
        <v>2</v>
      </c>
      <c r="C321" t="s">
        <v>80</v>
      </c>
      <c r="D321" t="s">
        <v>609</v>
      </c>
      <c r="E321" t="s">
        <v>606</v>
      </c>
      <c r="F321" t="s">
        <v>13</v>
      </c>
      <c r="G321" t="s">
        <v>429</v>
      </c>
      <c r="H321" s="148" t="s">
        <v>430</v>
      </c>
      <c r="I321" s="189">
        <v>24362.796899999998</v>
      </c>
      <c r="J321" s="184">
        <v>0</v>
      </c>
      <c r="K321" s="179">
        <v>0</v>
      </c>
      <c r="L321" s="184">
        <v>0</v>
      </c>
      <c r="M321" s="179" t="s">
        <v>2160</v>
      </c>
      <c r="N321" s="184">
        <v>7122.9999999999991</v>
      </c>
      <c r="O321" s="345">
        <v>0</v>
      </c>
      <c r="P321" s="184" t="s">
        <v>505</v>
      </c>
      <c r="Q321" s="182" t="s">
        <v>2160</v>
      </c>
      <c r="R321" s="148" t="s">
        <v>588</v>
      </c>
      <c r="S321" s="148">
        <v>12</v>
      </c>
      <c r="T321" t="s">
        <v>607</v>
      </c>
    </row>
    <row r="322" spans="1:20" x14ac:dyDescent="0.3">
      <c r="A322" s="148" t="s">
        <v>863</v>
      </c>
      <c r="B322" s="148">
        <v>103</v>
      </c>
      <c r="C322" t="s">
        <v>247</v>
      </c>
      <c r="D322" t="s">
        <v>248</v>
      </c>
      <c r="E322" t="s">
        <v>864</v>
      </c>
      <c r="F322" t="s">
        <v>13</v>
      </c>
      <c r="G322" t="s">
        <v>429</v>
      </c>
      <c r="H322" s="148" t="s">
        <v>430</v>
      </c>
      <c r="I322" s="189">
        <v>146782.17449999999</v>
      </c>
      <c r="J322" s="184">
        <v>0</v>
      </c>
      <c r="K322" s="179">
        <v>0</v>
      </c>
      <c r="L322" s="184">
        <v>0</v>
      </c>
      <c r="M322" s="179" t="s">
        <v>2160</v>
      </c>
      <c r="N322" s="184">
        <v>42915</v>
      </c>
      <c r="O322" s="345">
        <v>0</v>
      </c>
      <c r="P322" s="184" t="s">
        <v>505</v>
      </c>
      <c r="Q322" s="182" t="s">
        <v>2160</v>
      </c>
      <c r="R322" s="148" t="s">
        <v>588</v>
      </c>
      <c r="S322" s="148">
        <v>12</v>
      </c>
      <c r="T322" t="s">
        <v>969</v>
      </c>
    </row>
    <row r="323" spans="1:20" x14ac:dyDescent="0.3">
      <c r="A323" s="148" t="s">
        <v>865</v>
      </c>
      <c r="B323" s="148">
        <v>103</v>
      </c>
      <c r="C323" t="s">
        <v>247</v>
      </c>
      <c r="D323" t="s">
        <v>249</v>
      </c>
      <c r="E323" t="s">
        <v>864</v>
      </c>
      <c r="F323" t="s">
        <v>13</v>
      </c>
      <c r="G323" t="s">
        <v>429</v>
      </c>
      <c r="H323" s="148" t="s">
        <v>430</v>
      </c>
      <c r="I323" s="189">
        <v>70742.064899999998</v>
      </c>
      <c r="J323" s="184">
        <v>0</v>
      </c>
      <c r="K323" s="179">
        <v>0</v>
      </c>
      <c r="L323" s="184">
        <v>0</v>
      </c>
      <c r="M323" s="179" t="s">
        <v>2160</v>
      </c>
      <c r="N323" s="184">
        <v>20683</v>
      </c>
      <c r="O323" s="345">
        <v>0</v>
      </c>
      <c r="P323" s="184" t="s">
        <v>505</v>
      </c>
      <c r="Q323" s="182" t="s">
        <v>2160</v>
      </c>
      <c r="R323" s="148" t="s">
        <v>588</v>
      </c>
      <c r="S323" s="148">
        <v>12</v>
      </c>
      <c r="T323" t="s">
        <v>969</v>
      </c>
    </row>
    <row r="324" spans="1:20" x14ac:dyDescent="0.3">
      <c r="A324" s="148" t="s">
        <v>866</v>
      </c>
      <c r="B324" s="148">
        <v>103</v>
      </c>
      <c r="C324" t="s">
        <v>247</v>
      </c>
      <c r="D324" t="s">
        <v>252</v>
      </c>
      <c r="E324" t="s">
        <v>864</v>
      </c>
      <c r="F324" t="s">
        <v>13</v>
      </c>
      <c r="G324" t="s">
        <v>427</v>
      </c>
      <c r="H324" s="148" t="s">
        <v>428</v>
      </c>
      <c r="I324" s="189">
        <v>-3799.9533000000001</v>
      </c>
      <c r="J324" s="184">
        <v>7726.1</v>
      </c>
      <c r="K324" s="179">
        <v>74.14</v>
      </c>
      <c r="L324" s="184">
        <v>572.81305399999997</v>
      </c>
      <c r="M324" s="179">
        <v>-0.49183330528986163</v>
      </c>
      <c r="N324" s="184">
        <v>-1111</v>
      </c>
      <c r="O324" s="345">
        <v>55986</v>
      </c>
      <c r="P324" s="184" t="s">
        <v>1444</v>
      </c>
      <c r="Q324" s="182">
        <v>0.13800057157146431</v>
      </c>
      <c r="R324" s="148" t="s">
        <v>588</v>
      </c>
      <c r="S324" s="148">
        <v>12</v>
      </c>
      <c r="T324" t="s">
        <v>969</v>
      </c>
    </row>
    <row r="325" spans="1:20" x14ac:dyDescent="0.3">
      <c r="A325" s="148" t="s">
        <v>867</v>
      </c>
      <c r="B325" s="148">
        <v>103</v>
      </c>
      <c r="C325" t="s">
        <v>247</v>
      </c>
      <c r="D325" t="s">
        <v>250</v>
      </c>
      <c r="E325" t="s">
        <v>864</v>
      </c>
      <c r="F325" t="s">
        <v>13</v>
      </c>
      <c r="G325" t="s">
        <v>429</v>
      </c>
      <c r="H325" s="148" t="s">
        <v>430</v>
      </c>
      <c r="I325" s="189">
        <v>45171.902100000007</v>
      </c>
      <c r="J325" s="184">
        <v>0</v>
      </c>
      <c r="K325" s="179">
        <v>0</v>
      </c>
      <c r="L325" s="184">
        <v>0</v>
      </c>
      <c r="M325" s="179" t="s">
        <v>2160</v>
      </c>
      <c r="N325" s="184">
        <v>13207.000000000002</v>
      </c>
      <c r="O325" s="345">
        <v>0</v>
      </c>
      <c r="P325" s="184" t="s">
        <v>505</v>
      </c>
      <c r="Q325" s="182" t="s">
        <v>2160</v>
      </c>
      <c r="R325" s="148" t="s">
        <v>588</v>
      </c>
      <c r="S325" s="148">
        <v>12</v>
      </c>
      <c r="T325" t="s">
        <v>969</v>
      </c>
    </row>
    <row r="326" spans="1:20" x14ac:dyDescent="0.3">
      <c r="A326" s="148" t="s">
        <v>989</v>
      </c>
      <c r="B326" s="148">
        <v>0</v>
      </c>
      <c r="C326" t="s">
        <v>346</v>
      </c>
      <c r="D326" t="s">
        <v>251</v>
      </c>
      <c r="E326" t="s">
        <v>864</v>
      </c>
      <c r="F326" t="s">
        <v>13</v>
      </c>
      <c r="G326" t="s">
        <v>429</v>
      </c>
      <c r="H326" s="148" t="s">
        <v>430</v>
      </c>
      <c r="I326" s="189">
        <v>243682.69380000001</v>
      </c>
      <c r="J326" s="184">
        <v>0</v>
      </c>
      <c r="K326" s="179">
        <v>0</v>
      </c>
      <c r="L326" s="184">
        <v>0</v>
      </c>
      <c r="M326" s="179" t="s">
        <v>2160</v>
      </c>
      <c r="N326" s="184">
        <v>71246</v>
      </c>
      <c r="O326" s="345">
        <v>0</v>
      </c>
      <c r="P326" s="184" t="s">
        <v>505</v>
      </c>
      <c r="Q326" s="182" t="s">
        <v>2160</v>
      </c>
      <c r="R326" s="148" t="s">
        <v>588</v>
      </c>
      <c r="S326" s="148">
        <v>12</v>
      </c>
      <c r="T326" t="s">
        <v>969</v>
      </c>
    </row>
    <row r="327" spans="1:20" x14ac:dyDescent="0.3">
      <c r="A327" s="148" t="s">
        <v>868</v>
      </c>
      <c r="B327" s="148">
        <v>103</v>
      </c>
      <c r="C327" t="s">
        <v>247</v>
      </c>
      <c r="D327" t="s">
        <v>869</v>
      </c>
      <c r="E327" t="s">
        <v>864</v>
      </c>
      <c r="F327" t="s">
        <v>13</v>
      </c>
      <c r="G327" t="s">
        <v>429</v>
      </c>
      <c r="H327" s="148" t="s">
        <v>430</v>
      </c>
      <c r="I327" s="189">
        <v>26161.874699999993</v>
      </c>
      <c r="J327" s="184">
        <v>0</v>
      </c>
      <c r="K327" s="179">
        <v>0</v>
      </c>
      <c r="L327" s="184">
        <v>0</v>
      </c>
      <c r="M327" s="179" t="s">
        <v>2160</v>
      </c>
      <c r="N327" s="184">
        <v>7648.9999999999982</v>
      </c>
      <c r="O327" s="345">
        <v>0</v>
      </c>
      <c r="P327" s="184" t="s">
        <v>505</v>
      </c>
      <c r="Q327" s="182" t="s">
        <v>2160</v>
      </c>
      <c r="R327" s="148" t="s">
        <v>588</v>
      </c>
      <c r="S327" s="148">
        <v>12</v>
      </c>
      <c r="T327" t="s">
        <v>969</v>
      </c>
    </row>
    <row r="328" spans="1:20" x14ac:dyDescent="0.3">
      <c r="A328" s="148" t="s">
        <v>610</v>
      </c>
      <c r="B328" s="148">
        <v>2</v>
      </c>
      <c r="C328" t="s">
        <v>80</v>
      </c>
      <c r="D328" t="s">
        <v>97</v>
      </c>
      <c r="E328" t="s">
        <v>602</v>
      </c>
      <c r="F328" t="s">
        <v>13</v>
      </c>
      <c r="G328" t="s">
        <v>429</v>
      </c>
      <c r="H328" s="148" t="s">
        <v>430</v>
      </c>
      <c r="I328" s="189">
        <v>18202.836600000002</v>
      </c>
      <c r="J328" s="184">
        <v>0</v>
      </c>
      <c r="K328" s="179">
        <v>0</v>
      </c>
      <c r="L328" s="184">
        <v>0</v>
      </c>
      <c r="M328" s="179" t="s">
        <v>2160</v>
      </c>
      <c r="N328" s="184">
        <v>5322</v>
      </c>
      <c r="O328" s="345">
        <v>0</v>
      </c>
      <c r="P328" s="184" t="s">
        <v>505</v>
      </c>
      <c r="Q328" s="182" t="s">
        <v>2160</v>
      </c>
      <c r="R328" s="148" t="s">
        <v>588</v>
      </c>
      <c r="S328" s="148">
        <v>12</v>
      </c>
      <c r="T328" t="s">
        <v>603</v>
      </c>
    </row>
    <row r="329" spans="1:20" x14ac:dyDescent="0.3">
      <c r="A329" s="148" t="s">
        <v>913</v>
      </c>
      <c r="B329" s="148">
        <v>0</v>
      </c>
      <c r="C329" t="s">
        <v>276</v>
      </c>
      <c r="D329" t="s">
        <v>277</v>
      </c>
      <c r="E329" t="s">
        <v>914</v>
      </c>
      <c r="F329" t="s">
        <v>13</v>
      </c>
      <c r="G329" t="s">
        <v>427</v>
      </c>
      <c r="H329" s="148" t="s">
        <v>428</v>
      </c>
      <c r="I329" s="189">
        <v>10418.2338</v>
      </c>
      <c r="J329" s="184">
        <v>37193.000000000007</v>
      </c>
      <c r="K329" s="179">
        <v>74.14</v>
      </c>
      <c r="L329" s="184">
        <v>2757.4890200000004</v>
      </c>
      <c r="M329" s="179">
        <v>0.28011275777700101</v>
      </c>
      <c r="N329" s="184">
        <v>3046</v>
      </c>
      <c r="O329" s="345">
        <v>269514</v>
      </c>
      <c r="P329" s="184" t="s">
        <v>1444</v>
      </c>
      <c r="Q329" s="182">
        <v>0.13800025230600269</v>
      </c>
      <c r="R329" s="148" t="s">
        <v>588</v>
      </c>
      <c r="S329" s="148">
        <v>12</v>
      </c>
      <c r="T329" t="s">
        <v>278</v>
      </c>
    </row>
    <row r="330" spans="1:20" x14ac:dyDescent="0.3">
      <c r="A330" s="148" t="s">
        <v>612</v>
      </c>
      <c r="B330" s="148">
        <v>2</v>
      </c>
      <c r="C330" t="s">
        <v>80</v>
      </c>
      <c r="D330" t="s">
        <v>84</v>
      </c>
      <c r="E330" t="s">
        <v>602</v>
      </c>
      <c r="F330" t="s">
        <v>13</v>
      </c>
      <c r="G330" t="s">
        <v>427</v>
      </c>
      <c r="H330" s="148" t="s">
        <v>428</v>
      </c>
      <c r="I330" s="189">
        <v>1474.1493</v>
      </c>
      <c r="J330" s="184">
        <v>5651.2</v>
      </c>
      <c r="K330" s="179">
        <v>74.14</v>
      </c>
      <c r="L330" s="184">
        <v>418.97996799999999</v>
      </c>
      <c r="M330" s="179">
        <v>0.26085597749150624</v>
      </c>
      <c r="N330" s="184">
        <v>431</v>
      </c>
      <c r="O330" s="345">
        <v>40950</v>
      </c>
      <c r="P330" s="184" t="s">
        <v>1444</v>
      </c>
      <c r="Q330" s="182">
        <v>0.13800244200244199</v>
      </c>
      <c r="R330" s="148" t="s">
        <v>588</v>
      </c>
      <c r="S330" s="148">
        <v>12</v>
      </c>
      <c r="T330" t="s">
        <v>603</v>
      </c>
    </row>
    <row r="331" spans="1:20" x14ac:dyDescent="0.3">
      <c r="A331" s="148" t="s">
        <v>915</v>
      </c>
      <c r="B331" s="148">
        <v>0</v>
      </c>
      <c r="C331" t="s">
        <v>276</v>
      </c>
      <c r="D331" t="s">
        <v>279</v>
      </c>
      <c r="E331" t="s">
        <v>914</v>
      </c>
      <c r="F331" t="s">
        <v>13</v>
      </c>
      <c r="G331" t="s">
        <v>429</v>
      </c>
      <c r="H331" s="148" t="s">
        <v>430</v>
      </c>
      <c r="I331" s="189">
        <v>15682.075500000001</v>
      </c>
      <c r="J331" s="184">
        <v>0</v>
      </c>
      <c r="K331" s="179">
        <v>0</v>
      </c>
      <c r="L331" s="184">
        <v>0</v>
      </c>
      <c r="M331" s="179" t="s">
        <v>2160</v>
      </c>
      <c r="N331" s="184">
        <v>4585</v>
      </c>
      <c r="O331" s="345">
        <v>0</v>
      </c>
      <c r="P331" s="184" t="s">
        <v>505</v>
      </c>
      <c r="Q331" s="182" t="s">
        <v>2160</v>
      </c>
      <c r="R331" s="148" t="s">
        <v>588</v>
      </c>
      <c r="S331" s="148">
        <v>12</v>
      </c>
      <c r="T331" t="s">
        <v>278</v>
      </c>
    </row>
    <row r="332" spans="1:20" x14ac:dyDescent="0.3">
      <c r="A332" s="148" t="s">
        <v>916</v>
      </c>
      <c r="B332" s="148">
        <v>0</v>
      </c>
      <c r="C332" t="s">
        <v>276</v>
      </c>
      <c r="D332" t="s">
        <v>280</v>
      </c>
      <c r="E332" t="s">
        <v>914</v>
      </c>
      <c r="F332" t="s">
        <v>13</v>
      </c>
      <c r="G332" t="s">
        <v>429</v>
      </c>
      <c r="H332" s="148" t="s">
        <v>430</v>
      </c>
      <c r="I332" s="189">
        <v>48862.405800000008</v>
      </c>
      <c r="J332" s="184">
        <v>0</v>
      </c>
      <c r="K332" s="179">
        <v>0</v>
      </c>
      <c r="L332" s="184">
        <v>0</v>
      </c>
      <c r="M332" s="179" t="s">
        <v>2160</v>
      </c>
      <c r="N332" s="184">
        <v>14286.000000000002</v>
      </c>
      <c r="O332" s="345">
        <v>0</v>
      </c>
      <c r="P332" s="184" t="s">
        <v>505</v>
      </c>
      <c r="Q332" s="182" t="s">
        <v>2160</v>
      </c>
      <c r="R332" s="148" t="s">
        <v>588</v>
      </c>
      <c r="S332" s="148">
        <v>12</v>
      </c>
      <c r="T332" t="s">
        <v>278</v>
      </c>
    </row>
    <row r="333" spans="1:20" x14ac:dyDescent="0.3">
      <c r="A333" s="148" t="s">
        <v>613</v>
      </c>
      <c r="B333" s="148">
        <v>2</v>
      </c>
      <c r="C333" t="s">
        <v>80</v>
      </c>
      <c r="D333" t="s">
        <v>88</v>
      </c>
      <c r="E333" t="s">
        <v>602</v>
      </c>
      <c r="F333" t="s">
        <v>13</v>
      </c>
      <c r="G333" t="s">
        <v>427</v>
      </c>
      <c r="H333" s="148" t="s">
        <v>428</v>
      </c>
      <c r="I333" s="189">
        <v>2356.5867000000003</v>
      </c>
      <c r="J333" s="184">
        <v>6781.4</v>
      </c>
      <c r="K333" s="179">
        <v>74.14</v>
      </c>
      <c r="L333" s="184">
        <v>502.77299599999998</v>
      </c>
      <c r="M333" s="179">
        <v>0.34750740260123286</v>
      </c>
      <c r="N333" s="184">
        <v>689</v>
      </c>
      <c r="O333" s="345">
        <v>49140</v>
      </c>
      <c r="P333" s="184" t="s">
        <v>1444</v>
      </c>
      <c r="Q333" s="182">
        <v>0.13800162800162799</v>
      </c>
      <c r="R333" s="148" t="s">
        <v>588</v>
      </c>
      <c r="S333" s="148">
        <v>12</v>
      </c>
      <c r="T333" t="s">
        <v>603</v>
      </c>
    </row>
    <row r="334" spans="1:20" x14ac:dyDescent="0.3">
      <c r="A334" s="148" t="s">
        <v>614</v>
      </c>
      <c r="B334" s="148">
        <v>2</v>
      </c>
      <c r="C334" t="s">
        <v>80</v>
      </c>
      <c r="D334" t="s">
        <v>89</v>
      </c>
      <c r="E334" t="s">
        <v>606</v>
      </c>
      <c r="F334" t="s">
        <v>13</v>
      </c>
      <c r="G334" t="s">
        <v>427</v>
      </c>
      <c r="H334" s="148" t="s">
        <v>428</v>
      </c>
      <c r="I334" s="189">
        <v>419.61266489999997</v>
      </c>
      <c r="J334" s="184">
        <v>1244.5</v>
      </c>
      <c r="K334" s="179">
        <v>74.14</v>
      </c>
      <c r="L334" s="184">
        <v>92.267229999999998</v>
      </c>
      <c r="M334" s="179">
        <v>0.33717369618320608</v>
      </c>
      <c r="N334" s="184">
        <v>122.68299999999999</v>
      </c>
      <c r="O334" s="345">
        <v>9019</v>
      </c>
      <c r="P334" s="184" t="s">
        <v>1444</v>
      </c>
      <c r="Q334" s="182">
        <v>0.1379864730014414</v>
      </c>
      <c r="R334" s="148" t="s">
        <v>551</v>
      </c>
      <c r="S334" s="148">
        <v>12</v>
      </c>
      <c r="T334" t="s">
        <v>607</v>
      </c>
    </row>
    <row r="335" spans="1:20" x14ac:dyDescent="0.3">
      <c r="A335" s="148" t="s">
        <v>965</v>
      </c>
      <c r="B335" s="148">
        <v>24</v>
      </c>
      <c r="C335" t="s">
        <v>319</v>
      </c>
      <c r="D335" t="s">
        <v>320</v>
      </c>
      <c r="E335" t="s">
        <v>966</v>
      </c>
      <c r="F335" t="s">
        <v>13</v>
      </c>
      <c r="G335" t="s">
        <v>429</v>
      </c>
      <c r="H335" s="148" t="s">
        <v>430</v>
      </c>
      <c r="I335" s="189">
        <v>2698.6167</v>
      </c>
      <c r="J335" s="184">
        <v>0</v>
      </c>
      <c r="K335" s="179">
        <v>0</v>
      </c>
      <c r="L335" s="184">
        <v>0</v>
      </c>
      <c r="M335" s="179" t="s">
        <v>2160</v>
      </c>
      <c r="N335" s="184">
        <v>789</v>
      </c>
      <c r="O335" s="345">
        <v>0</v>
      </c>
      <c r="P335" s="184" t="s">
        <v>505</v>
      </c>
      <c r="Q335" s="182" t="s">
        <v>2160</v>
      </c>
      <c r="R335" s="148" t="s">
        <v>588</v>
      </c>
      <c r="S335" s="148">
        <v>12</v>
      </c>
      <c r="T335" t="s">
        <v>320</v>
      </c>
    </row>
    <row r="336" spans="1:20" x14ac:dyDescent="0.3">
      <c r="A336" s="148" t="s">
        <v>965</v>
      </c>
      <c r="B336" s="148">
        <v>24</v>
      </c>
      <c r="C336" t="s">
        <v>319</v>
      </c>
      <c r="D336" t="s">
        <v>320</v>
      </c>
      <c r="E336" t="s">
        <v>966</v>
      </c>
      <c r="F336" t="s">
        <v>13</v>
      </c>
      <c r="G336" t="s">
        <v>427</v>
      </c>
      <c r="H336" s="148" t="s">
        <v>428</v>
      </c>
      <c r="I336" s="189">
        <v>598.55250000000001</v>
      </c>
      <c r="J336" s="184">
        <v>29</v>
      </c>
      <c r="K336" s="179">
        <v>74.14</v>
      </c>
      <c r="L336" s="184">
        <v>2.1500599999999999</v>
      </c>
      <c r="M336" s="179">
        <v>20.639741379310344</v>
      </c>
      <c r="N336" s="184">
        <v>175</v>
      </c>
      <c r="O336" s="345">
        <v>210</v>
      </c>
      <c r="P336" s="184" t="s">
        <v>1444</v>
      </c>
      <c r="Q336" s="182">
        <v>0.1380952380952381</v>
      </c>
      <c r="R336" s="148" t="s">
        <v>588</v>
      </c>
      <c r="S336" s="148">
        <v>12</v>
      </c>
      <c r="T336" t="s">
        <v>320</v>
      </c>
    </row>
    <row r="337" spans="1:20" x14ac:dyDescent="0.3">
      <c r="A337" s="148" t="s">
        <v>967</v>
      </c>
      <c r="B337" s="148">
        <v>212</v>
      </c>
      <c r="C337" t="s">
        <v>968</v>
      </c>
      <c r="D337" t="s">
        <v>322</v>
      </c>
      <c r="E337" t="s">
        <v>864</v>
      </c>
      <c r="F337" t="s">
        <v>13</v>
      </c>
      <c r="G337" t="s">
        <v>429</v>
      </c>
      <c r="H337" s="148" t="s">
        <v>430</v>
      </c>
      <c r="I337" s="189">
        <v>39747.306300000004</v>
      </c>
      <c r="J337" s="184">
        <v>0</v>
      </c>
      <c r="K337" s="179">
        <v>0</v>
      </c>
      <c r="L337" s="184">
        <v>0</v>
      </c>
      <c r="M337" s="179" t="s">
        <v>2160</v>
      </c>
      <c r="N337" s="184">
        <v>11621</v>
      </c>
      <c r="O337" s="345">
        <v>0</v>
      </c>
      <c r="P337" s="184" t="s">
        <v>505</v>
      </c>
      <c r="Q337" s="182" t="s">
        <v>2160</v>
      </c>
      <c r="R337" s="148" t="s">
        <v>588</v>
      </c>
      <c r="S337" s="148">
        <v>12</v>
      </c>
      <c r="T337" t="s">
        <v>969</v>
      </c>
    </row>
    <row r="338" spans="1:20" x14ac:dyDescent="0.3">
      <c r="A338" s="148" t="s">
        <v>967</v>
      </c>
      <c r="B338" s="148">
        <v>212</v>
      </c>
      <c r="C338" t="s">
        <v>968</v>
      </c>
      <c r="D338" t="s">
        <v>322</v>
      </c>
      <c r="E338" t="s">
        <v>864</v>
      </c>
      <c r="F338" t="s">
        <v>13</v>
      </c>
      <c r="G338" t="s">
        <v>427</v>
      </c>
      <c r="H338" s="148" t="s">
        <v>428</v>
      </c>
      <c r="I338" s="189">
        <v>378.76402200000001</v>
      </c>
      <c r="J338" s="184">
        <v>1240.0999999999999</v>
      </c>
      <c r="K338" s="179">
        <v>74.14</v>
      </c>
      <c r="L338" s="184">
        <v>91.941013999999996</v>
      </c>
      <c r="M338" s="179">
        <v>0.30543022498185635</v>
      </c>
      <c r="N338" s="184">
        <v>110.74</v>
      </c>
      <c r="O338" s="345">
        <v>8988</v>
      </c>
      <c r="P338" s="184" t="s">
        <v>1444</v>
      </c>
      <c r="Q338" s="182">
        <v>0.13797285269247886</v>
      </c>
      <c r="R338" s="148" t="s">
        <v>588</v>
      </c>
      <c r="S338" s="148">
        <v>12</v>
      </c>
      <c r="T338" t="s">
        <v>969</v>
      </c>
    </row>
    <row r="339" spans="1:20" x14ac:dyDescent="0.3">
      <c r="A339" s="148" t="s">
        <v>615</v>
      </c>
      <c r="B339" s="148">
        <v>2</v>
      </c>
      <c r="C339" t="s">
        <v>80</v>
      </c>
      <c r="D339" t="s">
        <v>92</v>
      </c>
      <c r="E339" t="s">
        <v>602</v>
      </c>
      <c r="F339" t="s">
        <v>13</v>
      </c>
      <c r="G339" t="s">
        <v>427</v>
      </c>
      <c r="H339" s="148" t="s">
        <v>428</v>
      </c>
      <c r="I339" s="189">
        <v>-30.782700000000002</v>
      </c>
      <c r="J339" s="184">
        <v>191.39999999999995</v>
      </c>
      <c r="K339" s="179">
        <v>74.14</v>
      </c>
      <c r="L339" s="184">
        <v>14.190395999999996</v>
      </c>
      <c r="M339" s="179">
        <v>-0.16082915360501573</v>
      </c>
      <c r="N339" s="184">
        <v>-9</v>
      </c>
      <c r="O339" s="345">
        <v>1386</v>
      </c>
      <c r="P339" s="184" t="s">
        <v>1444</v>
      </c>
      <c r="Q339" s="182">
        <v>0.13809523809523805</v>
      </c>
      <c r="R339" s="148" t="s">
        <v>588</v>
      </c>
      <c r="S339" s="148">
        <v>12</v>
      </c>
      <c r="T339" t="s">
        <v>603</v>
      </c>
    </row>
    <row r="340" spans="1:20" x14ac:dyDescent="0.3">
      <c r="A340" s="148" t="s">
        <v>616</v>
      </c>
      <c r="B340" s="148">
        <v>2</v>
      </c>
      <c r="C340" t="s">
        <v>80</v>
      </c>
      <c r="D340" t="s">
        <v>617</v>
      </c>
      <c r="E340" t="s">
        <v>602</v>
      </c>
      <c r="F340" t="s">
        <v>13</v>
      </c>
      <c r="G340" t="s">
        <v>427</v>
      </c>
      <c r="H340" s="148" t="s">
        <v>428</v>
      </c>
      <c r="I340" s="189">
        <v>0</v>
      </c>
      <c r="J340" s="184">
        <v>0</v>
      </c>
      <c r="K340" s="179">
        <v>74.14</v>
      </c>
      <c r="L340" s="184">
        <v>0</v>
      </c>
      <c r="M340" s="179" t="s">
        <v>2160</v>
      </c>
      <c r="N340" s="184">
        <v>0</v>
      </c>
      <c r="O340" s="345" t="s">
        <v>2160</v>
      </c>
      <c r="P340" s="184" t="s">
        <v>1444</v>
      </c>
      <c r="Q340" s="182" t="s">
        <v>2160</v>
      </c>
      <c r="R340" s="148">
        <v>0</v>
      </c>
      <c r="S340" s="148">
        <v>0</v>
      </c>
      <c r="T340" t="s">
        <v>603</v>
      </c>
    </row>
    <row r="341" spans="1:20" x14ac:dyDescent="0.3">
      <c r="A341" s="148" t="s">
        <v>984</v>
      </c>
      <c r="B341" s="148">
        <v>100</v>
      </c>
      <c r="C341" t="s">
        <v>342</v>
      </c>
      <c r="D341" t="s">
        <v>985</v>
      </c>
      <c r="E341" t="s">
        <v>986</v>
      </c>
      <c r="F341" t="s">
        <v>13</v>
      </c>
      <c r="G341" t="s">
        <v>429</v>
      </c>
      <c r="H341" s="148" t="s">
        <v>430</v>
      </c>
      <c r="I341" s="189">
        <v>236062.2654</v>
      </c>
      <c r="J341" s="184">
        <v>0</v>
      </c>
      <c r="K341" s="179">
        <v>0</v>
      </c>
      <c r="L341" s="184">
        <v>0</v>
      </c>
      <c r="M341" s="179" t="s">
        <v>2160</v>
      </c>
      <c r="N341" s="184">
        <v>69018</v>
      </c>
      <c r="O341" s="345">
        <v>0</v>
      </c>
      <c r="P341" s="184" t="s">
        <v>505</v>
      </c>
      <c r="Q341" s="182" t="s">
        <v>2160</v>
      </c>
      <c r="R341" s="148" t="s">
        <v>588</v>
      </c>
      <c r="S341" s="148">
        <v>12</v>
      </c>
      <c r="T341" t="s">
        <v>343</v>
      </c>
    </row>
    <row r="342" spans="1:20" x14ac:dyDescent="0.3">
      <c r="A342" s="148" t="s">
        <v>987</v>
      </c>
      <c r="B342" s="148">
        <v>100</v>
      </c>
      <c r="C342" t="s">
        <v>342</v>
      </c>
      <c r="D342" t="s">
        <v>344</v>
      </c>
      <c r="E342" t="s">
        <v>986</v>
      </c>
      <c r="F342" t="s">
        <v>13</v>
      </c>
      <c r="G342" t="s">
        <v>429</v>
      </c>
      <c r="H342" s="148" t="s">
        <v>430</v>
      </c>
      <c r="I342" s="189">
        <v>123072.65490000002</v>
      </c>
      <c r="J342" s="184">
        <v>0</v>
      </c>
      <c r="K342" s="179">
        <v>0</v>
      </c>
      <c r="L342" s="184">
        <v>0</v>
      </c>
      <c r="M342" s="179" t="s">
        <v>2160</v>
      </c>
      <c r="N342" s="184">
        <v>35983.000000000007</v>
      </c>
      <c r="O342" s="345">
        <v>0</v>
      </c>
      <c r="P342" s="184" t="s">
        <v>505</v>
      </c>
      <c r="Q342" s="182" t="s">
        <v>2160</v>
      </c>
      <c r="R342" s="148" t="s">
        <v>588</v>
      </c>
      <c r="S342" s="148">
        <v>12</v>
      </c>
      <c r="T342" t="s">
        <v>343</v>
      </c>
    </row>
    <row r="343" spans="1:20" x14ac:dyDescent="0.3">
      <c r="A343" s="148" t="s">
        <v>988</v>
      </c>
      <c r="B343" s="148">
        <v>100</v>
      </c>
      <c r="C343" t="s">
        <v>342</v>
      </c>
      <c r="D343" t="s">
        <v>345</v>
      </c>
      <c r="E343" t="s">
        <v>986</v>
      </c>
      <c r="F343" t="s">
        <v>13</v>
      </c>
      <c r="G343" t="s">
        <v>427</v>
      </c>
      <c r="H343" s="148" t="s">
        <v>428</v>
      </c>
      <c r="I343" s="189">
        <v>3758.9097000000002</v>
      </c>
      <c r="J343" s="184">
        <v>21143.9</v>
      </c>
      <c r="K343" s="179">
        <v>74.14</v>
      </c>
      <c r="L343" s="184">
        <v>1567.6087460000001</v>
      </c>
      <c r="M343" s="179">
        <v>0.17777750083948562</v>
      </c>
      <c r="N343" s="184">
        <v>1099</v>
      </c>
      <c r="O343" s="345">
        <v>153216</v>
      </c>
      <c r="P343" s="184" t="s">
        <v>1444</v>
      </c>
      <c r="Q343" s="182">
        <v>0.13800060045948204</v>
      </c>
      <c r="R343" s="148" t="s">
        <v>588</v>
      </c>
      <c r="S343" s="148">
        <v>12</v>
      </c>
      <c r="T343" t="s">
        <v>343</v>
      </c>
    </row>
    <row r="344" spans="1:20" x14ac:dyDescent="0.3">
      <c r="A344" s="148" t="s">
        <v>990</v>
      </c>
      <c r="B344" s="148">
        <v>0</v>
      </c>
      <c r="C344" t="s">
        <v>346</v>
      </c>
      <c r="D344" t="s">
        <v>991</v>
      </c>
      <c r="E344" t="s">
        <v>864</v>
      </c>
      <c r="F344" t="s">
        <v>13</v>
      </c>
      <c r="G344" t="s">
        <v>429</v>
      </c>
      <c r="H344" s="148" t="s">
        <v>430</v>
      </c>
      <c r="I344" s="189">
        <v>331430.4903</v>
      </c>
      <c r="J344" s="184">
        <v>0</v>
      </c>
      <c r="K344" s="179">
        <v>0</v>
      </c>
      <c r="L344" s="184">
        <v>0</v>
      </c>
      <c r="M344" s="179" t="s">
        <v>2160</v>
      </c>
      <c r="N344" s="184">
        <v>96901</v>
      </c>
      <c r="O344" s="345">
        <v>0</v>
      </c>
      <c r="P344" s="184" t="s">
        <v>505</v>
      </c>
      <c r="Q344" s="182" t="s">
        <v>2160</v>
      </c>
      <c r="R344" s="148" t="s">
        <v>588</v>
      </c>
      <c r="S344" s="148">
        <v>12</v>
      </c>
      <c r="T344" t="s">
        <v>969</v>
      </c>
    </row>
    <row r="345" spans="1:20" x14ac:dyDescent="0.3">
      <c r="A345" s="148" t="s">
        <v>1015</v>
      </c>
      <c r="B345" s="148">
        <v>363</v>
      </c>
      <c r="C345" t="s">
        <v>363</v>
      </c>
      <c r="D345" t="s">
        <v>364</v>
      </c>
      <c r="E345" t="s">
        <v>1016</v>
      </c>
      <c r="F345" t="s">
        <v>13</v>
      </c>
      <c r="G345" t="s">
        <v>427</v>
      </c>
      <c r="H345" s="148" t="s">
        <v>428</v>
      </c>
      <c r="I345" s="189">
        <v>1390.00992</v>
      </c>
      <c r="J345" s="184">
        <v>4529.2999999999993</v>
      </c>
      <c r="K345" s="179">
        <v>74.14</v>
      </c>
      <c r="L345" s="184">
        <v>335.80230199999994</v>
      </c>
      <c r="M345" s="179">
        <v>0.30689287969443407</v>
      </c>
      <c r="N345" s="184">
        <v>406.4</v>
      </c>
      <c r="O345" s="345">
        <v>32821</v>
      </c>
      <c r="P345" s="184" t="s">
        <v>1444</v>
      </c>
      <c r="Q345" s="182">
        <v>0.13800006093659545</v>
      </c>
      <c r="R345" s="148" t="s">
        <v>551</v>
      </c>
      <c r="S345" s="148">
        <v>12</v>
      </c>
      <c r="T345" t="s">
        <v>364</v>
      </c>
    </row>
    <row r="346" spans="1:20" x14ac:dyDescent="0.3">
      <c r="A346" s="148" t="s">
        <v>621</v>
      </c>
      <c r="B346" s="148">
        <v>2</v>
      </c>
      <c r="C346" t="s">
        <v>80</v>
      </c>
      <c r="D346" t="s">
        <v>95</v>
      </c>
      <c r="E346" t="s">
        <v>606</v>
      </c>
      <c r="F346" t="s">
        <v>13</v>
      </c>
      <c r="G346" t="s">
        <v>429</v>
      </c>
      <c r="H346" s="148" t="s">
        <v>430</v>
      </c>
      <c r="I346" s="189">
        <v>9234.81</v>
      </c>
      <c r="J346" s="184">
        <v>0</v>
      </c>
      <c r="K346" s="179">
        <v>0</v>
      </c>
      <c r="L346" s="184">
        <v>0</v>
      </c>
      <c r="M346" s="179" t="s">
        <v>2160</v>
      </c>
      <c r="N346" s="184">
        <v>2700</v>
      </c>
      <c r="O346" s="345">
        <v>0</v>
      </c>
      <c r="P346" s="184" t="s">
        <v>505</v>
      </c>
      <c r="Q346" s="182" t="s">
        <v>2160</v>
      </c>
      <c r="R346" s="148" t="s">
        <v>588</v>
      </c>
      <c r="S346" s="148">
        <v>12</v>
      </c>
      <c r="T346" t="s">
        <v>607</v>
      </c>
    </row>
    <row r="347" spans="1:20" x14ac:dyDescent="0.3">
      <c r="A347" s="148" t="s">
        <v>621</v>
      </c>
      <c r="B347" s="148">
        <v>2</v>
      </c>
      <c r="C347" t="s">
        <v>80</v>
      </c>
      <c r="D347" t="s">
        <v>95</v>
      </c>
      <c r="E347" t="s">
        <v>606</v>
      </c>
      <c r="F347" t="s">
        <v>13</v>
      </c>
      <c r="G347" t="s">
        <v>427</v>
      </c>
      <c r="H347" s="148" t="s">
        <v>428</v>
      </c>
      <c r="I347" s="189">
        <v>658.20253200000002</v>
      </c>
      <c r="J347" s="184">
        <v>1974</v>
      </c>
      <c r="K347" s="179">
        <v>74.14</v>
      </c>
      <c r="L347" s="184">
        <v>146.35236</v>
      </c>
      <c r="M347" s="179">
        <v>0.33343593313069908</v>
      </c>
      <c r="N347" s="184">
        <v>192.44</v>
      </c>
      <c r="O347" s="345">
        <v>14305</v>
      </c>
      <c r="P347" s="184" t="s">
        <v>1444</v>
      </c>
      <c r="Q347" s="182">
        <v>0.13799370849353373</v>
      </c>
      <c r="R347" s="148" t="s">
        <v>551</v>
      </c>
      <c r="S347" s="148">
        <v>12</v>
      </c>
      <c r="T347" t="s">
        <v>607</v>
      </c>
    </row>
    <row r="348" spans="1:20" x14ac:dyDescent="0.3">
      <c r="A348" s="148" t="s">
        <v>1051</v>
      </c>
      <c r="B348" s="148">
        <v>111</v>
      </c>
      <c r="C348" t="s">
        <v>382</v>
      </c>
      <c r="D348" t="s">
        <v>383</v>
      </c>
      <c r="E348" t="s">
        <v>864</v>
      </c>
      <c r="F348" t="s">
        <v>13</v>
      </c>
      <c r="G348" t="s">
        <v>427</v>
      </c>
      <c r="H348" s="148" t="s">
        <v>428</v>
      </c>
      <c r="I348" s="189">
        <v>150.4932</v>
      </c>
      <c r="J348" s="184">
        <v>701.6</v>
      </c>
      <c r="K348" s="179">
        <v>74.14</v>
      </c>
      <c r="L348" s="184">
        <v>52.016624</v>
      </c>
      <c r="M348" s="179">
        <v>0.2145</v>
      </c>
      <c r="N348" s="184">
        <v>44</v>
      </c>
      <c r="O348" s="345">
        <v>5082</v>
      </c>
      <c r="P348" s="184" t="s">
        <v>1444</v>
      </c>
      <c r="Q348" s="182">
        <v>0.13805588351042897</v>
      </c>
      <c r="R348" s="148" t="s">
        <v>588</v>
      </c>
      <c r="S348" s="148">
        <v>12</v>
      </c>
      <c r="T348" t="s">
        <v>969</v>
      </c>
    </row>
    <row r="349" spans="1:20" x14ac:dyDescent="0.3">
      <c r="A349" s="148" t="s">
        <v>624</v>
      </c>
      <c r="B349" s="148">
        <v>2</v>
      </c>
      <c r="C349" t="s">
        <v>80</v>
      </c>
      <c r="D349" t="s">
        <v>99</v>
      </c>
      <c r="E349" t="s">
        <v>602</v>
      </c>
      <c r="F349" t="s">
        <v>13</v>
      </c>
      <c r="G349" t="s">
        <v>427</v>
      </c>
      <c r="H349" s="148" t="s">
        <v>428</v>
      </c>
      <c r="I349" s="189">
        <v>-3.4202999999999997</v>
      </c>
      <c r="J349" s="184">
        <v>649.4</v>
      </c>
      <c r="K349" s="179">
        <v>74.14</v>
      </c>
      <c r="L349" s="184">
        <v>48.146515999999998</v>
      </c>
      <c r="M349" s="179">
        <v>-5.2668617185093929E-3</v>
      </c>
      <c r="N349" s="184">
        <v>-0.99999999999999989</v>
      </c>
      <c r="O349" s="345">
        <v>4704</v>
      </c>
      <c r="P349" s="184" t="s">
        <v>1444</v>
      </c>
      <c r="Q349" s="182">
        <v>0.13805272108843536</v>
      </c>
      <c r="R349" s="148" t="s">
        <v>588</v>
      </c>
      <c r="S349" s="148">
        <v>12</v>
      </c>
      <c r="T349" t="s">
        <v>603</v>
      </c>
    </row>
    <row r="350" spans="1:20" x14ac:dyDescent="0.3">
      <c r="A350" s="148" t="s">
        <v>835</v>
      </c>
      <c r="B350" s="148">
        <v>2</v>
      </c>
      <c r="C350" t="s">
        <v>80</v>
      </c>
      <c r="D350" t="s">
        <v>226</v>
      </c>
      <c r="E350" t="s">
        <v>836</v>
      </c>
      <c r="F350" t="s">
        <v>13</v>
      </c>
      <c r="G350" t="s">
        <v>429</v>
      </c>
      <c r="H350" s="148" t="s">
        <v>430</v>
      </c>
      <c r="I350" s="189">
        <v>7650.5030979000003</v>
      </c>
      <c r="J350" s="184">
        <v>0</v>
      </c>
      <c r="K350" s="179">
        <v>0</v>
      </c>
      <c r="L350" s="184">
        <v>0</v>
      </c>
      <c r="M350" s="179" t="s">
        <v>2160</v>
      </c>
      <c r="N350" s="184">
        <v>2236.7930000000001</v>
      </c>
      <c r="O350" s="345">
        <v>0</v>
      </c>
      <c r="P350" s="184" t="s">
        <v>505</v>
      </c>
      <c r="Q350" s="182" t="s">
        <v>2160</v>
      </c>
      <c r="R350" s="148" t="s">
        <v>551</v>
      </c>
      <c r="S350" s="148">
        <v>12</v>
      </c>
      <c r="T350" t="s">
        <v>226</v>
      </c>
    </row>
    <row r="351" spans="1:20" x14ac:dyDescent="0.3">
      <c r="A351" s="148" t="s">
        <v>835</v>
      </c>
      <c r="B351" s="148">
        <v>2</v>
      </c>
      <c r="C351" t="s">
        <v>80</v>
      </c>
      <c r="D351" t="s">
        <v>226</v>
      </c>
      <c r="E351" t="s">
        <v>836</v>
      </c>
      <c r="F351" t="s">
        <v>13</v>
      </c>
      <c r="G351" t="s">
        <v>427</v>
      </c>
      <c r="H351" s="148" t="s">
        <v>428</v>
      </c>
      <c r="I351" s="189">
        <v>150.185373</v>
      </c>
      <c r="J351" s="184">
        <v>492.19999999999993</v>
      </c>
      <c r="K351" s="179">
        <v>74.14</v>
      </c>
      <c r="L351" s="184">
        <v>36.491707999999996</v>
      </c>
      <c r="M351" s="179">
        <v>0.30513078626574569</v>
      </c>
      <c r="N351" s="184">
        <v>43.91</v>
      </c>
      <c r="O351" s="345">
        <v>3567</v>
      </c>
      <c r="P351" s="184" t="s">
        <v>1444</v>
      </c>
      <c r="Q351" s="182">
        <v>0.1379871040089711</v>
      </c>
      <c r="R351" s="148" t="s">
        <v>551</v>
      </c>
      <c r="S351" s="148">
        <v>7</v>
      </c>
      <c r="T351" t="s">
        <v>226</v>
      </c>
    </row>
    <row r="352" spans="1:20" x14ac:dyDescent="0.3">
      <c r="A352" s="148" t="s">
        <v>639</v>
      </c>
      <c r="B352" s="148">
        <v>2</v>
      </c>
      <c r="C352" t="s">
        <v>80</v>
      </c>
      <c r="D352" t="s">
        <v>102</v>
      </c>
      <c r="E352" t="s">
        <v>640</v>
      </c>
      <c r="F352" t="s">
        <v>13</v>
      </c>
      <c r="G352" t="s">
        <v>427</v>
      </c>
      <c r="H352" s="148" t="s">
        <v>428</v>
      </c>
      <c r="I352" s="189">
        <v>1224.3784722</v>
      </c>
      <c r="J352" s="184">
        <v>3887.7</v>
      </c>
      <c r="K352" s="179">
        <v>74.14</v>
      </c>
      <c r="L352" s="184">
        <v>288.23407799999995</v>
      </c>
      <c r="M352" s="179">
        <v>0.31493645914036578</v>
      </c>
      <c r="N352" s="184">
        <v>357.97399999999999</v>
      </c>
      <c r="O352" s="345">
        <v>28172</v>
      </c>
      <c r="P352" s="184" t="s">
        <v>1444</v>
      </c>
      <c r="Q352" s="182">
        <v>0.13799872213545364</v>
      </c>
      <c r="R352" s="148" t="s">
        <v>551</v>
      </c>
      <c r="S352" s="148">
        <v>12</v>
      </c>
      <c r="T352" t="s">
        <v>102</v>
      </c>
    </row>
    <row r="353" spans="1:20" x14ac:dyDescent="0.3">
      <c r="A353" s="148" t="s">
        <v>593</v>
      </c>
      <c r="B353" s="148">
        <v>1</v>
      </c>
      <c r="C353" t="s">
        <v>69</v>
      </c>
      <c r="D353" t="s">
        <v>70</v>
      </c>
      <c r="E353" t="s">
        <v>587</v>
      </c>
      <c r="F353" t="s">
        <v>13</v>
      </c>
      <c r="G353" t="s">
        <v>429</v>
      </c>
      <c r="H353" s="148" t="s">
        <v>430</v>
      </c>
      <c r="I353" s="189">
        <v>87710.173200000019</v>
      </c>
      <c r="J353" s="184">
        <v>0</v>
      </c>
      <c r="K353" s="179">
        <v>0</v>
      </c>
      <c r="L353" s="184">
        <v>0</v>
      </c>
      <c r="M353" s="179" t="s">
        <v>2160</v>
      </c>
      <c r="N353" s="184">
        <v>25644.000000000004</v>
      </c>
      <c r="O353" s="345">
        <v>0</v>
      </c>
      <c r="P353" s="184" t="s">
        <v>505</v>
      </c>
      <c r="Q353" s="182" t="s">
        <v>2160</v>
      </c>
      <c r="R353" s="148" t="s">
        <v>588</v>
      </c>
      <c r="S353" s="148">
        <v>12</v>
      </c>
      <c r="T353" t="s">
        <v>589</v>
      </c>
    </row>
    <row r="354" spans="1:20" x14ac:dyDescent="0.3">
      <c r="A354" s="148" t="s">
        <v>594</v>
      </c>
      <c r="B354" s="148">
        <v>1</v>
      </c>
      <c r="C354" t="s">
        <v>69</v>
      </c>
      <c r="D354" t="s">
        <v>72</v>
      </c>
      <c r="E354" t="s">
        <v>587</v>
      </c>
      <c r="F354" t="s">
        <v>13</v>
      </c>
      <c r="G354" t="s">
        <v>427</v>
      </c>
      <c r="H354" s="148" t="s">
        <v>428</v>
      </c>
      <c r="I354" s="189">
        <v>0</v>
      </c>
      <c r="J354" s="184">
        <v>110.19999999999996</v>
      </c>
      <c r="K354" s="179">
        <v>74.14</v>
      </c>
      <c r="L354" s="184">
        <v>8.170227999999998</v>
      </c>
      <c r="M354" s="179">
        <v>0</v>
      </c>
      <c r="N354" s="184">
        <v>0</v>
      </c>
      <c r="O354" s="345">
        <v>798</v>
      </c>
      <c r="P354" s="184" t="s">
        <v>1444</v>
      </c>
      <c r="Q354" s="182">
        <v>0.13809523809523805</v>
      </c>
      <c r="R354" s="148" t="s">
        <v>588</v>
      </c>
      <c r="S354" s="148">
        <v>12</v>
      </c>
      <c r="T354" t="s">
        <v>589</v>
      </c>
    </row>
    <row r="355" spans="1:20" x14ac:dyDescent="0.3">
      <c r="A355" s="148" t="s">
        <v>594</v>
      </c>
      <c r="B355" s="148">
        <v>1</v>
      </c>
      <c r="C355" t="s">
        <v>69</v>
      </c>
      <c r="D355" t="s">
        <v>72</v>
      </c>
      <c r="E355" t="s">
        <v>587</v>
      </c>
      <c r="F355" t="s">
        <v>13</v>
      </c>
      <c r="G355" t="s">
        <v>427</v>
      </c>
      <c r="H355" s="148" t="s">
        <v>431</v>
      </c>
      <c r="I355" s="189">
        <v>27.362400000000001</v>
      </c>
      <c r="J355" s="184">
        <v>3112.5</v>
      </c>
      <c r="K355" s="179">
        <v>74.14</v>
      </c>
      <c r="L355" s="184">
        <v>230.76075</v>
      </c>
      <c r="M355" s="179">
        <v>8.7911325301204823E-3</v>
      </c>
      <c r="N355" s="184">
        <v>8</v>
      </c>
      <c r="O355" s="345">
        <v>22554</v>
      </c>
      <c r="P355" s="184" t="s">
        <v>1444</v>
      </c>
      <c r="Q355" s="182">
        <v>0.13800212822559191</v>
      </c>
      <c r="R355" s="148" t="s">
        <v>588</v>
      </c>
      <c r="S355" s="148">
        <v>12</v>
      </c>
      <c r="T355" t="s">
        <v>589</v>
      </c>
    </row>
    <row r="356" spans="1:20" x14ac:dyDescent="0.3">
      <c r="A356" s="148" t="s">
        <v>705</v>
      </c>
      <c r="B356" s="148">
        <v>53</v>
      </c>
      <c r="C356" t="s">
        <v>2028</v>
      </c>
      <c r="D356" t="s">
        <v>384</v>
      </c>
      <c r="E356" t="s">
        <v>706</v>
      </c>
      <c r="F356" t="s">
        <v>13</v>
      </c>
      <c r="G356" t="s">
        <v>427</v>
      </c>
      <c r="H356" s="148" t="s">
        <v>428</v>
      </c>
      <c r="I356" s="189">
        <v>20328.9942687</v>
      </c>
      <c r="J356" s="184">
        <v>53901.399999999994</v>
      </c>
      <c r="K356" s="179">
        <v>74.14</v>
      </c>
      <c r="L356" s="184">
        <v>3996.2497959999996</v>
      </c>
      <c r="M356" s="179">
        <v>0.37715150754340337</v>
      </c>
      <c r="N356" s="184">
        <v>5943.6289999999999</v>
      </c>
      <c r="O356" s="345">
        <v>390590</v>
      </c>
      <c r="P356" s="184" t="s">
        <v>1444</v>
      </c>
      <c r="Q356" s="182">
        <v>0.13799994879541205</v>
      </c>
      <c r="R356" s="148" t="s">
        <v>551</v>
      </c>
      <c r="S356" s="148">
        <v>12</v>
      </c>
      <c r="T356" t="s">
        <v>384</v>
      </c>
    </row>
    <row r="357" spans="1:20" x14ac:dyDescent="0.3">
      <c r="A357" s="148" t="s">
        <v>595</v>
      </c>
      <c r="B357" s="148">
        <v>1</v>
      </c>
      <c r="C357" t="s">
        <v>69</v>
      </c>
      <c r="D357" t="s">
        <v>73</v>
      </c>
      <c r="E357" t="s">
        <v>587</v>
      </c>
      <c r="F357" t="s">
        <v>13</v>
      </c>
      <c r="G357" t="s">
        <v>429</v>
      </c>
      <c r="H357" s="148" t="s">
        <v>430</v>
      </c>
      <c r="I357" s="189">
        <v>15695.7567</v>
      </c>
      <c r="J357" s="184">
        <v>0</v>
      </c>
      <c r="K357" s="179">
        <v>0</v>
      </c>
      <c r="L357" s="184">
        <v>0</v>
      </c>
      <c r="M357" s="179" t="s">
        <v>2160</v>
      </c>
      <c r="N357" s="184">
        <v>4589</v>
      </c>
      <c r="O357" s="345">
        <v>0</v>
      </c>
      <c r="P357" s="184" t="s">
        <v>505</v>
      </c>
      <c r="Q357" s="182" t="s">
        <v>2160</v>
      </c>
      <c r="R357" s="148" t="s">
        <v>588</v>
      </c>
      <c r="S357" s="148">
        <v>12</v>
      </c>
      <c r="T357" t="s">
        <v>589</v>
      </c>
    </row>
    <row r="358" spans="1:20" x14ac:dyDescent="0.3">
      <c r="A358" s="148" t="s">
        <v>595</v>
      </c>
      <c r="B358" s="148">
        <v>1</v>
      </c>
      <c r="C358" t="s">
        <v>69</v>
      </c>
      <c r="D358" t="s">
        <v>73</v>
      </c>
      <c r="E358" t="s">
        <v>587</v>
      </c>
      <c r="F358" t="s">
        <v>13</v>
      </c>
      <c r="G358" t="s">
        <v>427</v>
      </c>
      <c r="H358" s="148" t="s">
        <v>428</v>
      </c>
      <c r="I358" s="189">
        <v>27.362400000000001</v>
      </c>
      <c r="J358" s="184">
        <v>115.99999999999997</v>
      </c>
      <c r="K358" s="179">
        <v>74.14</v>
      </c>
      <c r="L358" s="184">
        <v>8.6002399999999977</v>
      </c>
      <c r="M358" s="179">
        <v>0.23588275862068972</v>
      </c>
      <c r="N358" s="184">
        <v>8</v>
      </c>
      <c r="O358" s="345">
        <v>840</v>
      </c>
      <c r="P358" s="184" t="s">
        <v>1444</v>
      </c>
      <c r="Q358" s="182">
        <v>0.13809523809523805</v>
      </c>
      <c r="R358" s="148" t="s">
        <v>588</v>
      </c>
      <c r="S358" s="148">
        <v>12</v>
      </c>
      <c r="T358" t="s">
        <v>589</v>
      </c>
    </row>
    <row r="359" spans="1:20" x14ac:dyDescent="0.3">
      <c r="A359" s="148" t="s">
        <v>596</v>
      </c>
      <c r="B359" s="148">
        <v>1</v>
      </c>
      <c r="C359" t="s">
        <v>69</v>
      </c>
      <c r="D359" t="s">
        <v>597</v>
      </c>
      <c r="E359" t="s">
        <v>587</v>
      </c>
      <c r="F359" t="s">
        <v>13</v>
      </c>
      <c r="G359" t="s">
        <v>427</v>
      </c>
      <c r="H359" s="148" t="s">
        <v>431</v>
      </c>
      <c r="I359" s="189">
        <v>472.00139999999999</v>
      </c>
      <c r="J359" s="184">
        <v>18964.5</v>
      </c>
      <c r="K359" s="179">
        <v>74.14</v>
      </c>
      <c r="L359" s="184">
        <v>1406.0280299999999</v>
      </c>
      <c r="M359" s="179">
        <v>2.4888681483825042E-2</v>
      </c>
      <c r="N359" s="184">
        <v>138</v>
      </c>
      <c r="O359" s="345">
        <v>137424</v>
      </c>
      <c r="P359" s="184" t="s">
        <v>1444</v>
      </c>
      <c r="Q359" s="182">
        <v>0.13799991267900805</v>
      </c>
      <c r="R359" s="148" t="s">
        <v>588</v>
      </c>
      <c r="S359" s="148">
        <v>12</v>
      </c>
      <c r="T359" t="s">
        <v>589</v>
      </c>
    </row>
    <row r="360" spans="1:20" x14ac:dyDescent="0.3">
      <c r="A360" s="148" t="s">
        <v>860</v>
      </c>
      <c r="B360" s="148">
        <v>240</v>
      </c>
      <c r="C360" t="s">
        <v>240</v>
      </c>
      <c r="D360" t="s">
        <v>242</v>
      </c>
      <c r="E360" t="s">
        <v>606</v>
      </c>
      <c r="F360" t="s">
        <v>13</v>
      </c>
      <c r="G360" t="s">
        <v>427</v>
      </c>
      <c r="H360" s="148" t="s">
        <v>428</v>
      </c>
      <c r="I360" s="189">
        <v>0</v>
      </c>
      <c r="J360" s="184">
        <v>0</v>
      </c>
      <c r="K360" s="179">
        <v>74.14</v>
      </c>
      <c r="L360" s="184">
        <v>0</v>
      </c>
      <c r="M360" s="179" t="s">
        <v>2160</v>
      </c>
      <c r="N360" s="184">
        <v>0</v>
      </c>
      <c r="O360" s="345" t="s">
        <v>2160</v>
      </c>
      <c r="P360" s="184" t="s">
        <v>1444</v>
      </c>
      <c r="Q360" s="182" t="s">
        <v>2160</v>
      </c>
      <c r="R360" s="148">
        <v>0</v>
      </c>
      <c r="S360" s="148">
        <v>0</v>
      </c>
      <c r="T360" t="s">
        <v>607</v>
      </c>
    </row>
    <row r="361" spans="1:20" x14ac:dyDescent="0.3">
      <c r="A361" s="148" t="s">
        <v>1414</v>
      </c>
      <c r="B361" s="148">
        <v>240</v>
      </c>
      <c r="C361" t="s">
        <v>240</v>
      </c>
      <c r="D361" t="s">
        <v>401</v>
      </c>
      <c r="E361" t="s">
        <v>606</v>
      </c>
      <c r="F361" t="s">
        <v>13</v>
      </c>
      <c r="G361" t="s">
        <v>429</v>
      </c>
      <c r="H361" s="148" t="s">
        <v>430</v>
      </c>
      <c r="I361" s="189">
        <v>0</v>
      </c>
      <c r="J361" s="184">
        <v>0</v>
      </c>
      <c r="K361" s="179">
        <v>0</v>
      </c>
      <c r="L361" s="184">
        <v>0</v>
      </c>
      <c r="M361" s="179" t="s">
        <v>2160</v>
      </c>
      <c r="N361" s="184">
        <v>0</v>
      </c>
      <c r="O361" s="345" t="s">
        <v>2160</v>
      </c>
      <c r="P361" s="184" t="s">
        <v>505</v>
      </c>
      <c r="Q361" s="182" t="s">
        <v>2160</v>
      </c>
      <c r="R361" s="148">
        <v>0</v>
      </c>
      <c r="S361" s="148">
        <v>0</v>
      </c>
      <c r="T361" t="s">
        <v>607</v>
      </c>
    </row>
    <row r="362" spans="1:20" x14ac:dyDescent="0.3">
      <c r="A362" s="148" t="s">
        <v>611</v>
      </c>
      <c r="B362" s="148">
        <v>2</v>
      </c>
      <c r="C362" t="s">
        <v>80</v>
      </c>
      <c r="D362" t="s">
        <v>101</v>
      </c>
      <c r="E362" t="s">
        <v>602</v>
      </c>
      <c r="F362" t="s">
        <v>13</v>
      </c>
      <c r="G362" t="s">
        <v>427</v>
      </c>
      <c r="H362" s="148" t="s">
        <v>428</v>
      </c>
      <c r="I362" s="189">
        <v>-34.203000000000003</v>
      </c>
      <c r="J362" s="184">
        <v>0</v>
      </c>
      <c r="K362" s="179">
        <v>74.14</v>
      </c>
      <c r="L362" s="184">
        <v>0</v>
      </c>
      <c r="M362" s="179" t="s">
        <v>2160</v>
      </c>
      <c r="N362" s="184">
        <v>-10</v>
      </c>
      <c r="O362" s="345">
        <v>0</v>
      </c>
      <c r="P362" s="184" t="s">
        <v>1444</v>
      </c>
      <c r="Q362" s="182" t="s">
        <v>2160</v>
      </c>
      <c r="R362" s="148" t="s">
        <v>588</v>
      </c>
      <c r="S362" s="148">
        <v>12</v>
      </c>
      <c r="T362" t="s">
        <v>603</v>
      </c>
    </row>
    <row r="363" spans="1:20" x14ac:dyDescent="0.3">
      <c r="A363" s="148" t="s">
        <v>614</v>
      </c>
      <c r="B363" s="148">
        <v>2</v>
      </c>
      <c r="C363" t="s">
        <v>80</v>
      </c>
      <c r="D363" t="s">
        <v>89</v>
      </c>
      <c r="E363" t="s">
        <v>606</v>
      </c>
      <c r="F363" t="s">
        <v>13</v>
      </c>
      <c r="G363" t="s">
        <v>429</v>
      </c>
      <c r="H363" s="148" t="s">
        <v>430</v>
      </c>
      <c r="I363" s="189">
        <v>0</v>
      </c>
      <c r="J363" s="184">
        <v>0</v>
      </c>
      <c r="K363" s="179">
        <v>0</v>
      </c>
      <c r="L363" s="184">
        <v>0</v>
      </c>
      <c r="M363" s="179" t="s">
        <v>2160</v>
      </c>
      <c r="N363" s="184">
        <v>0</v>
      </c>
      <c r="O363" s="345" t="s">
        <v>2160</v>
      </c>
      <c r="P363" s="184" t="s">
        <v>505</v>
      </c>
      <c r="Q363" s="182" t="s">
        <v>2160</v>
      </c>
      <c r="R363" s="148">
        <v>0</v>
      </c>
      <c r="S363" s="148">
        <v>0</v>
      </c>
      <c r="T363" t="s">
        <v>607</v>
      </c>
    </row>
    <row r="364" spans="1:20" x14ac:dyDescent="0.3">
      <c r="A364" s="148" t="s">
        <v>1355</v>
      </c>
      <c r="B364" s="148" t="e">
        <v>#N/A</v>
      </c>
      <c r="C364" t="s">
        <v>1356</v>
      </c>
      <c r="D364" t="s">
        <v>98</v>
      </c>
      <c r="E364" t="s">
        <v>602</v>
      </c>
      <c r="F364" t="s">
        <v>13</v>
      </c>
      <c r="G364" t="s">
        <v>427</v>
      </c>
      <c r="H364" s="148" t="s">
        <v>428</v>
      </c>
      <c r="I364" s="189">
        <v>0</v>
      </c>
      <c r="J364" s="184">
        <v>0</v>
      </c>
      <c r="K364" s="179">
        <v>74.14</v>
      </c>
      <c r="L364" s="184">
        <v>0</v>
      </c>
      <c r="M364" s="179" t="s">
        <v>2160</v>
      </c>
      <c r="N364" s="184">
        <v>0</v>
      </c>
      <c r="O364" s="345" t="s">
        <v>2160</v>
      </c>
      <c r="P364" s="184" t="s">
        <v>1444</v>
      </c>
      <c r="Q364" s="182" t="s">
        <v>2160</v>
      </c>
      <c r="R364" s="148">
        <v>0</v>
      </c>
      <c r="S364" s="148">
        <v>0</v>
      </c>
      <c r="T364" t="s">
        <v>603</v>
      </c>
    </row>
    <row r="365" spans="1:20" x14ac:dyDescent="0.3">
      <c r="A365" s="148" t="s">
        <v>1423</v>
      </c>
      <c r="B365" s="148" t="e">
        <v>#N/A</v>
      </c>
      <c r="C365" t="s">
        <v>1865</v>
      </c>
      <c r="D365" t="s">
        <v>1864</v>
      </c>
      <c r="E365" t="s">
        <v>986</v>
      </c>
      <c r="F365" t="s">
        <v>13</v>
      </c>
      <c r="G365" t="s">
        <v>429</v>
      </c>
      <c r="H365" s="148" t="s">
        <v>430</v>
      </c>
      <c r="I365" s="189">
        <v>0</v>
      </c>
      <c r="J365" s="184">
        <v>0</v>
      </c>
      <c r="K365" s="179">
        <v>0</v>
      </c>
      <c r="L365" s="184">
        <v>0</v>
      </c>
      <c r="M365" s="179" t="s">
        <v>2160</v>
      </c>
      <c r="N365" s="184">
        <v>0</v>
      </c>
      <c r="O365" s="345" t="s">
        <v>2160</v>
      </c>
      <c r="P365" s="184" t="s">
        <v>505</v>
      </c>
      <c r="Q365" s="182" t="s">
        <v>2160</v>
      </c>
      <c r="R365" s="148">
        <v>0</v>
      </c>
      <c r="S365" s="148">
        <v>0</v>
      </c>
      <c r="T365" t="s">
        <v>343</v>
      </c>
    </row>
    <row r="366" spans="1:20" x14ac:dyDescent="0.3">
      <c r="A366" s="148" t="s">
        <v>1332</v>
      </c>
      <c r="B366" s="148">
        <v>2</v>
      </c>
      <c r="C366" t="s">
        <v>80</v>
      </c>
      <c r="D366" t="s">
        <v>86</v>
      </c>
      <c r="E366" t="s">
        <v>602</v>
      </c>
      <c r="F366" t="s">
        <v>13</v>
      </c>
      <c r="G366" t="s">
        <v>427</v>
      </c>
      <c r="H366" s="148" t="s">
        <v>428</v>
      </c>
      <c r="I366" s="189">
        <v>0</v>
      </c>
      <c r="J366" s="184">
        <v>0</v>
      </c>
      <c r="K366" s="179">
        <v>74.14</v>
      </c>
      <c r="L366" s="184">
        <v>0</v>
      </c>
      <c r="M366" s="179" t="s">
        <v>2160</v>
      </c>
      <c r="N366" s="184">
        <v>0</v>
      </c>
      <c r="O366" s="345" t="s">
        <v>2160</v>
      </c>
      <c r="P366" s="184" t="s">
        <v>1444</v>
      </c>
      <c r="Q366" s="182" t="s">
        <v>2160</v>
      </c>
      <c r="R366" s="148">
        <v>0</v>
      </c>
      <c r="S366" s="148">
        <v>0</v>
      </c>
      <c r="T366" t="s">
        <v>603</v>
      </c>
    </row>
    <row r="367" spans="1:20" x14ac:dyDescent="0.3">
      <c r="A367" s="148" t="s">
        <v>1333</v>
      </c>
      <c r="B367" s="148">
        <v>2</v>
      </c>
      <c r="C367" t="s">
        <v>80</v>
      </c>
      <c r="D367" t="s">
        <v>91</v>
      </c>
      <c r="E367" t="s">
        <v>602</v>
      </c>
      <c r="F367" t="s">
        <v>13</v>
      </c>
      <c r="G367" t="s">
        <v>427</v>
      </c>
      <c r="H367" s="148" t="s">
        <v>428</v>
      </c>
      <c r="I367" s="189">
        <v>0</v>
      </c>
      <c r="J367" s="184">
        <v>0</v>
      </c>
      <c r="K367" s="179">
        <v>74.14</v>
      </c>
      <c r="L367" s="184">
        <v>0</v>
      </c>
      <c r="M367" s="179" t="s">
        <v>2160</v>
      </c>
      <c r="N367" s="184">
        <v>0</v>
      </c>
      <c r="O367" s="345" t="s">
        <v>2160</v>
      </c>
      <c r="P367" s="184" t="s">
        <v>1444</v>
      </c>
      <c r="Q367" s="182" t="s">
        <v>2160</v>
      </c>
      <c r="R367" s="148">
        <v>0</v>
      </c>
      <c r="S367" s="148">
        <v>0</v>
      </c>
      <c r="T367" t="s">
        <v>603</v>
      </c>
    </row>
    <row r="368" spans="1:20" x14ac:dyDescent="0.3">
      <c r="A368" s="148" t="s">
        <v>1363</v>
      </c>
      <c r="B368" s="148">
        <v>2</v>
      </c>
      <c r="C368" t="s">
        <v>80</v>
      </c>
      <c r="D368" t="s">
        <v>93</v>
      </c>
      <c r="E368" t="s">
        <v>602</v>
      </c>
      <c r="F368" t="s">
        <v>13</v>
      </c>
      <c r="G368" t="s">
        <v>427</v>
      </c>
      <c r="H368" s="148" t="s">
        <v>428</v>
      </c>
      <c r="I368" s="189">
        <v>10.048841400000001</v>
      </c>
      <c r="J368" s="184">
        <v>41.8</v>
      </c>
      <c r="K368" s="179">
        <v>74.14</v>
      </c>
      <c r="L368" s="184">
        <v>3.0990519999999995</v>
      </c>
      <c r="M368" s="179">
        <v>0.24040290430622013</v>
      </c>
      <c r="N368" s="184">
        <v>2.9380000000000002</v>
      </c>
      <c r="O368" s="345">
        <v>303</v>
      </c>
      <c r="P368" s="184" t="s">
        <v>1444</v>
      </c>
      <c r="Q368" s="182">
        <v>0.13795379537953795</v>
      </c>
      <c r="R368" s="148" t="s">
        <v>551</v>
      </c>
      <c r="S368" s="148">
        <v>3</v>
      </c>
      <c r="T368" t="s">
        <v>603</v>
      </c>
    </row>
    <row r="369" spans="1:20" x14ac:dyDescent="0.3">
      <c r="A369" s="148" t="s">
        <v>1341</v>
      </c>
      <c r="B369" s="148">
        <v>169</v>
      </c>
      <c r="C369" t="s">
        <v>103</v>
      </c>
      <c r="D369" t="s">
        <v>110</v>
      </c>
      <c r="E369" t="s">
        <v>1342</v>
      </c>
      <c r="F369" t="s">
        <v>6</v>
      </c>
      <c r="G369" t="s">
        <v>427</v>
      </c>
      <c r="H369" s="148" t="s">
        <v>428</v>
      </c>
      <c r="I369" s="189">
        <v>1664.3727048000003</v>
      </c>
      <c r="J369" s="184">
        <v>5504.4000000000005</v>
      </c>
      <c r="K369" s="179">
        <v>74.14</v>
      </c>
      <c r="L369" s="184">
        <v>408.09621600000003</v>
      </c>
      <c r="M369" s="179">
        <v>0.30237132199694794</v>
      </c>
      <c r="N369" s="184">
        <v>486.61600000000004</v>
      </c>
      <c r="O369" s="345">
        <v>39886</v>
      </c>
      <c r="P369" s="184" t="s">
        <v>1444</v>
      </c>
      <c r="Q369" s="182">
        <v>0.13800330943188088</v>
      </c>
      <c r="R369" s="148" t="s">
        <v>551</v>
      </c>
      <c r="S369" s="148">
        <v>12</v>
      </c>
      <c r="T369" t="s">
        <v>110</v>
      </c>
    </row>
    <row r="370" spans="1:20" x14ac:dyDescent="0.3">
      <c r="A370" s="148" t="s">
        <v>747</v>
      </c>
      <c r="B370" s="148">
        <v>747</v>
      </c>
      <c r="C370" t="s">
        <v>161</v>
      </c>
      <c r="D370" t="s">
        <v>162</v>
      </c>
      <c r="E370" t="s">
        <v>748</v>
      </c>
      <c r="F370" t="s">
        <v>14</v>
      </c>
      <c r="G370" t="s">
        <v>427</v>
      </c>
      <c r="H370" s="148" t="s">
        <v>428</v>
      </c>
      <c r="I370" s="189">
        <v>1802.3962763561306</v>
      </c>
      <c r="J370" s="184">
        <v>6081.4</v>
      </c>
      <c r="K370" s="179">
        <v>74.14</v>
      </c>
      <c r="L370" s="184">
        <v>450.87499600000001</v>
      </c>
      <c r="M370" s="179">
        <v>0.2963785109277684</v>
      </c>
      <c r="N370" s="184">
        <v>526.97022961615369</v>
      </c>
      <c r="O370" s="345">
        <v>44068</v>
      </c>
      <c r="P370" s="184" t="s">
        <v>1444</v>
      </c>
      <c r="Q370" s="182">
        <v>0.13800036307524732</v>
      </c>
      <c r="R370" s="148" t="s">
        <v>551</v>
      </c>
      <c r="S370" s="148">
        <v>12</v>
      </c>
      <c r="T370" t="s">
        <v>162</v>
      </c>
    </row>
    <row r="371" spans="1:20" x14ac:dyDescent="0.3">
      <c r="A371" s="148" t="s">
        <v>758</v>
      </c>
      <c r="B371" s="148">
        <v>420</v>
      </c>
      <c r="C371" t="s">
        <v>171</v>
      </c>
      <c r="D371" t="s">
        <v>172</v>
      </c>
      <c r="E371" t="s">
        <v>759</v>
      </c>
      <c r="F371" t="s">
        <v>14</v>
      </c>
      <c r="G371" t="s">
        <v>427</v>
      </c>
      <c r="H371" s="148" t="s">
        <v>428</v>
      </c>
      <c r="I371" s="189">
        <v>1025.6745019559999</v>
      </c>
      <c r="J371" s="184">
        <v>3621.2000000000007</v>
      </c>
      <c r="K371" s="179">
        <v>74.14</v>
      </c>
      <c r="L371" s="184">
        <v>268.47576800000002</v>
      </c>
      <c r="M371" s="179">
        <v>0.2832416055329724</v>
      </c>
      <c r="N371" s="184">
        <v>299.87851999999998</v>
      </c>
      <c r="O371" s="345">
        <v>26241</v>
      </c>
      <c r="P371" s="184" t="s">
        <v>1444</v>
      </c>
      <c r="Q371" s="182">
        <v>0.13799778971837967</v>
      </c>
      <c r="R371" s="148" t="s">
        <v>551</v>
      </c>
      <c r="S371" s="148">
        <v>12</v>
      </c>
      <c r="T371" t="s">
        <v>172</v>
      </c>
    </row>
    <row r="372" spans="1:20" x14ac:dyDescent="0.3">
      <c r="A372" s="148" t="s">
        <v>760</v>
      </c>
      <c r="B372" s="148">
        <v>767</v>
      </c>
      <c r="C372" t="s">
        <v>761</v>
      </c>
      <c r="D372" t="s">
        <v>174</v>
      </c>
      <c r="E372" t="s">
        <v>762</v>
      </c>
      <c r="F372" t="s">
        <v>14</v>
      </c>
      <c r="G372" t="s">
        <v>427</v>
      </c>
      <c r="H372" s="148" t="s">
        <v>428</v>
      </c>
      <c r="I372" s="189">
        <v>0</v>
      </c>
      <c r="J372" s="184">
        <v>0</v>
      </c>
      <c r="K372" s="179">
        <v>74.14</v>
      </c>
      <c r="L372" s="184">
        <v>0</v>
      </c>
      <c r="M372" s="179" t="s">
        <v>2160</v>
      </c>
      <c r="N372" s="184">
        <v>0</v>
      </c>
      <c r="O372" s="345" t="s">
        <v>2160</v>
      </c>
      <c r="P372" s="184" t="s">
        <v>1444</v>
      </c>
      <c r="Q372" s="182" t="s">
        <v>2160</v>
      </c>
      <c r="R372" s="148">
        <v>0</v>
      </c>
      <c r="S372" s="148">
        <v>0</v>
      </c>
      <c r="T372" t="s">
        <v>174</v>
      </c>
    </row>
    <row r="373" spans="1:20" x14ac:dyDescent="0.3">
      <c r="A373" s="148" t="s">
        <v>765</v>
      </c>
      <c r="B373" s="148">
        <v>682</v>
      </c>
      <c r="C373" t="s">
        <v>177</v>
      </c>
      <c r="D373" t="s">
        <v>178</v>
      </c>
      <c r="E373" t="s">
        <v>766</v>
      </c>
      <c r="F373" t="s">
        <v>14</v>
      </c>
      <c r="G373" t="s">
        <v>427</v>
      </c>
      <c r="H373" s="148" t="s">
        <v>428</v>
      </c>
      <c r="I373" s="189">
        <v>560.62137300000006</v>
      </c>
      <c r="J373" s="184">
        <v>2164</v>
      </c>
      <c r="K373" s="179">
        <v>74.14</v>
      </c>
      <c r="L373" s="184">
        <v>160.43895999999998</v>
      </c>
      <c r="M373" s="179">
        <v>0.25906717791127543</v>
      </c>
      <c r="N373" s="184">
        <v>163.91</v>
      </c>
      <c r="O373" s="345">
        <v>15681</v>
      </c>
      <c r="P373" s="184" t="s">
        <v>1444</v>
      </c>
      <c r="Q373" s="182">
        <v>0.13800140297174926</v>
      </c>
      <c r="R373" s="148" t="s">
        <v>551</v>
      </c>
      <c r="S373" s="148">
        <v>6</v>
      </c>
      <c r="T373" t="s">
        <v>178</v>
      </c>
    </row>
    <row r="374" spans="1:20" x14ac:dyDescent="0.3">
      <c r="A374" s="148" t="s">
        <v>781</v>
      </c>
      <c r="B374" s="148">
        <v>256</v>
      </c>
      <c r="C374" t="s">
        <v>193</v>
      </c>
      <c r="D374" t="s">
        <v>194</v>
      </c>
      <c r="E374" t="s">
        <v>782</v>
      </c>
      <c r="F374" t="s">
        <v>14</v>
      </c>
      <c r="G374" t="s">
        <v>427</v>
      </c>
      <c r="H374" s="148" t="s">
        <v>428</v>
      </c>
      <c r="I374" s="189">
        <v>1242.8002080000003</v>
      </c>
      <c r="J374" s="184">
        <v>4811.5999999999995</v>
      </c>
      <c r="K374" s="179">
        <v>74.14</v>
      </c>
      <c r="L374" s="184">
        <v>356.73202399999997</v>
      </c>
      <c r="M374" s="179">
        <v>0.25829250311746621</v>
      </c>
      <c r="N374" s="184">
        <v>363.36000000000007</v>
      </c>
      <c r="O374" s="345">
        <v>34867</v>
      </c>
      <c r="P374" s="184" t="s">
        <v>1444</v>
      </c>
      <c r="Q374" s="182">
        <v>0.13799868070094931</v>
      </c>
      <c r="R374" s="148" t="s">
        <v>551</v>
      </c>
      <c r="S374" s="148">
        <v>12</v>
      </c>
      <c r="T374" t="s">
        <v>194</v>
      </c>
    </row>
    <row r="375" spans="1:20" x14ac:dyDescent="0.3">
      <c r="A375" s="148" t="s">
        <v>821</v>
      </c>
      <c r="B375" s="148">
        <v>274</v>
      </c>
      <c r="C375" t="s">
        <v>214</v>
      </c>
      <c r="D375" t="s">
        <v>822</v>
      </c>
      <c r="E375" t="s">
        <v>823</v>
      </c>
      <c r="F375" t="s">
        <v>14</v>
      </c>
      <c r="G375" t="s">
        <v>427</v>
      </c>
      <c r="H375" s="148" t="s">
        <v>428</v>
      </c>
      <c r="I375" s="189">
        <v>18927.7213008</v>
      </c>
      <c r="J375" s="184">
        <v>55721.100000000006</v>
      </c>
      <c r="K375" s="179">
        <v>74.14</v>
      </c>
      <c r="L375" s="184">
        <v>4131.1623540000001</v>
      </c>
      <c r="M375" s="179">
        <v>0.33968678473325181</v>
      </c>
      <c r="N375" s="184">
        <v>5533.9359999999997</v>
      </c>
      <c r="O375" s="345">
        <v>403777</v>
      </c>
      <c r="P375" s="184" t="s">
        <v>1444</v>
      </c>
      <c r="Q375" s="182">
        <v>0.13799968794656459</v>
      </c>
      <c r="R375" s="148" t="s">
        <v>551</v>
      </c>
      <c r="S375" s="148">
        <v>12</v>
      </c>
      <c r="T375" t="s">
        <v>215</v>
      </c>
    </row>
    <row r="376" spans="1:20" x14ac:dyDescent="0.3">
      <c r="A376" s="148" t="s">
        <v>824</v>
      </c>
      <c r="B376" s="148">
        <v>341</v>
      </c>
      <c r="C376" t="s">
        <v>218</v>
      </c>
      <c r="D376" t="s">
        <v>219</v>
      </c>
      <c r="E376" t="s">
        <v>825</v>
      </c>
      <c r="F376" t="s">
        <v>14</v>
      </c>
      <c r="G376" t="s">
        <v>427</v>
      </c>
      <c r="H376" s="148" t="s">
        <v>428</v>
      </c>
      <c r="I376" s="189">
        <v>1763.6537529000002</v>
      </c>
      <c r="J376" s="184">
        <v>6064</v>
      </c>
      <c r="K376" s="179">
        <v>74.14</v>
      </c>
      <c r="L376" s="184">
        <v>449.58496000000002</v>
      </c>
      <c r="M376" s="179">
        <v>0.29083999882915573</v>
      </c>
      <c r="N376" s="184">
        <v>515.64300000000003</v>
      </c>
      <c r="O376" s="345">
        <v>43942</v>
      </c>
      <c r="P376" s="184" t="s">
        <v>1444</v>
      </c>
      <c r="Q376" s="182">
        <v>0.13800009102908378</v>
      </c>
      <c r="R376" s="148" t="s">
        <v>551</v>
      </c>
      <c r="S376" s="148">
        <v>12</v>
      </c>
      <c r="T376" t="s">
        <v>219</v>
      </c>
    </row>
    <row r="377" spans="1:20" x14ac:dyDescent="0.3">
      <c r="A377" s="148" t="s">
        <v>837</v>
      </c>
      <c r="B377" s="148">
        <v>63</v>
      </c>
      <c r="C377" t="s">
        <v>227</v>
      </c>
      <c r="D377" t="s">
        <v>838</v>
      </c>
      <c r="E377" t="s">
        <v>839</v>
      </c>
      <c r="F377" t="s">
        <v>14</v>
      </c>
      <c r="G377" t="s">
        <v>427</v>
      </c>
      <c r="H377" s="148" t="s">
        <v>428</v>
      </c>
      <c r="I377" s="189">
        <v>10313.059575000001</v>
      </c>
      <c r="J377" s="184">
        <v>37448.400000000001</v>
      </c>
      <c r="K377" s="179">
        <v>74.14</v>
      </c>
      <c r="L377" s="184">
        <v>2776.4243759999999</v>
      </c>
      <c r="M377" s="179">
        <v>0.2753938639568046</v>
      </c>
      <c r="N377" s="184">
        <v>3015.25</v>
      </c>
      <c r="O377" s="345">
        <v>271365</v>
      </c>
      <c r="P377" s="184" t="s">
        <v>1444</v>
      </c>
      <c r="Q377" s="182">
        <v>0.13800011055220829</v>
      </c>
      <c r="R377" s="148" t="s">
        <v>551</v>
      </c>
      <c r="S377" s="148">
        <v>12</v>
      </c>
      <c r="T377" t="s">
        <v>228</v>
      </c>
    </row>
    <row r="378" spans="1:20" x14ac:dyDescent="0.3">
      <c r="A378" s="148" t="s">
        <v>847</v>
      </c>
      <c r="B378" s="148">
        <v>332</v>
      </c>
      <c r="C378" t="s">
        <v>234</v>
      </c>
      <c r="D378" t="s">
        <v>235</v>
      </c>
      <c r="E378" t="s">
        <v>848</v>
      </c>
      <c r="F378" t="s">
        <v>14</v>
      </c>
      <c r="G378" t="s">
        <v>427</v>
      </c>
      <c r="H378" s="148" t="s">
        <v>428</v>
      </c>
      <c r="I378" s="189">
        <v>1585.2851079</v>
      </c>
      <c r="J378" s="184">
        <v>6412.8</v>
      </c>
      <c r="K378" s="179">
        <v>74.14</v>
      </c>
      <c r="L378" s="184">
        <v>475.44499200000001</v>
      </c>
      <c r="M378" s="179">
        <v>0.2472063853386976</v>
      </c>
      <c r="N378" s="184">
        <v>463.49299999999999</v>
      </c>
      <c r="O378" s="345">
        <v>46471</v>
      </c>
      <c r="P378" s="184" t="s">
        <v>1444</v>
      </c>
      <c r="Q378" s="182">
        <v>0.13799573927825956</v>
      </c>
      <c r="R378" s="148" t="s">
        <v>551</v>
      </c>
      <c r="S378" s="148">
        <v>12</v>
      </c>
      <c r="T378" t="s">
        <v>235</v>
      </c>
    </row>
    <row r="379" spans="1:20" x14ac:dyDescent="0.3">
      <c r="A379" s="148" t="s">
        <v>894</v>
      </c>
      <c r="B379" s="148">
        <v>687</v>
      </c>
      <c r="C379" t="s">
        <v>262</v>
      </c>
      <c r="D379" t="s">
        <v>263</v>
      </c>
      <c r="E379" t="s">
        <v>895</v>
      </c>
      <c r="F379" t="s">
        <v>14</v>
      </c>
      <c r="G379" t="s">
        <v>427</v>
      </c>
      <c r="H379" s="148" t="s">
        <v>428</v>
      </c>
      <c r="I379" s="189">
        <v>877.58399429999986</v>
      </c>
      <c r="J379" s="184">
        <v>3908.4</v>
      </c>
      <c r="K379" s="179">
        <v>74.14</v>
      </c>
      <c r="L379" s="184">
        <v>289.768776</v>
      </c>
      <c r="M379" s="179">
        <v>0.22453791687135397</v>
      </c>
      <c r="N379" s="184">
        <v>256.58099999999996</v>
      </c>
      <c r="O379" s="345">
        <v>28320</v>
      </c>
      <c r="P379" s="184" t="s">
        <v>1444</v>
      </c>
      <c r="Q379" s="182">
        <v>0.13800847457627119</v>
      </c>
      <c r="R379" s="148" t="s">
        <v>551</v>
      </c>
      <c r="S379" s="148">
        <v>11</v>
      </c>
      <c r="T379" t="s">
        <v>263</v>
      </c>
    </row>
    <row r="380" spans="1:20" x14ac:dyDescent="0.3">
      <c r="A380" s="148" t="s">
        <v>911</v>
      </c>
      <c r="B380" s="148">
        <v>44</v>
      </c>
      <c r="C380" t="s">
        <v>274</v>
      </c>
      <c r="D380" t="s">
        <v>275</v>
      </c>
      <c r="E380" t="s">
        <v>912</v>
      </c>
      <c r="F380" t="s">
        <v>14</v>
      </c>
      <c r="G380" t="s">
        <v>427</v>
      </c>
      <c r="H380" s="148" t="s">
        <v>428</v>
      </c>
      <c r="I380" s="189">
        <v>8063.4461777999995</v>
      </c>
      <c r="J380" s="184">
        <v>23240.000000000004</v>
      </c>
      <c r="K380" s="179">
        <v>74.14</v>
      </c>
      <c r="L380" s="184">
        <v>1723.0136000000002</v>
      </c>
      <c r="M380" s="179">
        <v>0.34696412124784848</v>
      </c>
      <c r="N380" s="184">
        <v>2357.5259999999998</v>
      </c>
      <c r="O380" s="345">
        <v>168406</v>
      </c>
      <c r="P380" s="184" t="s">
        <v>1444</v>
      </c>
      <c r="Q380" s="182">
        <v>0.1379998337351401</v>
      </c>
      <c r="R380" s="148" t="s">
        <v>551</v>
      </c>
      <c r="S380" s="148">
        <v>12</v>
      </c>
      <c r="T380" t="s">
        <v>275</v>
      </c>
    </row>
    <row r="381" spans="1:20" x14ac:dyDescent="0.3">
      <c r="A381" s="148" t="s">
        <v>938</v>
      </c>
      <c r="B381" s="148">
        <v>416</v>
      </c>
      <c r="C381" t="s">
        <v>299</v>
      </c>
      <c r="D381" t="s">
        <v>300</v>
      </c>
      <c r="E381" t="s">
        <v>939</v>
      </c>
      <c r="F381" t="s">
        <v>14</v>
      </c>
      <c r="G381" t="s">
        <v>427</v>
      </c>
      <c r="H381" s="148" t="s">
        <v>428</v>
      </c>
      <c r="I381" s="189">
        <v>1426.8978555000001</v>
      </c>
      <c r="J381" s="184">
        <v>5964.8000000000011</v>
      </c>
      <c r="K381" s="179">
        <v>74.14</v>
      </c>
      <c r="L381" s="184">
        <v>442.23027200000007</v>
      </c>
      <c r="M381" s="179">
        <v>0.23921973167583152</v>
      </c>
      <c r="N381" s="184">
        <v>417.185</v>
      </c>
      <c r="O381" s="345">
        <v>43223</v>
      </c>
      <c r="P381" s="184" t="s">
        <v>1444</v>
      </c>
      <c r="Q381" s="182">
        <v>0.13800060153159199</v>
      </c>
      <c r="R381" s="148" t="s">
        <v>551</v>
      </c>
      <c r="S381" s="148">
        <v>12</v>
      </c>
      <c r="T381" t="s">
        <v>300</v>
      </c>
    </row>
    <row r="382" spans="1:20" x14ac:dyDescent="0.3">
      <c r="A382" s="148" t="s">
        <v>976</v>
      </c>
      <c r="B382" s="148">
        <v>759</v>
      </c>
      <c r="C382" t="s">
        <v>332</v>
      </c>
      <c r="D382" t="s">
        <v>333</v>
      </c>
      <c r="E382" t="s">
        <v>977</v>
      </c>
      <c r="F382" t="s">
        <v>14</v>
      </c>
      <c r="G382" t="s">
        <v>427</v>
      </c>
      <c r="H382" s="148" t="s">
        <v>428</v>
      </c>
      <c r="I382" s="189">
        <v>686.37554309999996</v>
      </c>
      <c r="J382" s="184">
        <v>3086.4</v>
      </c>
      <c r="K382" s="179">
        <v>74.14</v>
      </c>
      <c r="L382" s="184">
        <v>228.82569599999999</v>
      </c>
      <c r="M382" s="179">
        <v>0.22238709924183514</v>
      </c>
      <c r="N382" s="184">
        <v>200.67699999999999</v>
      </c>
      <c r="O382" s="345">
        <v>22365</v>
      </c>
      <c r="P382" s="184" t="s">
        <v>1444</v>
      </c>
      <c r="Q382" s="182">
        <v>0.13800134138162307</v>
      </c>
      <c r="R382" s="148" t="s">
        <v>551</v>
      </c>
      <c r="S382" s="148">
        <v>12</v>
      </c>
      <c r="T382" t="s">
        <v>333</v>
      </c>
    </row>
    <row r="383" spans="1:20" x14ac:dyDescent="0.3">
      <c r="A383" s="148" t="s">
        <v>978</v>
      </c>
      <c r="B383" s="148">
        <v>364</v>
      </c>
      <c r="C383" t="s">
        <v>334</v>
      </c>
      <c r="D383" t="s">
        <v>335</v>
      </c>
      <c r="E383" t="s">
        <v>979</v>
      </c>
      <c r="F383" t="s">
        <v>14</v>
      </c>
      <c r="G383" t="s">
        <v>427</v>
      </c>
      <c r="H383" s="148" t="s">
        <v>428</v>
      </c>
      <c r="I383" s="189">
        <v>2181.1663536000005</v>
      </c>
      <c r="J383" s="184">
        <v>6995.5</v>
      </c>
      <c r="K383" s="179">
        <v>74.14</v>
      </c>
      <c r="L383" s="184">
        <v>518.64637000000005</v>
      </c>
      <c r="M383" s="179">
        <v>0.31179563342148531</v>
      </c>
      <c r="N383" s="184">
        <v>637.7120000000001</v>
      </c>
      <c r="O383" s="345">
        <v>50692</v>
      </c>
      <c r="P383" s="184" t="s">
        <v>1444</v>
      </c>
      <c r="Q383" s="182">
        <v>0.13800007890791446</v>
      </c>
      <c r="R383" s="148" t="s">
        <v>551</v>
      </c>
      <c r="S383" s="148">
        <v>12</v>
      </c>
      <c r="T383" t="s">
        <v>335</v>
      </c>
    </row>
    <row r="384" spans="1:20" x14ac:dyDescent="0.3">
      <c r="A384" s="148" t="s">
        <v>994</v>
      </c>
      <c r="B384" s="148">
        <v>394</v>
      </c>
      <c r="C384" t="s">
        <v>349</v>
      </c>
      <c r="D384" t="s">
        <v>350</v>
      </c>
      <c r="E384" t="s">
        <v>995</v>
      </c>
      <c r="F384" t="s">
        <v>14</v>
      </c>
      <c r="G384" t="s">
        <v>427</v>
      </c>
      <c r="H384" s="148" t="s">
        <v>428</v>
      </c>
      <c r="I384" s="189">
        <v>849.56352236127293</v>
      </c>
      <c r="J384" s="184">
        <v>3301.6999999999994</v>
      </c>
      <c r="K384" s="179">
        <v>74.14</v>
      </c>
      <c r="L384" s="184">
        <v>244.78803799999994</v>
      </c>
      <c r="M384" s="179">
        <v>0.25731093750530731</v>
      </c>
      <c r="N384" s="184">
        <v>248.38859818181822</v>
      </c>
      <c r="O384" s="345">
        <v>23925</v>
      </c>
      <c r="P384" s="184" t="s">
        <v>1444</v>
      </c>
      <c r="Q384" s="182">
        <v>0.13800208986415879</v>
      </c>
      <c r="R384" s="148" t="s">
        <v>551</v>
      </c>
      <c r="S384" s="148">
        <v>12</v>
      </c>
      <c r="T384" t="s">
        <v>350</v>
      </c>
    </row>
    <row r="385" spans="1:20" x14ac:dyDescent="0.3">
      <c r="A385" s="148" t="s">
        <v>998</v>
      </c>
      <c r="B385" s="148">
        <v>92</v>
      </c>
      <c r="C385" t="s">
        <v>353</v>
      </c>
      <c r="D385" t="s">
        <v>354</v>
      </c>
      <c r="E385" t="s">
        <v>999</v>
      </c>
      <c r="F385" t="s">
        <v>14</v>
      </c>
      <c r="G385" t="s">
        <v>427</v>
      </c>
      <c r="H385" s="148" t="s">
        <v>428</v>
      </c>
      <c r="I385" s="189">
        <v>4409.8851380999995</v>
      </c>
      <c r="J385" s="184">
        <v>13103.699999999999</v>
      </c>
      <c r="K385" s="179">
        <v>74.14</v>
      </c>
      <c r="L385" s="184">
        <v>971.50831799999992</v>
      </c>
      <c r="M385" s="179">
        <v>0.33653740074177524</v>
      </c>
      <c r="N385" s="184">
        <v>1289.3269999999998</v>
      </c>
      <c r="O385" s="345">
        <v>94954</v>
      </c>
      <c r="P385" s="184" t="s">
        <v>1444</v>
      </c>
      <c r="Q385" s="182">
        <v>0.13800050550793014</v>
      </c>
      <c r="R385" s="148" t="s">
        <v>551</v>
      </c>
      <c r="S385" s="148">
        <v>12</v>
      </c>
      <c r="T385" t="s">
        <v>354</v>
      </c>
    </row>
    <row r="386" spans="1:20" x14ac:dyDescent="0.3">
      <c r="A386" s="148" t="s">
        <v>618</v>
      </c>
      <c r="B386" s="148">
        <v>2</v>
      </c>
      <c r="C386" t="s">
        <v>80</v>
      </c>
      <c r="D386" t="s">
        <v>94</v>
      </c>
      <c r="E386" t="s">
        <v>619</v>
      </c>
      <c r="F386" t="s">
        <v>14</v>
      </c>
      <c r="G386" t="s">
        <v>427</v>
      </c>
      <c r="H386" s="148" t="s">
        <v>428</v>
      </c>
      <c r="I386" s="189">
        <v>3847.1568603000005</v>
      </c>
      <c r="J386" s="184">
        <v>11936.399999999998</v>
      </c>
      <c r="K386" s="179">
        <v>74.14</v>
      </c>
      <c r="L386" s="184">
        <v>884.96469599999989</v>
      </c>
      <c r="M386" s="179">
        <v>0.32230461950839462</v>
      </c>
      <c r="N386" s="184">
        <v>1124.8010000000002</v>
      </c>
      <c r="O386" s="345">
        <v>86496</v>
      </c>
      <c r="P386" s="184" t="s">
        <v>1444</v>
      </c>
      <c r="Q386" s="182">
        <v>0.13799944506104325</v>
      </c>
      <c r="R386" s="148" t="s">
        <v>551</v>
      </c>
      <c r="S386" s="148">
        <v>12</v>
      </c>
      <c r="T386" t="s">
        <v>620</v>
      </c>
    </row>
    <row r="387" spans="1:20" x14ac:dyDescent="0.3">
      <c r="A387" s="148" t="s">
        <v>1006</v>
      </c>
      <c r="B387" s="148">
        <v>72</v>
      </c>
      <c r="C387" t="s">
        <v>361</v>
      </c>
      <c r="D387" t="s">
        <v>362</v>
      </c>
      <c r="E387" t="s">
        <v>1007</v>
      </c>
      <c r="F387" t="s">
        <v>14</v>
      </c>
      <c r="G387" t="s">
        <v>427</v>
      </c>
      <c r="H387" s="148" t="s">
        <v>428</v>
      </c>
      <c r="I387" s="189">
        <v>1890.0440988</v>
      </c>
      <c r="J387" s="184">
        <v>5941.4</v>
      </c>
      <c r="K387" s="179">
        <v>74.14</v>
      </c>
      <c r="L387" s="184">
        <v>440.49539599999997</v>
      </c>
      <c r="M387" s="179">
        <v>0.31811426579594038</v>
      </c>
      <c r="N387" s="184">
        <v>552.596</v>
      </c>
      <c r="O387" s="345">
        <v>43054</v>
      </c>
      <c r="P387" s="184" t="s">
        <v>1444</v>
      </c>
      <c r="Q387" s="182">
        <v>0.13799879221442837</v>
      </c>
      <c r="R387" s="148" t="s">
        <v>551</v>
      </c>
      <c r="S387" s="148">
        <v>12</v>
      </c>
      <c r="T387" t="s">
        <v>362</v>
      </c>
    </row>
    <row r="388" spans="1:20" x14ac:dyDescent="0.3">
      <c r="A388" s="148" t="s">
        <v>1044</v>
      </c>
      <c r="B388" s="148">
        <v>663</v>
      </c>
      <c r="C388" t="s">
        <v>378</v>
      </c>
      <c r="D388" t="s">
        <v>379</v>
      </c>
      <c r="E388" t="s">
        <v>1045</v>
      </c>
      <c r="F388" t="s">
        <v>14</v>
      </c>
      <c r="G388" t="s">
        <v>427</v>
      </c>
      <c r="H388" s="148" t="s">
        <v>428</v>
      </c>
      <c r="I388" s="189">
        <v>2411.65353</v>
      </c>
      <c r="J388" s="184">
        <v>11087.7</v>
      </c>
      <c r="K388" s="179">
        <v>74.14</v>
      </c>
      <c r="L388" s="184">
        <v>822.04207800000006</v>
      </c>
      <c r="M388" s="179">
        <v>0.21750710517059443</v>
      </c>
      <c r="N388" s="184">
        <v>705.1</v>
      </c>
      <c r="O388" s="345">
        <v>80347</v>
      </c>
      <c r="P388" s="184" t="s">
        <v>1444</v>
      </c>
      <c r="Q388" s="182">
        <v>0.13799768504113408</v>
      </c>
      <c r="R388" s="148" t="s">
        <v>551</v>
      </c>
      <c r="S388" s="148">
        <v>12</v>
      </c>
      <c r="T388" t="s">
        <v>379</v>
      </c>
    </row>
    <row r="389" spans="1:20" x14ac:dyDescent="0.3">
      <c r="A389" s="148" t="s">
        <v>625</v>
      </c>
      <c r="B389" s="148">
        <v>2</v>
      </c>
      <c r="C389" t="s">
        <v>80</v>
      </c>
      <c r="D389" t="s">
        <v>100</v>
      </c>
      <c r="E389" t="s">
        <v>626</v>
      </c>
      <c r="F389" t="s">
        <v>14</v>
      </c>
      <c r="G389" t="s">
        <v>427</v>
      </c>
      <c r="H389" s="148" t="s">
        <v>428</v>
      </c>
      <c r="I389" s="189">
        <v>32036.988995700005</v>
      </c>
      <c r="J389" s="184">
        <v>89812.199999999983</v>
      </c>
      <c r="K389" s="179">
        <v>74.14</v>
      </c>
      <c r="L389" s="184">
        <v>6658.6765079999986</v>
      </c>
      <c r="M389" s="179">
        <v>0.35671088110189941</v>
      </c>
      <c r="N389" s="184">
        <v>9366.719000000001</v>
      </c>
      <c r="O389" s="345">
        <v>650813</v>
      </c>
      <c r="P389" s="184" t="s">
        <v>1444</v>
      </c>
      <c r="Q389" s="182">
        <v>0.13800000921923805</v>
      </c>
      <c r="R389" s="148" t="s">
        <v>551</v>
      </c>
      <c r="S389" s="148">
        <v>12</v>
      </c>
      <c r="T389" t="s">
        <v>627</v>
      </c>
    </row>
    <row r="390" spans="1:20" x14ac:dyDescent="0.3">
      <c r="A390" s="148" t="s">
        <v>628</v>
      </c>
      <c r="B390" s="148">
        <v>2</v>
      </c>
      <c r="C390" t="s">
        <v>80</v>
      </c>
      <c r="D390" t="s">
        <v>81</v>
      </c>
      <c r="E390" t="s">
        <v>629</v>
      </c>
      <c r="F390" t="s">
        <v>14</v>
      </c>
      <c r="G390" t="s">
        <v>427</v>
      </c>
      <c r="H390" s="148" t="s">
        <v>428</v>
      </c>
      <c r="I390" s="189">
        <v>2016.8790836999999</v>
      </c>
      <c r="J390" s="184">
        <v>6800.9</v>
      </c>
      <c r="K390" s="179">
        <v>74.14</v>
      </c>
      <c r="L390" s="184">
        <v>504.21872599999995</v>
      </c>
      <c r="M390" s="179">
        <v>0.29656061458042321</v>
      </c>
      <c r="N390" s="184">
        <v>589.67899999999997</v>
      </c>
      <c r="O390" s="345">
        <v>49282</v>
      </c>
      <c r="P390" s="184" t="s">
        <v>1444</v>
      </c>
      <c r="Q390" s="182">
        <v>0.13799967533785154</v>
      </c>
      <c r="R390" s="148" t="s">
        <v>551</v>
      </c>
      <c r="S390" s="148">
        <v>12</v>
      </c>
      <c r="T390" t="s">
        <v>630</v>
      </c>
    </row>
    <row r="391" spans="1:20" x14ac:dyDescent="0.3">
      <c r="A391" s="148" t="s">
        <v>631</v>
      </c>
      <c r="B391" s="148">
        <v>2</v>
      </c>
      <c r="C391" t="s">
        <v>80</v>
      </c>
      <c r="D391" t="s">
        <v>82</v>
      </c>
      <c r="E391" t="s">
        <v>632</v>
      </c>
      <c r="F391" t="s">
        <v>14</v>
      </c>
      <c r="G391" t="s">
        <v>427</v>
      </c>
      <c r="H391" s="148" t="s">
        <v>428</v>
      </c>
      <c r="I391" s="189">
        <v>1776.5038200000004</v>
      </c>
      <c r="J391" s="184">
        <v>5999.2999999999993</v>
      </c>
      <c r="K391" s="179">
        <v>74.14</v>
      </c>
      <c r="L391" s="184">
        <v>444.78810199999998</v>
      </c>
      <c r="M391" s="179">
        <v>0.29611851716033549</v>
      </c>
      <c r="N391" s="184">
        <v>519.40000000000009</v>
      </c>
      <c r="O391" s="345">
        <v>43473</v>
      </c>
      <c r="P391" s="184" t="s">
        <v>1444</v>
      </c>
      <c r="Q391" s="182">
        <v>0.13800059807236673</v>
      </c>
      <c r="R391" s="148" t="s">
        <v>551</v>
      </c>
      <c r="S391" s="148">
        <v>12</v>
      </c>
      <c r="T391" t="s">
        <v>633</v>
      </c>
    </row>
    <row r="392" spans="1:20" x14ac:dyDescent="0.3">
      <c r="A392" s="148" t="s">
        <v>634</v>
      </c>
      <c r="B392" s="148">
        <v>2</v>
      </c>
      <c r="C392" t="s">
        <v>80</v>
      </c>
      <c r="D392" t="s">
        <v>87</v>
      </c>
      <c r="E392" t="s">
        <v>635</v>
      </c>
      <c r="F392" t="s">
        <v>14</v>
      </c>
      <c r="G392" t="s">
        <v>1059</v>
      </c>
      <c r="H392" s="148" t="s">
        <v>1060</v>
      </c>
      <c r="I392" s="189">
        <v>81.919605299999986</v>
      </c>
      <c r="J392" s="184">
        <v>0</v>
      </c>
      <c r="K392" s="179">
        <v>0</v>
      </c>
      <c r="L392" s="184">
        <v>0</v>
      </c>
      <c r="M392" s="179" t="s">
        <v>2160</v>
      </c>
      <c r="N392" s="184">
        <v>23.950999999999997</v>
      </c>
      <c r="O392" s="345">
        <v>0</v>
      </c>
      <c r="P392" s="184" t="s">
        <v>505</v>
      </c>
      <c r="Q392" s="182" t="s">
        <v>2160</v>
      </c>
      <c r="R392" s="148" t="s">
        <v>551</v>
      </c>
      <c r="S392" s="148">
        <v>12</v>
      </c>
      <c r="T392" t="s">
        <v>636</v>
      </c>
    </row>
    <row r="393" spans="1:20" x14ac:dyDescent="0.3">
      <c r="A393" s="148" t="s">
        <v>634</v>
      </c>
      <c r="B393" s="148">
        <v>2</v>
      </c>
      <c r="C393" t="s">
        <v>80</v>
      </c>
      <c r="D393" t="s">
        <v>87</v>
      </c>
      <c r="E393" t="s">
        <v>635</v>
      </c>
      <c r="F393" t="s">
        <v>14</v>
      </c>
      <c r="G393" t="s">
        <v>427</v>
      </c>
      <c r="H393" s="148" t="s">
        <v>428</v>
      </c>
      <c r="I393" s="189">
        <v>2547.4394400000001</v>
      </c>
      <c r="J393" s="184">
        <v>7766</v>
      </c>
      <c r="K393" s="179">
        <v>74.14</v>
      </c>
      <c r="L393" s="184">
        <v>575.77124000000003</v>
      </c>
      <c r="M393" s="179">
        <v>0.32802465104300799</v>
      </c>
      <c r="N393" s="184">
        <v>744.8</v>
      </c>
      <c r="O393" s="345">
        <v>56276</v>
      </c>
      <c r="P393" s="184" t="s">
        <v>1444</v>
      </c>
      <c r="Q393" s="182">
        <v>0.13799843627834246</v>
      </c>
      <c r="R393" s="148" t="s">
        <v>551</v>
      </c>
      <c r="S393" s="148">
        <v>12</v>
      </c>
      <c r="T393" t="s">
        <v>636</v>
      </c>
    </row>
    <row r="394" spans="1:20" x14ac:dyDescent="0.3">
      <c r="A394" s="148" t="s">
        <v>637</v>
      </c>
      <c r="B394" s="148">
        <v>2</v>
      </c>
      <c r="C394" t="s">
        <v>80</v>
      </c>
      <c r="D394" t="s">
        <v>90</v>
      </c>
      <c r="E394" t="s">
        <v>638</v>
      </c>
      <c r="F394" t="s">
        <v>14</v>
      </c>
      <c r="G394" t="s">
        <v>427</v>
      </c>
      <c r="H394" s="148" t="s">
        <v>428</v>
      </c>
      <c r="I394" s="189">
        <v>0</v>
      </c>
      <c r="J394" s="184">
        <v>0</v>
      </c>
      <c r="K394" s="179">
        <v>74.14</v>
      </c>
      <c r="L394" s="184">
        <v>0</v>
      </c>
      <c r="M394" s="179" t="s">
        <v>2160</v>
      </c>
      <c r="N394" s="184">
        <v>0</v>
      </c>
      <c r="O394" s="345" t="s">
        <v>2160</v>
      </c>
      <c r="P394" s="184" t="s">
        <v>1444</v>
      </c>
      <c r="Q394" s="182" t="s">
        <v>2160</v>
      </c>
      <c r="R394" s="148">
        <v>0</v>
      </c>
      <c r="S394" s="148">
        <v>0</v>
      </c>
      <c r="T394" t="s">
        <v>90</v>
      </c>
    </row>
    <row r="395" spans="1:20" x14ac:dyDescent="0.3">
      <c r="A395" s="148" t="s">
        <v>707</v>
      </c>
      <c r="B395" s="148">
        <v>169</v>
      </c>
      <c r="C395" t="s">
        <v>103</v>
      </c>
      <c r="D395" t="s">
        <v>106</v>
      </c>
      <c r="E395" t="s">
        <v>708</v>
      </c>
      <c r="F395" t="s">
        <v>14</v>
      </c>
      <c r="G395" t="s">
        <v>427</v>
      </c>
      <c r="H395" s="148" t="s">
        <v>428</v>
      </c>
      <c r="I395" s="189">
        <v>1456.2748122</v>
      </c>
      <c r="J395" s="184">
        <v>3930.6000000000004</v>
      </c>
      <c r="K395" s="179">
        <v>74.14</v>
      </c>
      <c r="L395" s="184">
        <v>291.41468400000002</v>
      </c>
      <c r="M395" s="179">
        <v>0.37049682292779729</v>
      </c>
      <c r="N395" s="184">
        <v>425.774</v>
      </c>
      <c r="O395" s="345">
        <v>28483</v>
      </c>
      <c r="P395" s="184" t="s">
        <v>1444</v>
      </c>
      <c r="Q395" s="182">
        <v>0.13799810413228944</v>
      </c>
      <c r="R395" s="148" t="s">
        <v>551</v>
      </c>
      <c r="S395" s="148">
        <v>12</v>
      </c>
      <c r="T395" t="s">
        <v>106</v>
      </c>
    </row>
    <row r="396" spans="1:20" x14ac:dyDescent="0.3">
      <c r="A396" s="148" t="s">
        <v>713</v>
      </c>
      <c r="B396" s="148">
        <v>169</v>
      </c>
      <c r="C396" t="s">
        <v>103</v>
      </c>
      <c r="D396" t="s">
        <v>115</v>
      </c>
      <c r="E396" t="s">
        <v>714</v>
      </c>
      <c r="F396" t="s">
        <v>14</v>
      </c>
      <c r="G396" t="s">
        <v>427</v>
      </c>
      <c r="H396" s="148" t="s">
        <v>428</v>
      </c>
      <c r="I396" s="189">
        <v>2134.3321856999996</v>
      </c>
      <c r="J396" s="184">
        <v>6493.5999999999995</v>
      </c>
      <c r="K396" s="179">
        <v>74.14</v>
      </c>
      <c r="L396" s="184">
        <v>481.43550399999998</v>
      </c>
      <c r="M396" s="179">
        <v>0.32868242357090055</v>
      </c>
      <c r="N396" s="184">
        <v>624.01899999999989</v>
      </c>
      <c r="O396" s="345">
        <v>47055</v>
      </c>
      <c r="P396" s="184" t="s">
        <v>1444</v>
      </c>
      <c r="Q396" s="182">
        <v>0.13800021251726702</v>
      </c>
      <c r="R396" s="148" t="s">
        <v>551</v>
      </c>
      <c r="S396" s="148">
        <v>12</v>
      </c>
      <c r="T396" t="s">
        <v>115</v>
      </c>
    </row>
    <row r="397" spans="1:20" x14ac:dyDescent="0.3">
      <c r="A397" s="148" t="s">
        <v>715</v>
      </c>
      <c r="B397" s="148">
        <v>169</v>
      </c>
      <c r="C397" t="s">
        <v>103</v>
      </c>
      <c r="D397" t="s">
        <v>116</v>
      </c>
      <c r="E397" t="s">
        <v>716</v>
      </c>
      <c r="F397" t="s">
        <v>14</v>
      </c>
      <c r="G397" t="s">
        <v>427</v>
      </c>
      <c r="H397" s="148" t="s">
        <v>428</v>
      </c>
      <c r="I397" s="189">
        <v>2036.4466199999999</v>
      </c>
      <c r="J397" s="184">
        <v>7342.9000000000005</v>
      </c>
      <c r="K397" s="179">
        <v>74.14</v>
      </c>
      <c r="L397" s="184">
        <v>544.40260599999999</v>
      </c>
      <c r="M397" s="179">
        <v>0.27733546963733674</v>
      </c>
      <c r="N397" s="184">
        <v>595.4</v>
      </c>
      <c r="O397" s="345">
        <v>53210</v>
      </c>
      <c r="P397" s="184" t="s">
        <v>1444</v>
      </c>
      <c r="Q397" s="182">
        <v>0.13799849652320995</v>
      </c>
      <c r="R397" s="148" t="s">
        <v>551</v>
      </c>
      <c r="S397" s="148">
        <v>12</v>
      </c>
      <c r="T397" t="s">
        <v>116</v>
      </c>
    </row>
    <row r="398" spans="1:20" x14ac:dyDescent="0.3">
      <c r="A398" s="148" t="s">
        <v>717</v>
      </c>
      <c r="B398" s="148">
        <v>169</v>
      </c>
      <c r="C398" t="s">
        <v>103</v>
      </c>
      <c r="D398" t="s">
        <v>118</v>
      </c>
      <c r="E398" t="s">
        <v>718</v>
      </c>
      <c r="F398" t="s">
        <v>14</v>
      </c>
      <c r="G398" t="s">
        <v>427</v>
      </c>
      <c r="H398" s="148" t="s">
        <v>428</v>
      </c>
      <c r="I398" s="189">
        <v>3532.6876376999999</v>
      </c>
      <c r="J398" s="184">
        <v>10634.099999999997</v>
      </c>
      <c r="K398" s="179">
        <v>74.14</v>
      </c>
      <c r="L398" s="184">
        <v>788.41217399999982</v>
      </c>
      <c r="M398" s="179">
        <v>0.33220372553389577</v>
      </c>
      <c r="N398" s="184">
        <v>1032.8589999999999</v>
      </c>
      <c r="O398" s="345">
        <v>77058</v>
      </c>
      <c r="P398" s="184" t="s">
        <v>1444</v>
      </c>
      <c r="Q398" s="182">
        <v>0.13800124581484072</v>
      </c>
      <c r="R398" s="148" t="s">
        <v>551</v>
      </c>
      <c r="S398" s="148">
        <v>12</v>
      </c>
      <c r="T398" t="s">
        <v>118</v>
      </c>
    </row>
    <row r="399" spans="1:20" x14ac:dyDescent="0.3">
      <c r="A399" s="148" t="s">
        <v>719</v>
      </c>
      <c r="B399" s="148">
        <v>169</v>
      </c>
      <c r="C399" t="s">
        <v>103</v>
      </c>
      <c r="D399" t="s">
        <v>119</v>
      </c>
      <c r="E399" t="s">
        <v>720</v>
      </c>
      <c r="F399" t="s">
        <v>14</v>
      </c>
      <c r="G399" t="s">
        <v>1059</v>
      </c>
      <c r="H399" s="148" t="s">
        <v>1060</v>
      </c>
      <c r="I399" s="189">
        <v>25.022914799999999</v>
      </c>
      <c r="J399" s="184">
        <v>0</v>
      </c>
      <c r="K399" s="179">
        <v>0</v>
      </c>
      <c r="L399" s="184">
        <v>0</v>
      </c>
      <c r="M399" s="179" t="s">
        <v>2160</v>
      </c>
      <c r="N399" s="184">
        <v>7.3159999999999989</v>
      </c>
      <c r="O399" s="345">
        <v>0</v>
      </c>
      <c r="P399" s="184" t="s">
        <v>505</v>
      </c>
      <c r="Q399" s="182" t="s">
        <v>2160</v>
      </c>
      <c r="R399" s="148" t="s">
        <v>551</v>
      </c>
      <c r="S399" s="148">
        <v>11</v>
      </c>
      <c r="T399" t="s">
        <v>119</v>
      </c>
    </row>
    <row r="400" spans="1:20" x14ac:dyDescent="0.3">
      <c r="A400" s="148" t="s">
        <v>719</v>
      </c>
      <c r="B400" s="148">
        <v>169</v>
      </c>
      <c r="C400" t="s">
        <v>103</v>
      </c>
      <c r="D400" t="s">
        <v>119</v>
      </c>
      <c r="E400" t="s">
        <v>720</v>
      </c>
      <c r="F400" t="s">
        <v>14</v>
      </c>
      <c r="G400" t="s">
        <v>427</v>
      </c>
      <c r="H400" s="148" t="s">
        <v>428</v>
      </c>
      <c r="I400" s="189">
        <v>2026.5551124000001</v>
      </c>
      <c r="J400" s="184">
        <v>6059.5</v>
      </c>
      <c r="K400" s="179">
        <v>74.14</v>
      </c>
      <c r="L400" s="184">
        <v>449.25133</v>
      </c>
      <c r="M400" s="179">
        <v>0.334442629325852</v>
      </c>
      <c r="N400" s="184">
        <v>592.50800000000004</v>
      </c>
      <c r="O400" s="345">
        <v>43910</v>
      </c>
      <c r="P400" s="184" t="s">
        <v>1444</v>
      </c>
      <c r="Q400" s="182">
        <v>0.1379981780915509</v>
      </c>
      <c r="R400" s="148" t="s">
        <v>551</v>
      </c>
      <c r="S400" s="148">
        <v>12</v>
      </c>
      <c r="T400" t="s">
        <v>119</v>
      </c>
    </row>
    <row r="401" spans="1:20" x14ac:dyDescent="0.3">
      <c r="A401" s="148" t="s">
        <v>723</v>
      </c>
      <c r="B401" s="148">
        <v>169</v>
      </c>
      <c r="C401" t="s">
        <v>103</v>
      </c>
      <c r="D401" t="s">
        <v>127</v>
      </c>
      <c r="E401" t="s">
        <v>724</v>
      </c>
      <c r="F401" t="s">
        <v>14</v>
      </c>
      <c r="G401" t="s">
        <v>427</v>
      </c>
      <c r="H401" s="148" t="s">
        <v>428</v>
      </c>
      <c r="I401" s="189">
        <v>2275.9223447999998</v>
      </c>
      <c r="J401" s="184">
        <v>7082.4000000000005</v>
      </c>
      <c r="K401" s="179">
        <v>74.14</v>
      </c>
      <c r="L401" s="184">
        <v>525.08913600000005</v>
      </c>
      <c r="M401" s="179">
        <v>0.32134902643171803</v>
      </c>
      <c r="N401" s="184">
        <v>665.41599999999994</v>
      </c>
      <c r="O401" s="345">
        <v>51322</v>
      </c>
      <c r="P401" s="184" t="s">
        <v>1444</v>
      </c>
      <c r="Q401" s="182">
        <v>0.13799929854643234</v>
      </c>
      <c r="R401" s="148" t="s">
        <v>551</v>
      </c>
      <c r="S401" s="148">
        <v>12</v>
      </c>
      <c r="T401" t="s">
        <v>127</v>
      </c>
    </row>
    <row r="402" spans="1:20" x14ac:dyDescent="0.3">
      <c r="A402" s="148" t="s">
        <v>725</v>
      </c>
      <c r="B402" s="148">
        <v>169</v>
      </c>
      <c r="C402" t="s">
        <v>103</v>
      </c>
      <c r="D402" t="s">
        <v>133</v>
      </c>
      <c r="E402" t="s">
        <v>726</v>
      </c>
      <c r="F402" t="s">
        <v>14</v>
      </c>
      <c r="G402" t="s">
        <v>427</v>
      </c>
      <c r="H402" s="148" t="s">
        <v>428</v>
      </c>
      <c r="I402" s="189">
        <v>3579.0942681000006</v>
      </c>
      <c r="J402" s="184">
        <v>10807.4</v>
      </c>
      <c r="K402" s="179">
        <v>74.14</v>
      </c>
      <c r="L402" s="184">
        <v>801.26063599999998</v>
      </c>
      <c r="M402" s="179">
        <v>0.33117070415641142</v>
      </c>
      <c r="N402" s="184">
        <v>1046.4270000000001</v>
      </c>
      <c r="O402" s="345">
        <v>78314</v>
      </c>
      <c r="P402" s="184" t="s">
        <v>1444</v>
      </c>
      <c r="Q402" s="182">
        <v>0.13800086829941005</v>
      </c>
      <c r="R402" s="148" t="s">
        <v>551</v>
      </c>
      <c r="S402" s="148">
        <v>12</v>
      </c>
      <c r="T402" t="s">
        <v>133</v>
      </c>
    </row>
    <row r="403" spans="1:20" x14ac:dyDescent="0.3">
      <c r="A403" s="148" t="s">
        <v>731</v>
      </c>
      <c r="B403" s="148">
        <v>169</v>
      </c>
      <c r="C403" t="s">
        <v>103</v>
      </c>
      <c r="D403" t="s">
        <v>144</v>
      </c>
      <c r="E403" t="s">
        <v>732</v>
      </c>
      <c r="F403" t="s">
        <v>14</v>
      </c>
      <c r="G403" t="s">
        <v>427</v>
      </c>
      <c r="H403" s="148" t="s">
        <v>428</v>
      </c>
      <c r="I403" s="189">
        <v>1364.750624466667</v>
      </c>
      <c r="J403" s="184">
        <v>4601.1000000000004</v>
      </c>
      <c r="K403" s="179">
        <v>74.14</v>
      </c>
      <c r="L403" s="184">
        <v>341.12555400000002</v>
      </c>
      <c r="M403" s="179">
        <v>0.29661398893018343</v>
      </c>
      <c r="N403" s="184">
        <v>399.01488888888895</v>
      </c>
      <c r="O403" s="345">
        <v>33340</v>
      </c>
      <c r="P403" s="184" t="s">
        <v>1444</v>
      </c>
      <c r="Q403" s="182">
        <v>0.13800539892021596</v>
      </c>
      <c r="R403" s="148" t="s">
        <v>551</v>
      </c>
      <c r="S403" s="148">
        <v>12</v>
      </c>
      <c r="T403" t="s">
        <v>144</v>
      </c>
    </row>
    <row r="404" spans="1:20" x14ac:dyDescent="0.3">
      <c r="A404" s="148" t="s">
        <v>992</v>
      </c>
      <c r="B404" s="148">
        <v>709</v>
      </c>
      <c r="C404" t="s">
        <v>347</v>
      </c>
      <c r="D404" t="s">
        <v>348</v>
      </c>
      <c r="E404" t="s">
        <v>993</v>
      </c>
      <c r="F404" t="s">
        <v>14</v>
      </c>
      <c r="G404" t="s">
        <v>427</v>
      </c>
      <c r="H404" s="148" t="s">
        <v>428</v>
      </c>
      <c r="I404" s="189">
        <v>578.86525319999998</v>
      </c>
      <c r="J404" s="184">
        <v>2713.1</v>
      </c>
      <c r="K404" s="179">
        <v>74.14</v>
      </c>
      <c r="L404" s="184">
        <v>201.14923400000001</v>
      </c>
      <c r="M404" s="179">
        <v>0.21335935026353617</v>
      </c>
      <c r="N404" s="184">
        <v>169.244</v>
      </c>
      <c r="O404" s="345">
        <v>19660</v>
      </c>
      <c r="P404" s="184" t="s">
        <v>1444</v>
      </c>
      <c r="Q404" s="182">
        <v>0.13800101729399797</v>
      </c>
      <c r="R404" s="148" t="s">
        <v>551</v>
      </c>
      <c r="S404" s="148">
        <v>12</v>
      </c>
      <c r="T404" t="s">
        <v>348</v>
      </c>
    </row>
    <row r="405" spans="1:20" x14ac:dyDescent="0.3">
      <c r="A405" s="148" t="s">
        <v>1437</v>
      </c>
      <c r="B405" s="148">
        <v>2</v>
      </c>
      <c r="C405" t="s">
        <v>80</v>
      </c>
      <c r="D405" t="s">
        <v>395</v>
      </c>
      <c r="E405" t="s">
        <v>626</v>
      </c>
      <c r="F405" t="s">
        <v>14</v>
      </c>
      <c r="G405" t="s">
        <v>427</v>
      </c>
      <c r="H405" s="148" t="s">
        <v>428</v>
      </c>
      <c r="I405" s="189">
        <v>0</v>
      </c>
      <c r="J405" s="184">
        <v>0</v>
      </c>
      <c r="K405" s="179">
        <v>74.14</v>
      </c>
      <c r="L405" s="184">
        <v>0</v>
      </c>
      <c r="M405" s="179" t="s">
        <v>2160</v>
      </c>
      <c r="N405" s="184">
        <v>0</v>
      </c>
      <c r="O405" s="345" t="s">
        <v>2160</v>
      </c>
      <c r="P405" s="184" t="s">
        <v>1444</v>
      </c>
      <c r="Q405" s="182" t="s">
        <v>2160</v>
      </c>
      <c r="R405" s="148">
        <v>0</v>
      </c>
      <c r="S405" s="148">
        <v>0</v>
      </c>
      <c r="T405" t="s">
        <v>627</v>
      </c>
    </row>
    <row r="406" spans="1:20" x14ac:dyDescent="0.3">
      <c r="A406" s="148" t="s">
        <v>1424</v>
      </c>
      <c r="B406" s="148">
        <v>0</v>
      </c>
      <c r="C406" t="s">
        <v>1671</v>
      </c>
      <c r="D406" t="s">
        <v>1866</v>
      </c>
      <c r="G406" t="s">
        <v>427</v>
      </c>
      <c r="H406" s="148" t="s">
        <v>428</v>
      </c>
      <c r="I406" s="189">
        <v>0</v>
      </c>
      <c r="J406" s="184">
        <v>0</v>
      </c>
      <c r="K406" s="179">
        <v>74.14</v>
      </c>
      <c r="L406" s="184">
        <v>0</v>
      </c>
      <c r="M406" s="179" t="s">
        <v>2160</v>
      </c>
      <c r="N406" s="184">
        <v>0</v>
      </c>
      <c r="O406" s="345" t="s">
        <v>2160</v>
      </c>
      <c r="P406" s="184" t="s">
        <v>1444</v>
      </c>
      <c r="Q406" s="182" t="s">
        <v>2160</v>
      </c>
      <c r="R406" s="148">
        <v>0</v>
      </c>
      <c r="S406" s="148">
        <v>0</v>
      </c>
      <c r="T406" t="e">
        <v>#N/A</v>
      </c>
    </row>
    <row r="407" spans="1:20" x14ac:dyDescent="0.3">
      <c r="A407" s="148" t="s">
        <v>1425</v>
      </c>
      <c r="B407" s="148">
        <v>0</v>
      </c>
      <c r="C407" t="s">
        <v>1869</v>
      </c>
      <c r="D407" t="s">
        <v>1867</v>
      </c>
      <c r="G407" t="s">
        <v>427</v>
      </c>
      <c r="H407" s="148" t="s">
        <v>428</v>
      </c>
      <c r="I407" s="189">
        <v>0</v>
      </c>
      <c r="J407" s="184">
        <v>0</v>
      </c>
      <c r="K407" s="179">
        <v>74.14</v>
      </c>
      <c r="L407" s="184">
        <v>0</v>
      </c>
      <c r="M407" s="179" t="s">
        <v>2160</v>
      </c>
      <c r="N407" s="184">
        <v>0</v>
      </c>
      <c r="O407" s="345" t="s">
        <v>2160</v>
      </c>
      <c r="P407" s="184" t="s">
        <v>1444</v>
      </c>
      <c r="Q407" s="182" t="s">
        <v>2160</v>
      </c>
      <c r="R407" s="148">
        <v>0</v>
      </c>
      <c r="S407" s="148">
        <v>0</v>
      </c>
      <c r="T407" t="e">
        <v>#N/A</v>
      </c>
    </row>
    <row r="408" spans="1:20" x14ac:dyDescent="0.3">
      <c r="A408" s="148" t="s">
        <v>1426</v>
      </c>
      <c r="B408" s="148">
        <v>0</v>
      </c>
      <c r="C408" t="s">
        <v>1872</v>
      </c>
      <c r="D408" t="s">
        <v>1870</v>
      </c>
      <c r="G408" t="s">
        <v>427</v>
      </c>
      <c r="H408" s="148" t="s">
        <v>428</v>
      </c>
      <c r="I408" s="189">
        <v>0</v>
      </c>
      <c r="J408" s="184">
        <v>0</v>
      </c>
      <c r="K408" s="179">
        <v>74.14</v>
      </c>
      <c r="L408" s="184">
        <v>0</v>
      </c>
      <c r="M408" s="179" t="s">
        <v>2160</v>
      </c>
      <c r="N408" s="184">
        <v>0</v>
      </c>
      <c r="O408" s="345" t="s">
        <v>2160</v>
      </c>
      <c r="P408" s="184" t="s">
        <v>1444</v>
      </c>
      <c r="Q408" s="182" t="s">
        <v>2160</v>
      </c>
      <c r="R408" s="148">
        <v>0</v>
      </c>
      <c r="S408" s="148">
        <v>0</v>
      </c>
      <c r="T408" t="e">
        <v>#N/A</v>
      </c>
    </row>
    <row r="409" spans="1:20" x14ac:dyDescent="0.3">
      <c r="A409" s="148" t="s">
        <v>1427</v>
      </c>
      <c r="B409" s="148">
        <v>0</v>
      </c>
      <c r="C409" t="s">
        <v>1875</v>
      </c>
      <c r="D409" t="s">
        <v>1873</v>
      </c>
      <c r="G409" t="s">
        <v>434</v>
      </c>
      <c r="I409" s="189">
        <v>0</v>
      </c>
      <c r="J409" s="184">
        <v>0</v>
      </c>
      <c r="K409" s="179">
        <v>52.91</v>
      </c>
      <c r="L409" s="184">
        <v>0</v>
      </c>
      <c r="M409" s="179" t="s">
        <v>2160</v>
      </c>
      <c r="N409" s="184">
        <v>0</v>
      </c>
      <c r="O409" s="345" t="s">
        <v>2160</v>
      </c>
      <c r="P409" s="184" t="s">
        <v>1061</v>
      </c>
      <c r="Q409" s="182" t="s">
        <v>2160</v>
      </c>
      <c r="R409" s="148">
        <v>0</v>
      </c>
      <c r="S409" s="148">
        <v>0</v>
      </c>
      <c r="T409" t="e">
        <v>#N/A</v>
      </c>
    </row>
    <row r="410" spans="1:20" x14ac:dyDescent="0.3">
      <c r="A410" s="148" t="s">
        <v>1428</v>
      </c>
      <c r="B410" s="148">
        <v>0</v>
      </c>
      <c r="C410" t="s">
        <v>1875</v>
      </c>
      <c r="D410" t="s">
        <v>1876</v>
      </c>
      <c r="G410" t="s">
        <v>434</v>
      </c>
      <c r="I410" s="189">
        <v>0</v>
      </c>
      <c r="J410" s="184">
        <v>0</v>
      </c>
      <c r="K410" s="179">
        <v>52.91</v>
      </c>
      <c r="L410" s="184">
        <v>0</v>
      </c>
      <c r="M410" s="179" t="s">
        <v>2160</v>
      </c>
      <c r="N410" s="184">
        <v>0</v>
      </c>
      <c r="O410" s="345" t="s">
        <v>2160</v>
      </c>
      <c r="P410" s="184" t="s">
        <v>1061</v>
      </c>
      <c r="Q410" s="182" t="s">
        <v>2160</v>
      </c>
      <c r="R410" s="148">
        <v>0</v>
      </c>
      <c r="S410" s="148">
        <v>0</v>
      </c>
      <c r="T410" t="e">
        <v>#N/A</v>
      </c>
    </row>
    <row r="411" spans="1:20" x14ac:dyDescent="0.3">
      <c r="A411" s="148" t="s">
        <v>1429</v>
      </c>
      <c r="B411" s="148">
        <v>0</v>
      </c>
      <c r="C411" t="s">
        <v>1875</v>
      </c>
      <c r="D411" t="s">
        <v>1877</v>
      </c>
      <c r="G411" t="s">
        <v>434</v>
      </c>
      <c r="I411" s="189">
        <v>0</v>
      </c>
      <c r="J411" s="184">
        <v>0</v>
      </c>
      <c r="K411" s="179">
        <v>52.91</v>
      </c>
      <c r="L411" s="184">
        <v>0</v>
      </c>
      <c r="M411" s="179" t="s">
        <v>2160</v>
      </c>
      <c r="N411" s="184">
        <v>0</v>
      </c>
      <c r="O411" s="345" t="s">
        <v>2160</v>
      </c>
      <c r="P411" s="184" t="s">
        <v>1061</v>
      </c>
      <c r="Q411" s="182" t="s">
        <v>2160</v>
      </c>
      <c r="R411" s="148">
        <v>0</v>
      </c>
      <c r="S411" s="148">
        <v>0</v>
      </c>
      <c r="T411" t="e">
        <v>#N/A</v>
      </c>
    </row>
    <row r="412" spans="1:20" x14ac:dyDescent="0.3">
      <c r="A412" s="148" t="s">
        <v>1431</v>
      </c>
      <c r="B412" s="148">
        <v>0</v>
      </c>
      <c r="C412" t="s">
        <v>1882</v>
      </c>
      <c r="D412" t="s">
        <v>1880</v>
      </c>
      <c r="G412" t="s">
        <v>434</v>
      </c>
      <c r="I412" s="189">
        <v>0</v>
      </c>
      <c r="J412" s="184">
        <v>0</v>
      </c>
      <c r="K412" s="179">
        <v>52.91</v>
      </c>
      <c r="L412" s="184">
        <v>0</v>
      </c>
      <c r="M412" s="179" t="s">
        <v>2160</v>
      </c>
      <c r="N412" s="184">
        <v>0</v>
      </c>
      <c r="O412" s="345" t="s">
        <v>2160</v>
      </c>
      <c r="P412" s="184" t="s">
        <v>1061</v>
      </c>
      <c r="Q412" s="182" t="s">
        <v>2160</v>
      </c>
      <c r="R412" s="148">
        <v>0</v>
      </c>
      <c r="S412" s="148">
        <v>0</v>
      </c>
      <c r="T412" t="e">
        <v>#N/A</v>
      </c>
    </row>
    <row r="413" spans="1:20" x14ac:dyDescent="0.3">
      <c r="A413" s="148" t="s">
        <v>1432</v>
      </c>
      <c r="B413" s="148">
        <v>0</v>
      </c>
      <c r="C413" t="s">
        <v>1885</v>
      </c>
      <c r="D413" t="s">
        <v>1883</v>
      </c>
      <c r="G413" t="s">
        <v>427</v>
      </c>
      <c r="H413" s="148" t="s">
        <v>428</v>
      </c>
      <c r="I413" s="189">
        <v>0</v>
      </c>
      <c r="J413" s="184">
        <v>0</v>
      </c>
      <c r="K413" s="179">
        <v>74.14</v>
      </c>
      <c r="L413" s="184">
        <v>0</v>
      </c>
      <c r="M413" s="179" t="s">
        <v>2160</v>
      </c>
      <c r="N413" s="184">
        <v>0</v>
      </c>
      <c r="O413" s="345" t="s">
        <v>2160</v>
      </c>
      <c r="P413" s="184" t="s">
        <v>1444</v>
      </c>
      <c r="Q413" s="182" t="s">
        <v>2160</v>
      </c>
      <c r="R413" s="148">
        <v>0</v>
      </c>
      <c r="S413" s="148">
        <v>0</v>
      </c>
      <c r="T413" t="e">
        <v>#N/A</v>
      </c>
    </row>
    <row r="414" spans="1:20" x14ac:dyDescent="0.3">
      <c r="A414" s="148" t="s">
        <v>1433</v>
      </c>
      <c r="B414" s="148">
        <v>0</v>
      </c>
      <c r="C414" t="s">
        <v>1888</v>
      </c>
      <c r="D414" t="s">
        <v>1886</v>
      </c>
      <c r="G414" t="s">
        <v>434</v>
      </c>
      <c r="I414" s="189">
        <v>0</v>
      </c>
      <c r="J414" s="184">
        <v>0</v>
      </c>
      <c r="K414" s="179">
        <v>52.91</v>
      </c>
      <c r="L414" s="184">
        <v>0</v>
      </c>
      <c r="M414" s="179" t="s">
        <v>2160</v>
      </c>
      <c r="N414" s="184">
        <v>0</v>
      </c>
      <c r="O414" s="345" t="s">
        <v>2160</v>
      </c>
      <c r="P414" s="184" t="s">
        <v>1061</v>
      </c>
      <c r="Q414" s="182" t="s">
        <v>2160</v>
      </c>
      <c r="R414" s="148">
        <v>0</v>
      </c>
      <c r="S414" s="148">
        <v>0</v>
      </c>
      <c r="T414" t="e">
        <v>#N/A</v>
      </c>
    </row>
    <row r="415" spans="1:20" x14ac:dyDescent="0.3">
      <c r="I415" s="189"/>
      <c r="J415" s="184"/>
      <c r="K415" s="179"/>
      <c r="L415" s="184"/>
      <c r="M415" s="179"/>
      <c r="N415" s="184"/>
      <c r="O415" s="345"/>
      <c r="P415" s="184"/>
      <c r="Q415" s="182"/>
    </row>
    <row r="416" spans="1:20" x14ac:dyDescent="0.3">
      <c r="I416" s="189"/>
      <c r="J416" s="184"/>
      <c r="K416" s="179"/>
      <c r="L416" s="184"/>
      <c r="M416" s="179"/>
      <c r="N416" s="184"/>
      <c r="O416" s="345"/>
      <c r="P416" s="184"/>
      <c r="Q416" s="182"/>
    </row>
  </sheetData>
  <sortState xmlns:xlrd2="http://schemas.microsoft.com/office/spreadsheetml/2017/richdata2" ref="A6:U414">
    <sortCondition ref="F6:F414"/>
    <sortCondition ref="E6:E414"/>
    <sortCondition ref="C6:C414"/>
    <sortCondition ref="D6:D414"/>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7"/>
  <sheetViews>
    <sheetView workbookViewId="0">
      <pane xSplit="2" ySplit="3" topLeftCell="C4" activePane="bottomRight" state="frozen"/>
      <selection activeCell="D2" sqref="D2"/>
      <selection pane="topRight" activeCell="D2" sqref="D2"/>
      <selection pane="bottomLeft" activeCell="D2" sqref="D2"/>
      <selection pane="bottomRight"/>
    </sheetView>
  </sheetViews>
  <sheetFormatPr defaultColWidth="9.109375" defaultRowHeight="14.4" x14ac:dyDescent="0.3"/>
  <cols>
    <col min="1" max="1" width="13.88671875" customWidth="1"/>
    <col min="4" max="4" width="30.33203125" style="73" customWidth="1"/>
    <col min="5" max="5" width="20.5546875" style="73" customWidth="1"/>
    <col min="6" max="6" width="18.5546875" style="73" customWidth="1"/>
    <col min="7" max="7" width="17.33203125" customWidth="1"/>
    <col min="8" max="8" width="12.33203125" style="342" customWidth="1"/>
    <col min="9" max="9" width="12.33203125" style="255" customWidth="1"/>
    <col min="10" max="10" width="12.33203125" style="256" customWidth="1"/>
    <col min="11" max="11" width="12.33203125" style="247" customWidth="1"/>
    <col min="12" max="13" width="12.33203125" style="255" customWidth="1"/>
    <col min="14" max="15" width="12.33203125" style="73" customWidth="1"/>
    <col min="16" max="17" width="12.33203125" style="255" customWidth="1"/>
    <col min="18" max="19" width="12.33203125" style="73" customWidth="1"/>
    <col min="20" max="21" width="12.33203125" style="255" customWidth="1"/>
    <col min="22" max="23" width="12.33203125" style="73" customWidth="1"/>
    <col min="24" max="24" width="12.33203125" style="147" customWidth="1"/>
    <col min="25" max="25" width="12.33203125" style="73" customWidth="1"/>
    <col min="26" max="26" width="27.6640625" customWidth="1"/>
    <col min="27" max="27" width="20" customWidth="1"/>
  </cols>
  <sheetData>
    <row r="1" spans="1:27" ht="15.6" x14ac:dyDescent="0.3">
      <c r="A1" s="374" t="s">
        <v>2205</v>
      </c>
      <c r="B1" s="375"/>
      <c r="C1" s="375"/>
      <c r="D1" s="375"/>
    </row>
    <row r="2" spans="1:27" x14ac:dyDescent="0.3">
      <c r="A2" s="3" t="s">
        <v>2202</v>
      </c>
      <c r="F2" s="244"/>
      <c r="H2" s="341"/>
      <c r="I2" s="245"/>
      <c r="J2" s="246"/>
      <c r="L2" s="245"/>
      <c r="N2" s="244"/>
      <c r="O2" s="248"/>
      <c r="R2" s="244"/>
      <c r="S2" s="248"/>
      <c r="T2" s="245"/>
      <c r="V2" s="244"/>
      <c r="W2" s="248"/>
    </row>
    <row r="3" spans="1:27" ht="43.2" x14ac:dyDescent="0.3">
      <c r="A3" s="1" t="s">
        <v>1281</v>
      </c>
      <c r="B3" s="10" t="s">
        <v>568</v>
      </c>
      <c r="C3" s="10" t="s">
        <v>1393</v>
      </c>
      <c r="D3" s="2" t="s">
        <v>53</v>
      </c>
      <c r="E3" s="10" t="s">
        <v>1477</v>
      </c>
      <c r="F3" s="10" t="s">
        <v>1070</v>
      </c>
      <c r="G3" s="10" t="s">
        <v>0</v>
      </c>
      <c r="H3" s="349" t="s">
        <v>446</v>
      </c>
      <c r="I3" s="249" t="s">
        <v>447</v>
      </c>
      <c r="J3" s="250" t="s">
        <v>448</v>
      </c>
      <c r="K3" s="251" t="s">
        <v>449</v>
      </c>
      <c r="L3" s="249" t="s">
        <v>450</v>
      </c>
      <c r="M3" s="249" t="s">
        <v>451</v>
      </c>
      <c r="N3" s="252" t="s">
        <v>452</v>
      </c>
      <c r="O3" s="253" t="s">
        <v>453</v>
      </c>
      <c r="P3" s="249" t="s">
        <v>454</v>
      </c>
      <c r="Q3" s="249" t="s">
        <v>455</v>
      </c>
      <c r="R3" s="252" t="s">
        <v>456</v>
      </c>
      <c r="S3" s="253" t="s">
        <v>457</v>
      </c>
      <c r="T3" s="249" t="s">
        <v>458</v>
      </c>
      <c r="U3" s="249" t="s">
        <v>459</v>
      </c>
      <c r="V3" s="252" t="s">
        <v>460</v>
      </c>
      <c r="W3" s="253" t="s">
        <v>461</v>
      </c>
      <c r="X3" s="150" t="s">
        <v>59</v>
      </c>
      <c r="Y3" s="10" t="s">
        <v>575</v>
      </c>
      <c r="Z3" s="10" t="s">
        <v>1072</v>
      </c>
      <c r="AA3" s="10" t="s">
        <v>60</v>
      </c>
    </row>
    <row r="4" spans="1:27" x14ac:dyDescent="0.3">
      <c r="A4" t="s">
        <v>1278</v>
      </c>
      <c r="B4">
        <v>332070</v>
      </c>
      <c r="C4">
        <v>289</v>
      </c>
      <c r="D4" s="147" t="s">
        <v>253</v>
      </c>
      <c r="E4" s="147" t="s">
        <v>254</v>
      </c>
      <c r="F4" s="147" t="s">
        <v>871</v>
      </c>
      <c r="G4" t="s">
        <v>4</v>
      </c>
      <c r="H4" s="351">
        <v>299.58089999999993</v>
      </c>
      <c r="I4" s="267">
        <v>998.60300000000007</v>
      </c>
      <c r="J4" s="268">
        <v>194</v>
      </c>
      <c r="K4" s="247">
        <v>0.29999999999999993</v>
      </c>
      <c r="L4" s="352">
        <v>483.40019999999993</v>
      </c>
      <c r="M4" s="352">
        <v>1611.3340000000001</v>
      </c>
      <c r="N4" s="269">
        <v>213</v>
      </c>
      <c r="O4" s="254">
        <v>0.29999999999999993</v>
      </c>
      <c r="P4" s="352">
        <v>333.96299999999985</v>
      </c>
      <c r="Q4" s="352">
        <v>1113.2099999999998</v>
      </c>
      <c r="R4" s="269">
        <v>64</v>
      </c>
      <c r="S4" s="254">
        <v>0.29999999999999993</v>
      </c>
      <c r="T4" s="352">
        <v>1116.9440999999997</v>
      </c>
      <c r="U4" s="352">
        <v>3723.1469999999999</v>
      </c>
      <c r="V4" s="269">
        <v>468</v>
      </c>
      <c r="W4" s="254">
        <v>0.29999999999999993</v>
      </c>
      <c r="X4" s="269" t="s">
        <v>551</v>
      </c>
      <c r="Y4" s="269">
        <v>12</v>
      </c>
      <c r="Z4" t="s">
        <v>254</v>
      </c>
      <c r="AA4" t="s">
        <v>2178</v>
      </c>
    </row>
    <row r="5" spans="1:27" x14ac:dyDescent="0.3">
      <c r="A5" t="s">
        <v>1256</v>
      </c>
      <c r="B5">
        <v>332540</v>
      </c>
      <c r="C5">
        <v>749</v>
      </c>
      <c r="D5" s="147" t="s">
        <v>2014</v>
      </c>
      <c r="E5" s="147" t="s">
        <v>360</v>
      </c>
      <c r="F5" s="147" t="s">
        <v>1005</v>
      </c>
      <c r="G5" t="s">
        <v>4</v>
      </c>
      <c r="H5" s="351">
        <v>601.81984240000008</v>
      </c>
      <c r="I5" s="267">
        <v>1274.952</v>
      </c>
      <c r="J5" s="268">
        <v>281</v>
      </c>
      <c r="K5" s="247">
        <v>0.47203333333333342</v>
      </c>
      <c r="L5" s="352">
        <v>575.47613410000008</v>
      </c>
      <c r="M5" s="352">
        <v>1219.143</v>
      </c>
      <c r="N5" s="269">
        <v>75</v>
      </c>
      <c r="O5" s="254">
        <v>0.47203333333333342</v>
      </c>
      <c r="P5" s="352">
        <v>490.19623193333331</v>
      </c>
      <c r="Q5" s="352">
        <v>1038.4779999999998</v>
      </c>
      <c r="R5" s="269">
        <v>58</v>
      </c>
      <c r="S5" s="254">
        <v>0.47203333333333336</v>
      </c>
      <c r="T5" s="352">
        <v>1667.4922084333334</v>
      </c>
      <c r="U5" s="352">
        <v>3532.5730000000003</v>
      </c>
      <c r="V5" s="269">
        <v>411</v>
      </c>
      <c r="W5" s="254">
        <v>0.4720333333333333</v>
      </c>
      <c r="X5" s="269" t="s">
        <v>551</v>
      </c>
      <c r="Y5" s="269">
        <v>12</v>
      </c>
      <c r="Z5" t="s">
        <v>360</v>
      </c>
      <c r="AA5" t="s">
        <v>2178</v>
      </c>
    </row>
    <row r="6" spans="1:27" x14ac:dyDescent="0.3">
      <c r="A6" t="s">
        <v>1271</v>
      </c>
      <c r="B6">
        <v>332740</v>
      </c>
      <c r="C6">
        <v>242</v>
      </c>
      <c r="D6" s="147" t="s">
        <v>371</v>
      </c>
      <c r="E6" s="147" t="s">
        <v>372</v>
      </c>
      <c r="F6" s="147" t="s">
        <v>1030</v>
      </c>
      <c r="G6" t="s">
        <v>4</v>
      </c>
      <c r="H6" s="351">
        <v>34.212000000000003</v>
      </c>
      <c r="I6" s="267">
        <v>45.616000000000007</v>
      </c>
      <c r="J6" s="268">
        <v>15</v>
      </c>
      <c r="K6" s="247">
        <v>0.75</v>
      </c>
      <c r="L6" s="352">
        <v>46.827749999999995</v>
      </c>
      <c r="M6" s="352">
        <v>62.436999999999998</v>
      </c>
      <c r="N6" s="269">
        <v>7</v>
      </c>
      <c r="O6" s="254">
        <v>0.74999999999999989</v>
      </c>
      <c r="P6" s="352">
        <v>39.916500000000006</v>
      </c>
      <c r="Q6" s="352">
        <v>53.222000000000008</v>
      </c>
      <c r="R6" s="269">
        <v>10</v>
      </c>
      <c r="S6" s="254">
        <v>0.75</v>
      </c>
      <c r="T6" s="352">
        <v>120.95625</v>
      </c>
      <c r="U6" s="352">
        <v>161.27499999999998</v>
      </c>
      <c r="V6" s="269">
        <v>31</v>
      </c>
      <c r="W6" s="254">
        <v>0.75000000000000011</v>
      </c>
      <c r="X6" s="269" t="s">
        <v>551</v>
      </c>
      <c r="Y6" s="269">
        <v>12</v>
      </c>
      <c r="Z6" t="s">
        <v>372</v>
      </c>
      <c r="AA6" t="s">
        <v>2178</v>
      </c>
    </row>
    <row r="7" spans="1:27" x14ac:dyDescent="0.3">
      <c r="A7" t="s">
        <v>1171</v>
      </c>
      <c r="B7">
        <v>331750</v>
      </c>
      <c r="C7">
        <v>291</v>
      </c>
      <c r="D7" s="147" t="s">
        <v>163</v>
      </c>
      <c r="E7" s="147" t="s">
        <v>164</v>
      </c>
      <c r="F7" s="147" t="s">
        <v>750</v>
      </c>
      <c r="G7" t="s">
        <v>4</v>
      </c>
      <c r="H7" s="351">
        <v>102.31665</v>
      </c>
      <c r="I7" s="267">
        <v>145.13</v>
      </c>
      <c r="J7" s="268">
        <v>30</v>
      </c>
      <c r="K7" s="247">
        <v>0.70499999999999996</v>
      </c>
      <c r="L7" s="352">
        <v>101.43822</v>
      </c>
      <c r="M7" s="352">
        <v>143.88400000000001</v>
      </c>
      <c r="N7" s="269">
        <v>8</v>
      </c>
      <c r="O7" s="254">
        <v>0.70499999999999996</v>
      </c>
      <c r="P7" s="352">
        <v>71.911409999999989</v>
      </c>
      <c r="Q7" s="352">
        <v>102.002</v>
      </c>
      <c r="R7" s="269">
        <v>36</v>
      </c>
      <c r="S7" s="254">
        <v>0.70499999999999996</v>
      </c>
      <c r="T7" s="352">
        <v>275.66627999999997</v>
      </c>
      <c r="U7" s="352">
        <v>392.13300000000004</v>
      </c>
      <c r="V7" s="269">
        <v>75</v>
      </c>
      <c r="W7" s="254">
        <v>0.70299179105048526</v>
      </c>
      <c r="X7" s="269" t="s">
        <v>551</v>
      </c>
      <c r="Y7" s="269">
        <v>12</v>
      </c>
      <c r="Z7" t="s">
        <v>164</v>
      </c>
      <c r="AA7" t="s">
        <v>2178</v>
      </c>
    </row>
    <row r="8" spans="1:27" x14ac:dyDescent="0.3">
      <c r="A8" t="s">
        <v>1076</v>
      </c>
      <c r="B8">
        <v>331040</v>
      </c>
      <c r="C8">
        <v>293</v>
      </c>
      <c r="D8" t="s">
        <v>67</v>
      </c>
      <c r="E8" t="s">
        <v>68</v>
      </c>
      <c r="F8" t="s">
        <v>584</v>
      </c>
      <c r="G8" t="s">
        <v>4</v>
      </c>
      <c r="H8" s="340">
        <v>83.434761750000007</v>
      </c>
      <c r="I8" s="267">
        <v>173.91299999999998</v>
      </c>
      <c r="J8" s="268">
        <v>38</v>
      </c>
      <c r="K8" s="247">
        <v>0.47975000000000007</v>
      </c>
      <c r="L8" s="352">
        <v>90.354196000000002</v>
      </c>
      <c r="M8" s="352">
        <v>188.33599999999998</v>
      </c>
      <c r="N8" s="269">
        <v>24</v>
      </c>
      <c r="O8" s="254">
        <v>0.47975000000000007</v>
      </c>
      <c r="P8" s="352">
        <v>59.022203250000018</v>
      </c>
      <c r="Q8" s="352">
        <v>123.02700000000002</v>
      </c>
      <c r="R8" s="269">
        <v>22</v>
      </c>
      <c r="S8" s="254">
        <v>0.47975000000000007</v>
      </c>
      <c r="T8" s="352">
        <v>232.81116100000003</v>
      </c>
      <c r="U8" s="352">
        <v>485.27600000000001</v>
      </c>
      <c r="V8" s="269">
        <v>84</v>
      </c>
      <c r="W8" s="254">
        <v>0.47975000000000007</v>
      </c>
      <c r="X8" s="269" t="s">
        <v>551</v>
      </c>
      <c r="Y8" s="269">
        <v>12</v>
      </c>
      <c r="Z8" t="s">
        <v>68</v>
      </c>
      <c r="AA8" t="s">
        <v>2178</v>
      </c>
    </row>
    <row r="9" spans="1:27" x14ac:dyDescent="0.3">
      <c r="A9" t="s">
        <v>1233</v>
      </c>
      <c r="B9">
        <v>332320</v>
      </c>
      <c r="C9">
        <v>340</v>
      </c>
      <c r="D9" t="s">
        <v>295</v>
      </c>
      <c r="E9" t="s">
        <v>296</v>
      </c>
      <c r="F9" t="s">
        <v>935</v>
      </c>
      <c r="G9" t="s">
        <v>4</v>
      </c>
      <c r="H9" s="351">
        <v>105.62411999999999</v>
      </c>
      <c r="I9" s="267">
        <v>125.74299999999999</v>
      </c>
      <c r="J9" s="268">
        <v>32</v>
      </c>
      <c r="K9" s="247">
        <v>0.84</v>
      </c>
      <c r="L9" s="352">
        <v>70.354199999999992</v>
      </c>
      <c r="M9" s="352">
        <v>83.754999999999995</v>
      </c>
      <c r="N9" s="269">
        <v>19</v>
      </c>
      <c r="O9" s="254">
        <v>0.84</v>
      </c>
      <c r="P9" s="352">
        <v>33.473999999999997</v>
      </c>
      <c r="Q9" s="352">
        <v>39.849999999999994</v>
      </c>
      <c r="R9" s="269">
        <v>10</v>
      </c>
      <c r="S9" s="254">
        <v>0.84000000000000008</v>
      </c>
      <c r="T9" s="352">
        <v>209.45231999999999</v>
      </c>
      <c r="U9" s="352">
        <v>249.34800000000001</v>
      </c>
      <c r="V9" s="269">
        <v>61</v>
      </c>
      <c r="W9" s="254">
        <v>0.83999999999999986</v>
      </c>
      <c r="X9" s="269" t="s">
        <v>551</v>
      </c>
      <c r="Y9" s="269">
        <v>12</v>
      </c>
      <c r="Z9" t="s">
        <v>296</v>
      </c>
      <c r="AA9" t="s">
        <v>2178</v>
      </c>
    </row>
    <row r="10" spans="1:27" x14ac:dyDescent="0.3">
      <c r="A10" t="s">
        <v>1273</v>
      </c>
      <c r="B10">
        <v>332860</v>
      </c>
      <c r="C10">
        <v>106</v>
      </c>
      <c r="D10" s="147" t="s">
        <v>375</v>
      </c>
      <c r="E10" s="147" t="s">
        <v>409</v>
      </c>
      <c r="F10" s="147" t="s">
        <v>1034</v>
      </c>
      <c r="G10" t="s">
        <v>4</v>
      </c>
      <c r="H10" s="351">
        <v>1340.4515345833336</v>
      </c>
      <c r="I10" s="267">
        <v>3781.6900000000005</v>
      </c>
      <c r="J10" s="268">
        <v>757</v>
      </c>
      <c r="K10" s="247">
        <v>0.35445833333333338</v>
      </c>
      <c r="L10" s="352">
        <v>13794.123185333334</v>
      </c>
      <c r="M10" s="352">
        <v>38916.063999999998</v>
      </c>
      <c r="N10" s="269">
        <v>177</v>
      </c>
      <c r="O10" s="254">
        <v>0.35445833333333338</v>
      </c>
      <c r="P10" s="352">
        <v>1260.6891936666668</v>
      </c>
      <c r="Q10" s="352">
        <v>3556.6639999999998</v>
      </c>
      <c r="R10" s="269">
        <v>118</v>
      </c>
      <c r="S10" s="254">
        <v>0.35445833333333338</v>
      </c>
      <c r="T10" s="352">
        <v>16395.263913583334</v>
      </c>
      <c r="U10" s="352">
        <v>46254.418000000005</v>
      </c>
      <c r="V10" s="269">
        <v>1048</v>
      </c>
      <c r="W10" s="254">
        <v>0.35445833333333332</v>
      </c>
      <c r="X10" s="269" t="s">
        <v>551</v>
      </c>
      <c r="Y10" s="269">
        <v>12</v>
      </c>
      <c r="Z10" t="s">
        <v>409</v>
      </c>
      <c r="AA10" t="s">
        <v>2178</v>
      </c>
    </row>
    <row r="11" spans="1:27" x14ac:dyDescent="0.3">
      <c r="A11" t="s">
        <v>1254</v>
      </c>
      <c r="B11">
        <v>332550</v>
      </c>
      <c r="C11">
        <v>410</v>
      </c>
      <c r="D11" s="147" t="s">
        <v>336</v>
      </c>
      <c r="E11" s="147" t="s">
        <v>337</v>
      </c>
      <c r="F11" s="147" t="s">
        <v>981</v>
      </c>
      <c r="G11" t="s">
        <v>4</v>
      </c>
      <c r="H11" s="351">
        <v>135.19299999999998</v>
      </c>
      <c r="I11" s="267">
        <v>135.19299999999998</v>
      </c>
      <c r="J11" s="268">
        <v>39</v>
      </c>
      <c r="K11" s="247">
        <v>1</v>
      </c>
      <c r="L11" s="352">
        <v>80.829000000000008</v>
      </c>
      <c r="M11" s="352">
        <v>80.829000000000008</v>
      </c>
      <c r="N11" s="269">
        <v>13</v>
      </c>
      <c r="O11" s="254">
        <v>1</v>
      </c>
      <c r="P11" s="352">
        <v>220.91800000000001</v>
      </c>
      <c r="Q11" s="352">
        <v>220.91800000000001</v>
      </c>
      <c r="R11" s="269">
        <v>14</v>
      </c>
      <c r="S11" s="254">
        <v>1</v>
      </c>
      <c r="T11" s="352">
        <v>436.94</v>
      </c>
      <c r="U11" s="352">
        <v>453.59099999999989</v>
      </c>
      <c r="V11" s="269">
        <v>68</v>
      </c>
      <c r="W11" s="254">
        <v>0.96329071784934028</v>
      </c>
      <c r="X11" s="269" t="s">
        <v>551</v>
      </c>
      <c r="Y11" s="269">
        <v>12</v>
      </c>
      <c r="Z11" t="s">
        <v>337</v>
      </c>
      <c r="AA11" t="s">
        <v>2178</v>
      </c>
    </row>
    <row r="12" spans="1:27" x14ac:dyDescent="0.3">
      <c r="A12" t="s">
        <v>1255</v>
      </c>
      <c r="B12">
        <v>332560</v>
      </c>
      <c r="C12">
        <v>339</v>
      </c>
      <c r="D12" s="147" t="s">
        <v>338</v>
      </c>
      <c r="E12" s="147" t="s">
        <v>339</v>
      </c>
      <c r="F12" s="147" t="s">
        <v>983</v>
      </c>
      <c r="G12" t="s">
        <v>4</v>
      </c>
      <c r="H12" s="351">
        <v>296.519025</v>
      </c>
      <c r="I12" s="267">
        <v>718.83399999999995</v>
      </c>
      <c r="J12" s="268">
        <v>149</v>
      </c>
      <c r="K12" s="247">
        <v>0.41250000000000003</v>
      </c>
      <c r="L12" s="352">
        <v>572.41222500000015</v>
      </c>
      <c r="M12" s="352">
        <v>1387.6660000000002</v>
      </c>
      <c r="N12" s="269">
        <v>33</v>
      </c>
      <c r="O12" s="254">
        <v>0.41250000000000003</v>
      </c>
      <c r="P12" s="352">
        <v>470.53792499999997</v>
      </c>
      <c r="Q12" s="352">
        <v>1140.6979999999999</v>
      </c>
      <c r="R12" s="269">
        <v>62</v>
      </c>
      <c r="S12" s="254">
        <v>0.41250000000000003</v>
      </c>
      <c r="T12" s="352">
        <v>1339.4691750000002</v>
      </c>
      <c r="U12" s="352">
        <v>3247.1980000000003</v>
      </c>
      <c r="V12" s="269">
        <v>244</v>
      </c>
      <c r="W12" s="254">
        <v>0.41250000000000003</v>
      </c>
      <c r="X12" s="269" t="s">
        <v>551</v>
      </c>
      <c r="Y12" s="269">
        <v>12</v>
      </c>
      <c r="Z12" t="s">
        <v>339</v>
      </c>
      <c r="AA12" t="s">
        <v>2178</v>
      </c>
    </row>
    <row r="13" spans="1:27" x14ac:dyDescent="0.3">
      <c r="A13" t="s">
        <v>1192</v>
      </c>
      <c r="B13">
        <v>331980</v>
      </c>
      <c r="C13">
        <v>88</v>
      </c>
      <c r="D13" s="147" t="s">
        <v>216</v>
      </c>
      <c r="E13" s="147" t="s">
        <v>217</v>
      </c>
      <c r="F13" s="147" t="s">
        <v>820</v>
      </c>
      <c r="G13" t="s">
        <v>4</v>
      </c>
      <c r="H13" s="351">
        <v>85.189828500000004</v>
      </c>
      <c r="I13" s="267">
        <v>122.80500000000001</v>
      </c>
      <c r="J13" s="268">
        <v>38</v>
      </c>
      <c r="K13" s="247">
        <v>0.69369999999999998</v>
      </c>
      <c r="L13" s="352">
        <v>403.59812850000003</v>
      </c>
      <c r="M13" s="352">
        <v>581.80500000000006</v>
      </c>
      <c r="N13" s="269">
        <v>25</v>
      </c>
      <c r="O13" s="254">
        <v>0.69369999999999998</v>
      </c>
      <c r="P13" s="352">
        <v>648.04066599999999</v>
      </c>
      <c r="Q13" s="352">
        <v>934.18000000000006</v>
      </c>
      <c r="R13" s="269">
        <v>8</v>
      </c>
      <c r="S13" s="254">
        <v>0.69369999999999998</v>
      </c>
      <c r="T13" s="352">
        <v>1136.8286230000001</v>
      </c>
      <c r="U13" s="352">
        <v>1638.79</v>
      </c>
      <c r="V13" s="269">
        <v>71</v>
      </c>
      <c r="W13" s="254">
        <v>0.69370000000000009</v>
      </c>
      <c r="X13" s="269" t="s">
        <v>551</v>
      </c>
      <c r="Y13" s="269">
        <v>12</v>
      </c>
      <c r="Z13" t="s">
        <v>217</v>
      </c>
      <c r="AA13" t="s">
        <v>2178</v>
      </c>
    </row>
    <row r="14" spans="1:27" x14ac:dyDescent="0.3">
      <c r="A14" t="s">
        <v>1264</v>
      </c>
      <c r="B14">
        <v>331005</v>
      </c>
      <c r="C14">
        <v>684</v>
      </c>
      <c r="D14" s="147" t="s">
        <v>357</v>
      </c>
      <c r="E14" s="147" t="s">
        <v>358</v>
      </c>
      <c r="F14" s="147" t="s">
        <v>1003</v>
      </c>
      <c r="G14" t="s">
        <v>4</v>
      </c>
      <c r="H14" s="351">
        <v>358.79020474999999</v>
      </c>
      <c r="I14" s="267">
        <v>293.28499999999997</v>
      </c>
      <c r="J14" s="268">
        <v>96</v>
      </c>
      <c r="K14" s="247">
        <v>1.2233500000000002</v>
      </c>
      <c r="L14" s="352">
        <v>710.71374595000009</v>
      </c>
      <c r="M14" s="352">
        <v>580.95699999999999</v>
      </c>
      <c r="N14" s="269">
        <v>74</v>
      </c>
      <c r="O14" s="254">
        <v>1.2233500000000002</v>
      </c>
      <c r="P14" s="352">
        <v>617.09933390000003</v>
      </c>
      <c r="Q14" s="352">
        <v>504.43399999999997</v>
      </c>
      <c r="R14" s="269">
        <v>14</v>
      </c>
      <c r="S14" s="254">
        <v>1.2233500000000002</v>
      </c>
      <c r="T14" s="352">
        <v>1686.6032846000001</v>
      </c>
      <c r="U14" s="352">
        <v>1378.6759999999999</v>
      </c>
      <c r="V14" s="269">
        <v>180</v>
      </c>
      <c r="W14" s="254">
        <v>1.2233500000000002</v>
      </c>
      <c r="X14" s="269" t="s">
        <v>551</v>
      </c>
      <c r="Y14" s="269">
        <v>6</v>
      </c>
      <c r="Z14" t="s">
        <v>358</v>
      </c>
      <c r="AA14" t="s">
        <v>2178</v>
      </c>
    </row>
    <row r="15" spans="1:27" x14ac:dyDescent="0.3">
      <c r="A15" t="s">
        <v>1191</v>
      </c>
      <c r="B15">
        <v>331970</v>
      </c>
      <c r="C15">
        <v>442</v>
      </c>
      <c r="D15" s="147" t="s">
        <v>211</v>
      </c>
      <c r="E15" s="147" t="s">
        <v>212</v>
      </c>
      <c r="F15" s="147" t="s">
        <v>816</v>
      </c>
      <c r="G15" t="s">
        <v>4</v>
      </c>
      <c r="H15" s="351">
        <v>51.263189791666655</v>
      </c>
      <c r="I15" s="267">
        <v>113.34099999999999</v>
      </c>
      <c r="J15" s="268">
        <v>29</v>
      </c>
      <c r="K15" s="247">
        <v>0.45229166666666659</v>
      </c>
      <c r="L15" s="352">
        <v>127.9379345833333</v>
      </c>
      <c r="M15" s="352">
        <v>282.86599999999999</v>
      </c>
      <c r="N15" s="269">
        <v>13</v>
      </c>
      <c r="O15" s="254">
        <v>0.45229166666666659</v>
      </c>
      <c r="P15" s="352">
        <v>33.384552499999991</v>
      </c>
      <c r="Q15" s="352">
        <v>73.811999999999998</v>
      </c>
      <c r="R15" s="269">
        <v>22</v>
      </c>
      <c r="S15" s="254">
        <v>0.45229166666666654</v>
      </c>
      <c r="T15" s="352">
        <v>212.58567687499996</v>
      </c>
      <c r="U15" s="352">
        <v>483.90700000000004</v>
      </c>
      <c r="V15" s="269">
        <v>136</v>
      </c>
      <c r="W15" s="254">
        <v>0.43931101818117935</v>
      </c>
      <c r="X15" s="269" t="s">
        <v>551</v>
      </c>
      <c r="Y15" s="269">
        <v>12</v>
      </c>
      <c r="Z15" t="s">
        <v>212</v>
      </c>
      <c r="AA15" t="s">
        <v>2178</v>
      </c>
    </row>
    <row r="16" spans="1:27" ht="28.8" x14ac:dyDescent="0.3">
      <c r="A16" t="s">
        <v>1272</v>
      </c>
      <c r="B16">
        <v>332850</v>
      </c>
      <c r="C16">
        <v>741</v>
      </c>
      <c r="D16" s="147" t="s">
        <v>373</v>
      </c>
      <c r="E16" s="147" t="s">
        <v>374</v>
      </c>
      <c r="F16" s="147" t="s">
        <v>1032</v>
      </c>
      <c r="G16" t="s">
        <v>5</v>
      </c>
      <c r="H16" s="351">
        <v>570.36695566666674</v>
      </c>
      <c r="I16" s="267">
        <v>1394.9950000000001</v>
      </c>
      <c r="J16" s="268">
        <v>291</v>
      </c>
      <c r="K16" s="247">
        <v>0.40886666666666671</v>
      </c>
      <c r="L16" s="352">
        <v>669.19984180000006</v>
      </c>
      <c r="M16" s="352">
        <v>1636.7190000000001</v>
      </c>
      <c r="N16" s="269">
        <v>41</v>
      </c>
      <c r="O16" s="254">
        <v>0.40886666666666671</v>
      </c>
      <c r="P16" s="352">
        <v>371.81844026666664</v>
      </c>
      <c r="Q16" s="352">
        <v>909.38799999999992</v>
      </c>
      <c r="R16" s="269">
        <v>44</v>
      </c>
      <c r="S16" s="254">
        <v>0.40886666666666666</v>
      </c>
      <c r="T16" s="352">
        <v>1611.3852377333333</v>
      </c>
      <c r="U16" s="352">
        <v>3942.2720000000004</v>
      </c>
      <c r="V16" s="269">
        <v>371</v>
      </c>
      <c r="W16" s="254">
        <v>0.40874532191927221</v>
      </c>
      <c r="X16" s="269" t="s">
        <v>551</v>
      </c>
      <c r="Y16" s="269">
        <v>12</v>
      </c>
      <c r="Z16" t="s">
        <v>374</v>
      </c>
      <c r="AA16" t="s">
        <v>2178</v>
      </c>
    </row>
    <row r="17" spans="1:27" x14ac:dyDescent="0.3">
      <c r="A17" t="s">
        <v>1133</v>
      </c>
      <c r="B17">
        <v>331420</v>
      </c>
      <c r="C17">
        <v>169</v>
      </c>
      <c r="D17" s="147" t="s">
        <v>103</v>
      </c>
      <c r="E17" s="147" t="s">
        <v>124</v>
      </c>
      <c r="F17" s="147" t="s">
        <v>668</v>
      </c>
      <c r="G17" t="s">
        <v>5</v>
      </c>
      <c r="H17" s="351">
        <v>259.61628886666671</v>
      </c>
      <c r="I17" s="267">
        <v>486.18800000000005</v>
      </c>
      <c r="J17" s="268">
        <v>107</v>
      </c>
      <c r="K17" s="247">
        <v>0.53398333333333337</v>
      </c>
      <c r="L17" s="352">
        <v>100.82459706666668</v>
      </c>
      <c r="M17" s="352">
        <v>188.81600000000003</v>
      </c>
      <c r="N17" s="269">
        <v>11</v>
      </c>
      <c r="O17" s="254">
        <v>0.53398333333333337</v>
      </c>
      <c r="P17" s="352">
        <v>300.04737093333335</v>
      </c>
      <c r="Q17" s="352">
        <v>561.904</v>
      </c>
      <c r="R17" s="269">
        <v>22</v>
      </c>
      <c r="S17" s="254">
        <v>0.53398333333333337</v>
      </c>
      <c r="T17" s="352">
        <v>660.48825686666669</v>
      </c>
      <c r="U17" s="352">
        <v>1236.9080000000001</v>
      </c>
      <c r="V17" s="269">
        <v>139</v>
      </c>
      <c r="W17" s="254">
        <v>0.53398333333333325</v>
      </c>
      <c r="X17" s="269" t="s">
        <v>551</v>
      </c>
      <c r="Y17" s="269">
        <v>12</v>
      </c>
      <c r="Z17" t="s">
        <v>124</v>
      </c>
      <c r="AA17" t="s">
        <v>2178</v>
      </c>
    </row>
    <row r="18" spans="1:27" x14ac:dyDescent="0.3">
      <c r="A18" t="s">
        <v>1152</v>
      </c>
      <c r="B18">
        <v>331670</v>
      </c>
      <c r="C18">
        <v>169</v>
      </c>
      <c r="D18" s="147" t="s">
        <v>103</v>
      </c>
      <c r="E18" s="147" t="s">
        <v>140</v>
      </c>
      <c r="F18" s="147" t="s">
        <v>698</v>
      </c>
      <c r="G18" t="s">
        <v>5</v>
      </c>
      <c r="H18" s="351">
        <v>282.01848222500001</v>
      </c>
      <c r="I18" s="267">
        <v>545.76299999999992</v>
      </c>
      <c r="J18" s="268">
        <v>125</v>
      </c>
      <c r="K18" s="247">
        <v>0.51674166666666677</v>
      </c>
      <c r="L18" s="352">
        <v>138.68157827500002</v>
      </c>
      <c r="M18" s="352">
        <v>268.37700000000001</v>
      </c>
      <c r="N18" s="269">
        <v>24</v>
      </c>
      <c r="O18" s="254">
        <v>0.51674166666666677</v>
      </c>
      <c r="P18" s="352">
        <v>501.80059811666683</v>
      </c>
      <c r="Q18" s="352">
        <v>971.08600000000013</v>
      </c>
      <c r="R18" s="269">
        <v>22</v>
      </c>
      <c r="S18" s="254">
        <v>0.51674166666666677</v>
      </c>
      <c r="T18" s="352">
        <v>922.5006586166669</v>
      </c>
      <c r="U18" s="352">
        <v>1785.2260000000001</v>
      </c>
      <c r="V18" s="269">
        <v>171</v>
      </c>
      <c r="W18" s="254">
        <v>0.51674166666666677</v>
      </c>
      <c r="X18" s="269" t="s">
        <v>551</v>
      </c>
      <c r="Y18" s="269">
        <v>12</v>
      </c>
      <c r="Z18" t="s">
        <v>140</v>
      </c>
      <c r="AA18" t="s">
        <v>2178</v>
      </c>
    </row>
    <row r="19" spans="1:27" x14ac:dyDescent="0.3">
      <c r="A19" t="s">
        <v>1153</v>
      </c>
      <c r="B19">
        <v>331590</v>
      </c>
      <c r="C19">
        <v>169</v>
      </c>
      <c r="D19" s="147" t="s">
        <v>103</v>
      </c>
      <c r="E19" s="147" t="s">
        <v>141</v>
      </c>
      <c r="F19" s="147" t="s">
        <v>687</v>
      </c>
      <c r="G19" t="s">
        <v>5</v>
      </c>
      <c r="H19" s="351">
        <v>470.51905921666656</v>
      </c>
      <c r="I19" s="267">
        <v>915.19899999999996</v>
      </c>
      <c r="J19" s="268">
        <v>163</v>
      </c>
      <c r="K19" s="247">
        <v>0.51411666666666656</v>
      </c>
      <c r="L19" s="352">
        <v>79.585259999999977</v>
      </c>
      <c r="M19" s="352">
        <v>154.79999999999998</v>
      </c>
      <c r="N19" s="269">
        <v>20</v>
      </c>
      <c r="O19" s="254">
        <v>0.51411666666666656</v>
      </c>
      <c r="P19" s="352">
        <v>619.83190624999986</v>
      </c>
      <c r="Q19" s="352">
        <v>1205.625</v>
      </c>
      <c r="R19" s="269">
        <v>20</v>
      </c>
      <c r="S19" s="254">
        <v>0.51411666666666656</v>
      </c>
      <c r="T19" s="352">
        <v>1169.9362254666664</v>
      </c>
      <c r="U19" s="352">
        <v>2275.6239999999998</v>
      </c>
      <c r="V19" s="269">
        <v>199</v>
      </c>
      <c r="W19" s="254">
        <v>0.51411666666666656</v>
      </c>
      <c r="X19" s="269" t="s">
        <v>551</v>
      </c>
      <c r="Y19" s="269">
        <v>12</v>
      </c>
      <c r="Z19" t="s">
        <v>141</v>
      </c>
      <c r="AA19" t="s">
        <v>2178</v>
      </c>
    </row>
    <row r="20" spans="1:27" x14ac:dyDescent="0.3">
      <c r="A20" t="s">
        <v>1157</v>
      </c>
      <c r="B20">
        <v>331630</v>
      </c>
      <c r="C20">
        <v>169</v>
      </c>
      <c r="D20" s="147" t="s">
        <v>103</v>
      </c>
      <c r="E20" s="147" t="s">
        <v>145</v>
      </c>
      <c r="F20" s="147" t="s">
        <v>734</v>
      </c>
      <c r="G20" t="s">
        <v>5</v>
      </c>
      <c r="H20" s="351">
        <v>193.034243675</v>
      </c>
      <c r="I20" s="267">
        <v>426.38299999999998</v>
      </c>
      <c r="J20" s="268">
        <v>138</v>
      </c>
      <c r="K20" s="247">
        <v>0.45272500000000004</v>
      </c>
      <c r="L20" s="352">
        <v>66.531107824999992</v>
      </c>
      <c r="M20" s="352">
        <v>146.95699999999999</v>
      </c>
      <c r="N20" s="269">
        <v>12</v>
      </c>
      <c r="O20" s="254">
        <v>0.45272499999999999</v>
      </c>
      <c r="P20" s="352">
        <v>187.79530997500001</v>
      </c>
      <c r="Q20" s="352">
        <v>414.81100000000004</v>
      </c>
      <c r="R20" s="269">
        <v>12</v>
      </c>
      <c r="S20" s="254">
        <v>0.45272499999999999</v>
      </c>
      <c r="T20" s="352">
        <v>447.36066147500003</v>
      </c>
      <c r="U20" s="352">
        <v>988.15100000000018</v>
      </c>
      <c r="V20" s="269">
        <v>159</v>
      </c>
      <c r="W20" s="254">
        <v>0.45272499999999993</v>
      </c>
      <c r="X20" s="269" t="s">
        <v>551</v>
      </c>
      <c r="Y20" s="269">
        <v>12</v>
      </c>
      <c r="Z20" t="s">
        <v>145</v>
      </c>
      <c r="AA20" t="s">
        <v>2178</v>
      </c>
    </row>
    <row r="21" spans="1:27" x14ac:dyDescent="0.3">
      <c r="A21" t="s">
        <v>1158</v>
      </c>
      <c r="B21">
        <v>331640</v>
      </c>
      <c r="C21">
        <v>169</v>
      </c>
      <c r="D21" s="147" t="s">
        <v>103</v>
      </c>
      <c r="E21" s="147" t="s">
        <v>146</v>
      </c>
      <c r="F21" s="147" t="s">
        <v>693</v>
      </c>
      <c r="G21" t="s">
        <v>5</v>
      </c>
      <c r="H21" s="351">
        <v>408.57332380000008</v>
      </c>
      <c r="I21" s="267">
        <v>716.50200000000007</v>
      </c>
      <c r="J21" s="268">
        <v>148</v>
      </c>
      <c r="K21" s="247">
        <v>0.57023333333333337</v>
      </c>
      <c r="L21" s="352">
        <v>169.34333346666668</v>
      </c>
      <c r="M21" s="352">
        <v>296.97199999999998</v>
      </c>
      <c r="N21" s="269">
        <v>19</v>
      </c>
      <c r="O21" s="254">
        <v>0.57023333333333337</v>
      </c>
      <c r="P21" s="352">
        <v>341.81382653333344</v>
      </c>
      <c r="Q21" s="352">
        <v>599.42800000000011</v>
      </c>
      <c r="R21" s="269">
        <v>20</v>
      </c>
      <c r="S21" s="254">
        <v>0.57023333333333337</v>
      </c>
      <c r="T21" s="352">
        <v>919.73048380000023</v>
      </c>
      <c r="U21" s="352">
        <v>1612.9019999999998</v>
      </c>
      <c r="V21" s="269">
        <v>185</v>
      </c>
      <c r="W21" s="254">
        <v>0.57023333333333359</v>
      </c>
      <c r="X21" s="269" t="s">
        <v>551</v>
      </c>
      <c r="Y21" s="269">
        <v>12</v>
      </c>
      <c r="Z21" t="s">
        <v>146</v>
      </c>
      <c r="AA21" t="s">
        <v>2178</v>
      </c>
    </row>
    <row r="22" spans="1:27" x14ac:dyDescent="0.3">
      <c r="A22" t="s">
        <v>1160</v>
      </c>
      <c r="B22">
        <v>331680</v>
      </c>
      <c r="C22">
        <v>169</v>
      </c>
      <c r="D22" s="147" t="s">
        <v>103</v>
      </c>
      <c r="E22" s="147" t="s">
        <v>148</v>
      </c>
      <c r="F22" s="147" t="s">
        <v>698</v>
      </c>
      <c r="G22" t="s">
        <v>5</v>
      </c>
      <c r="H22" s="351">
        <v>341.87628666666677</v>
      </c>
      <c r="I22" s="267">
        <v>661.6</v>
      </c>
      <c r="J22" s="268">
        <v>228</v>
      </c>
      <c r="K22" s="247">
        <v>0.51674166666666677</v>
      </c>
      <c r="L22" s="352">
        <v>119.55128503333337</v>
      </c>
      <c r="M22" s="352">
        <v>231.35600000000002</v>
      </c>
      <c r="N22" s="269">
        <v>21</v>
      </c>
      <c r="O22" s="254">
        <v>0.51674166666666677</v>
      </c>
      <c r="P22" s="352">
        <v>297.98063230833338</v>
      </c>
      <c r="Q22" s="352">
        <v>576.65300000000002</v>
      </c>
      <c r="R22" s="269">
        <v>26</v>
      </c>
      <c r="S22" s="254">
        <v>0.51674166666666677</v>
      </c>
      <c r="T22" s="352">
        <v>759.40820400833354</v>
      </c>
      <c r="U22" s="352">
        <v>1469.6090000000002</v>
      </c>
      <c r="V22" s="269">
        <v>273</v>
      </c>
      <c r="W22" s="254">
        <v>0.51674166666666677</v>
      </c>
      <c r="X22" s="269" t="s">
        <v>551</v>
      </c>
      <c r="Y22" s="269">
        <v>12</v>
      </c>
      <c r="Z22" t="s">
        <v>148</v>
      </c>
      <c r="AA22" t="s">
        <v>2178</v>
      </c>
    </row>
    <row r="23" spans="1:27" x14ac:dyDescent="0.3">
      <c r="A23" t="s">
        <v>1165</v>
      </c>
      <c r="B23">
        <v>331730</v>
      </c>
      <c r="C23">
        <v>169</v>
      </c>
      <c r="D23" s="147" t="s">
        <v>103</v>
      </c>
      <c r="E23" s="147" t="s">
        <v>153</v>
      </c>
      <c r="F23" s="147" t="s">
        <v>738</v>
      </c>
      <c r="G23" t="s">
        <v>5</v>
      </c>
      <c r="H23" s="351">
        <v>128.75535866666667</v>
      </c>
      <c r="I23" s="267">
        <v>225.32000000000002</v>
      </c>
      <c r="J23" s="268">
        <v>145</v>
      </c>
      <c r="K23" s="247">
        <v>0.57143333333333324</v>
      </c>
      <c r="L23" s="352">
        <v>34.568859499999995</v>
      </c>
      <c r="M23" s="352">
        <v>60.495000000000005</v>
      </c>
      <c r="N23" s="269">
        <v>16</v>
      </c>
      <c r="O23" s="254">
        <v>0.57143333333333324</v>
      </c>
      <c r="P23" s="352">
        <v>183.44381439999998</v>
      </c>
      <c r="Q23" s="352">
        <v>321.024</v>
      </c>
      <c r="R23" s="269">
        <v>10</v>
      </c>
      <c r="S23" s="254">
        <v>0.57143333333333324</v>
      </c>
      <c r="T23" s="352">
        <v>346.76803256666665</v>
      </c>
      <c r="U23" s="352">
        <v>606.83900000000006</v>
      </c>
      <c r="V23" s="269">
        <v>167</v>
      </c>
      <c r="W23" s="254">
        <v>0.57143333333333324</v>
      </c>
      <c r="X23" s="269" t="s">
        <v>551</v>
      </c>
      <c r="Y23" s="269">
        <v>12</v>
      </c>
      <c r="Z23" t="s">
        <v>153</v>
      </c>
      <c r="AA23" t="s">
        <v>2178</v>
      </c>
    </row>
    <row r="24" spans="1:27" x14ac:dyDescent="0.3">
      <c r="A24" t="s">
        <v>1113</v>
      </c>
      <c r="B24">
        <v>331270</v>
      </c>
      <c r="C24">
        <v>169</v>
      </c>
      <c r="D24" s="147" t="s">
        <v>103</v>
      </c>
      <c r="E24" s="147" t="s">
        <v>107</v>
      </c>
      <c r="F24" s="147" t="s">
        <v>649</v>
      </c>
      <c r="G24" t="s">
        <v>5</v>
      </c>
      <c r="H24" s="351">
        <v>298.1757015666667</v>
      </c>
      <c r="I24" s="267">
        <v>500.827</v>
      </c>
      <c r="J24" s="268">
        <v>91</v>
      </c>
      <c r="K24" s="247">
        <v>0.59536666666666671</v>
      </c>
      <c r="L24" s="352">
        <v>17.4180472</v>
      </c>
      <c r="M24" s="352">
        <v>29.255999999999997</v>
      </c>
      <c r="N24" s="269">
        <v>17</v>
      </c>
      <c r="O24" s="254">
        <v>0.59536666666666671</v>
      </c>
      <c r="P24" s="352">
        <v>342.60017613333332</v>
      </c>
      <c r="Q24" s="352">
        <v>575.44399999999996</v>
      </c>
      <c r="R24" s="269">
        <v>22</v>
      </c>
      <c r="S24" s="254">
        <v>0.59536666666666671</v>
      </c>
      <c r="T24" s="352">
        <v>658.19392489999996</v>
      </c>
      <c r="U24" s="352">
        <v>1105.527</v>
      </c>
      <c r="V24" s="269">
        <v>122</v>
      </c>
      <c r="W24" s="254">
        <v>0.5953666666666666</v>
      </c>
      <c r="X24" s="269" t="s">
        <v>551</v>
      </c>
      <c r="Y24" s="269">
        <v>12</v>
      </c>
      <c r="Z24" t="s">
        <v>107</v>
      </c>
      <c r="AA24" t="s">
        <v>2178</v>
      </c>
    </row>
    <row r="25" spans="1:27" x14ac:dyDescent="0.3">
      <c r="A25" t="s">
        <v>1118</v>
      </c>
      <c r="B25">
        <v>331300</v>
      </c>
      <c r="C25">
        <v>169</v>
      </c>
      <c r="D25" s="147" t="s">
        <v>103</v>
      </c>
      <c r="E25" s="147" t="s">
        <v>111</v>
      </c>
      <c r="F25" s="147" t="s">
        <v>653</v>
      </c>
      <c r="G25" t="s">
        <v>5</v>
      </c>
      <c r="H25" s="351">
        <v>254.85349968333335</v>
      </c>
      <c r="I25" s="267">
        <v>462.767</v>
      </c>
      <c r="J25" s="268">
        <v>170</v>
      </c>
      <c r="K25" s="247">
        <v>0.55071666666666674</v>
      </c>
      <c r="L25" s="352">
        <v>102.70645546666668</v>
      </c>
      <c r="M25" s="352">
        <v>186.49600000000001</v>
      </c>
      <c r="N25" s="269">
        <v>17</v>
      </c>
      <c r="O25" s="254">
        <v>0.55071666666666674</v>
      </c>
      <c r="P25" s="352">
        <v>318.82805198333335</v>
      </c>
      <c r="Q25" s="352">
        <v>578.93299999999999</v>
      </c>
      <c r="R25" s="269">
        <v>22</v>
      </c>
      <c r="S25" s="254">
        <v>0.55071666666666674</v>
      </c>
      <c r="T25" s="352">
        <v>676.38800713333342</v>
      </c>
      <c r="U25" s="352">
        <v>1228.1959999999999</v>
      </c>
      <c r="V25" s="269">
        <v>207</v>
      </c>
      <c r="W25" s="254">
        <v>0.55071666666666674</v>
      </c>
      <c r="X25" s="269" t="s">
        <v>551</v>
      </c>
      <c r="Y25" s="269">
        <v>12</v>
      </c>
      <c r="Z25" t="s">
        <v>111</v>
      </c>
      <c r="AA25" t="s">
        <v>2178</v>
      </c>
    </row>
    <row r="26" spans="1:27" x14ac:dyDescent="0.3">
      <c r="A26" t="s">
        <v>1120</v>
      </c>
      <c r="B26">
        <v>331320</v>
      </c>
      <c r="C26">
        <v>169</v>
      </c>
      <c r="D26" s="147" t="s">
        <v>103</v>
      </c>
      <c r="E26" s="147" t="s">
        <v>113</v>
      </c>
      <c r="F26" s="147" t="s">
        <v>656</v>
      </c>
      <c r="G26" t="s">
        <v>5</v>
      </c>
      <c r="H26" s="351">
        <v>394.71995594999999</v>
      </c>
      <c r="I26" s="267">
        <v>770.67400000000009</v>
      </c>
      <c r="J26" s="268">
        <v>165</v>
      </c>
      <c r="K26" s="247">
        <v>0.51217499999999994</v>
      </c>
      <c r="L26" s="352">
        <v>88.073612999999995</v>
      </c>
      <c r="M26" s="352">
        <v>171.96</v>
      </c>
      <c r="N26" s="269">
        <v>18</v>
      </c>
      <c r="O26" s="254">
        <v>0.51217499999999994</v>
      </c>
      <c r="P26" s="352">
        <v>449.61589679999992</v>
      </c>
      <c r="Q26" s="352">
        <v>877.85599999999999</v>
      </c>
      <c r="R26" s="269">
        <v>26</v>
      </c>
      <c r="S26" s="254">
        <v>0.51217499999999994</v>
      </c>
      <c r="T26" s="352">
        <v>932.40946574999987</v>
      </c>
      <c r="U26" s="352">
        <v>1820.49</v>
      </c>
      <c r="V26" s="269">
        <v>206</v>
      </c>
      <c r="W26" s="254">
        <v>0.51217499999999994</v>
      </c>
      <c r="X26" s="269" t="s">
        <v>551</v>
      </c>
      <c r="Y26" s="269">
        <v>6</v>
      </c>
      <c r="Z26" t="s">
        <v>113</v>
      </c>
      <c r="AA26" t="s">
        <v>2178</v>
      </c>
    </row>
    <row r="27" spans="1:27" x14ac:dyDescent="0.3">
      <c r="A27" t="s">
        <v>1188</v>
      </c>
      <c r="B27">
        <v>331930</v>
      </c>
      <c r="C27">
        <v>383</v>
      </c>
      <c r="D27" s="147" t="s">
        <v>399</v>
      </c>
      <c r="E27" s="147" t="s">
        <v>400</v>
      </c>
      <c r="F27" s="147" t="s">
        <v>801</v>
      </c>
      <c r="G27" t="s">
        <v>5</v>
      </c>
      <c r="H27" s="351">
        <v>25.244699999999998</v>
      </c>
      <c r="I27" s="267">
        <v>38.837999999999994</v>
      </c>
      <c r="J27" s="268">
        <v>38</v>
      </c>
      <c r="K27" s="247">
        <v>0.65</v>
      </c>
      <c r="L27" s="352">
        <v>21.218599999999999</v>
      </c>
      <c r="M27" s="352">
        <v>32.643999999999998</v>
      </c>
      <c r="N27" s="269">
        <v>9</v>
      </c>
      <c r="O27" s="254">
        <v>0.65</v>
      </c>
      <c r="P27" s="352">
        <v>4.2243500000000003</v>
      </c>
      <c r="Q27" s="352">
        <v>6.4990000000000006</v>
      </c>
      <c r="R27" s="269">
        <v>10</v>
      </c>
      <c r="S27" s="254">
        <v>0.65</v>
      </c>
      <c r="T27" s="352">
        <v>50.687649999999998</v>
      </c>
      <c r="U27" s="352">
        <v>81.146999999999991</v>
      </c>
      <c r="V27" s="269">
        <v>59</v>
      </c>
      <c r="W27" s="254">
        <v>0.62463985113436116</v>
      </c>
      <c r="X27" s="269" t="s">
        <v>551</v>
      </c>
      <c r="Y27" s="269">
        <v>12</v>
      </c>
      <c r="Z27" t="s">
        <v>400</v>
      </c>
      <c r="AA27" t="s">
        <v>2178</v>
      </c>
    </row>
    <row r="28" spans="1:27" x14ac:dyDescent="0.3">
      <c r="A28" t="s">
        <v>1161</v>
      </c>
      <c r="B28">
        <v>331685</v>
      </c>
      <c r="C28">
        <v>61</v>
      </c>
      <c r="D28" t="s">
        <v>103</v>
      </c>
      <c r="E28" t="s">
        <v>149</v>
      </c>
      <c r="F28" t="s">
        <v>736</v>
      </c>
      <c r="G28" t="s">
        <v>5</v>
      </c>
      <c r="H28" s="351">
        <v>189.85233231666672</v>
      </c>
      <c r="I28" s="267">
        <v>297.31400000000002</v>
      </c>
      <c r="J28" s="268">
        <v>119</v>
      </c>
      <c r="K28" s="247">
        <v>0.63855833333333345</v>
      </c>
      <c r="L28" s="352">
        <v>35.956581191666679</v>
      </c>
      <c r="M28" s="352">
        <v>56.309000000000005</v>
      </c>
      <c r="N28" s="269">
        <v>13</v>
      </c>
      <c r="O28" s="254">
        <v>0.63855833333333345</v>
      </c>
      <c r="P28" s="352">
        <v>274.25250290833338</v>
      </c>
      <c r="Q28" s="352">
        <v>429.48699999999997</v>
      </c>
      <c r="R28" s="269">
        <v>14</v>
      </c>
      <c r="S28" s="254">
        <v>0.63855833333333345</v>
      </c>
      <c r="T28" s="352">
        <v>500.06141641666676</v>
      </c>
      <c r="U28" s="352">
        <v>783.11</v>
      </c>
      <c r="V28" s="269">
        <v>145</v>
      </c>
      <c r="W28" s="254">
        <v>0.63855833333333345</v>
      </c>
      <c r="X28" s="269" t="s">
        <v>551</v>
      </c>
      <c r="Y28" s="269">
        <v>4</v>
      </c>
      <c r="Z28" t="s">
        <v>149</v>
      </c>
      <c r="AA28" t="s">
        <v>2178</v>
      </c>
    </row>
    <row r="29" spans="1:27" x14ac:dyDescent="0.3">
      <c r="A29" t="s">
        <v>1236</v>
      </c>
      <c r="B29">
        <v>332340</v>
      </c>
      <c r="C29">
        <v>150</v>
      </c>
      <c r="D29" s="147" t="s">
        <v>301</v>
      </c>
      <c r="E29" s="147" t="s">
        <v>168</v>
      </c>
      <c r="F29" s="147" t="s">
        <v>941</v>
      </c>
      <c r="G29" t="s">
        <v>5</v>
      </c>
      <c r="H29" s="351">
        <v>3015.9785149999993</v>
      </c>
      <c r="I29" s="267">
        <v>8383.5399999999991</v>
      </c>
      <c r="J29" s="268">
        <v>1718</v>
      </c>
      <c r="K29" s="247">
        <v>0.35974999999999996</v>
      </c>
      <c r="L29" s="352">
        <v>3040.6275057499997</v>
      </c>
      <c r="M29" s="352">
        <v>8452.0570000000007</v>
      </c>
      <c r="N29" s="269">
        <v>322</v>
      </c>
      <c r="O29" s="254">
        <v>0.35974999999999996</v>
      </c>
      <c r="P29" s="352">
        <v>4319.2869307499996</v>
      </c>
      <c r="Q29" s="352">
        <v>12006.357</v>
      </c>
      <c r="R29" s="269">
        <v>166</v>
      </c>
      <c r="S29" s="254">
        <v>0.35974999999999996</v>
      </c>
      <c r="T29" s="352">
        <v>10375.892951499998</v>
      </c>
      <c r="U29" s="352">
        <v>28841.953999999998</v>
      </c>
      <c r="V29" s="269">
        <v>2200</v>
      </c>
      <c r="W29" s="254">
        <v>0.35974999999999996</v>
      </c>
      <c r="X29" s="269" t="s">
        <v>551</v>
      </c>
      <c r="Y29" s="269">
        <v>12</v>
      </c>
      <c r="Z29" t="s">
        <v>168</v>
      </c>
      <c r="AA29" t="s">
        <v>2178</v>
      </c>
    </row>
    <row r="30" spans="1:27" x14ac:dyDescent="0.3">
      <c r="A30" t="s">
        <v>1196</v>
      </c>
      <c r="B30">
        <v>332000</v>
      </c>
      <c r="C30">
        <v>373</v>
      </c>
      <c r="D30" s="147" t="s">
        <v>224</v>
      </c>
      <c r="E30" s="147" t="s">
        <v>225</v>
      </c>
      <c r="F30" s="147" t="s">
        <v>834</v>
      </c>
      <c r="G30" t="s">
        <v>5</v>
      </c>
      <c r="H30" s="351">
        <v>95.268029999999968</v>
      </c>
      <c r="I30" s="267">
        <v>244.27699999999996</v>
      </c>
      <c r="J30" s="268">
        <v>52</v>
      </c>
      <c r="K30" s="247">
        <v>0.38999999999999996</v>
      </c>
      <c r="L30" s="352">
        <v>190.32974999999996</v>
      </c>
      <c r="M30" s="352">
        <v>488.02499999999998</v>
      </c>
      <c r="N30" s="269">
        <v>36</v>
      </c>
      <c r="O30" s="254">
        <v>0.38999999999999996</v>
      </c>
      <c r="P30" s="352">
        <v>51.88794</v>
      </c>
      <c r="Q30" s="352">
        <v>133.04600000000002</v>
      </c>
      <c r="R30" s="269">
        <v>22</v>
      </c>
      <c r="S30" s="254">
        <v>0.38999999999999996</v>
      </c>
      <c r="T30" s="352">
        <v>337.4857199999999</v>
      </c>
      <c r="U30" s="352">
        <v>895.31499999999994</v>
      </c>
      <c r="V30" s="269">
        <v>111</v>
      </c>
      <c r="W30" s="254">
        <v>0.37694634849187147</v>
      </c>
      <c r="X30" s="269" t="s">
        <v>551</v>
      </c>
      <c r="Y30" s="269">
        <v>12</v>
      </c>
      <c r="Z30" t="s">
        <v>225</v>
      </c>
      <c r="AA30" t="s">
        <v>2178</v>
      </c>
    </row>
    <row r="31" spans="1:27" x14ac:dyDescent="0.3">
      <c r="A31" t="s">
        <v>1221</v>
      </c>
      <c r="B31">
        <v>332210</v>
      </c>
      <c r="C31">
        <v>321</v>
      </c>
      <c r="D31" s="147" t="s">
        <v>272</v>
      </c>
      <c r="E31" s="147" t="s">
        <v>273</v>
      </c>
      <c r="F31" s="147" t="s">
        <v>907</v>
      </c>
      <c r="G31" t="s">
        <v>6</v>
      </c>
      <c r="H31" s="351">
        <v>324.18759999999997</v>
      </c>
      <c r="I31" s="267">
        <v>589.43200000000002</v>
      </c>
      <c r="J31" s="268">
        <v>146</v>
      </c>
      <c r="K31" s="247">
        <v>0.54999999999999993</v>
      </c>
      <c r="L31" s="352">
        <v>103.68984999999998</v>
      </c>
      <c r="M31" s="352">
        <v>188.52699999999999</v>
      </c>
      <c r="N31" s="269">
        <v>27</v>
      </c>
      <c r="O31" s="254">
        <v>0.54999999999999993</v>
      </c>
      <c r="P31" s="352">
        <v>214.97904999999997</v>
      </c>
      <c r="Q31" s="352">
        <v>390.87099999999998</v>
      </c>
      <c r="R31" s="269">
        <v>14</v>
      </c>
      <c r="S31" s="254">
        <v>0.54999999999999993</v>
      </c>
      <c r="T31" s="352">
        <v>642.85649999999987</v>
      </c>
      <c r="U31" s="352">
        <v>1213.7809999999999</v>
      </c>
      <c r="V31" s="269">
        <v>189</v>
      </c>
      <c r="W31" s="254">
        <v>0.5296313750174042</v>
      </c>
      <c r="X31" s="269" t="s">
        <v>551</v>
      </c>
      <c r="Y31" s="269">
        <v>12</v>
      </c>
      <c r="Z31" t="s">
        <v>273</v>
      </c>
      <c r="AA31" t="s">
        <v>2178</v>
      </c>
    </row>
    <row r="32" spans="1:27" x14ac:dyDescent="0.3">
      <c r="A32" t="s">
        <v>1270</v>
      </c>
      <c r="B32">
        <v>332730</v>
      </c>
      <c r="C32">
        <v>729</v>
      </c>
      <c r="D32" s="147" t="s">
        <v>369</v>
      </c>
      <c r="E32" s="147" t="s">
        <v>370</v>
      </c>
      <c r="F32" s="147" t="s">
        <v>1025</v>
      </c>
      <c r="G32" t="s">
        <v>6</v>
      </c>
      <c r="H32" s="351">
        <v>61.387000000000008</v>
      </c>
      <c r="I32" s="267">
        <v>92.000000000000014</v>
      </c>
      <c r="J32" s="268">
        <v>31</v>
      </c>
      <c r="K32" s="247">
        <v>0.66725000000000001</v>
      </c>
      <c r="L32" s="352">
        <v>65.277067500000001</v>
      </c>
      <c r="M32" s="352">
        <v>97.83</v>
      </c>
      <c r="N32" s="269">
        <v>5</v>
      </c>
      <c r="O32" s="254">
        <v>0.66725000000000001</v>
      </c>
      <c r="P32" s="352">
        <v>25.984049500000001</v>
      </c>
      <c r="Q32" s="352">
        <v>38.942</v>
      </c>
      <c r="R32" s="269">
        <v>10</v>
      </c>
      <c r="S32" s="254">
        <v>0.66725000000000001</v>
      </c>
      <c r="T32" s="352">
        <v>152.64811700000001</v>
      </c>
      <c r="U32" s="352">
        <v>246.04300000000001</v>
      </c>
      <c r="V32" s="269">
        <v>48</v>
      </c>
      <c r="W32" s="254">
        <v>0.62041235475099887</v>
      </c>
      <c r="X32" s="269" t="s">
        <v>551</v>
      </c>
      <c r="Y32" s="269">
        <v>12</v>
      </c>
      <c r="Z32" t="s">
        <v>370</v>
      </c>
      <c r="AA32" t="s">
        <v>2178</v>
      </c>
    </row>
    <row r="33" spans="1:27" x14ac:dyDescent="0.3">
      <c r="A33" t="s">
        <v>1261</v>
      </c>
      <c r="B33">
        <v>332590</v>
      </c>
      <c r="C33">
        <v>447</v>
      </c>
      <c r="D33" s="147" t="s">
        <v>351</v>
      </c>
      <c r="E33" s="147" t="s">
        <v>352</v>
      </c>
      <c r="F33" s="147" t="s">
        <v>997</v>
      </c>
      <c r="G33" t="s">
        <v>6</v>
      </c>
      <c r="H33" s="351">
        <v>163.94268658333334</v>
      </c>
      <c r="I33" s="267">
        <v>308.69</v>
      </c>
      <c r="J33" s="268">
        <v>87</v>
      </c>
      <c r="K33" s="247">
        <v>0.53109166666666674</v>
      </c>
      <c r="L33" s="352">
        <v>208.33292135833338</v>
      </c>
      <c r="M33" s="352">
        <v>392.27300000000002</v>
      </c>
      <c r="N33" s="269">
        <v>51</v>
      </c>
      <c r="O33" s="254">
        <v>0.53109166666666674</v>
      </c>
      <c r="P33" s="352">
        <v>42.08742130833334</v>
      </c>
      <c r="Q33" s="352">
        <v>79.247</v>
      </c>
      <c r="R33" s="269">
        <v>0</v>
      </c>
      <c r="S33" s="254">
        <v>0.53109166666666674</v>
      </c>
      <c r="T33" s="352">
        <v>414.36302925000007</v>
      </c>
      <c r="U33" s="352">
        <v>780.21000000000015</v>
      </c>
      <c r="V33" s="269">
        <v>132</v>
      </c>
      <c r="W33" s="254">
        <v>0.53109166666666663</v>
      </c>
      <c r="X33" s="269" t="s">
        <v>551</v>
      </c>
      <c r="Y33" s="269">
        <v>12</v>
      </c>
      <c r="Z33" t="s">
        <v>352</v>
      </c>
      <c r="AA33" t="s">
        <v>2178</v>
      </c>
    </row>
    <row r="34" spans="1:27" x14ac:dyDescent="0.3">
      <c r="A34" t="s">
        <v>1279</v>
      </c>
      <c r="B34">
        <v>332470</v>
      </c>
      <c r="C34">
        <v>659</v>
      </c>
      <c r="D34" s="147" t="s">
        <v>293</v>
      </c>
      <c r="E34" s="147" t="s">
        <v>294</v>
      </c>
      <c r="F34" s="147" t="s">
        <v>1053</v>
      </c>
      <c r="G34" t="s">
        <v>6</v>
      </c>
      <c r="H34" s="351">
        <v>88.387999999999991</v>
      </c>
      <c r="I34" s="267">
        <v>93.039999999999992</v>
      </c>
      <c r="J34" s="268">
        <v>48</v>
      </c>
      <c r="K34" s="247">
        <v>0.95</v>
      </c>
      <c r="L34" s="352">
        <v>113.0329</v>
      </c>
      <c r="M34" s="352">
        <v>118.982</v>
      </c>
      <c r="N34" s="269">
        <v>11</v>
      </c>
      <c r="O34" s="254">
        <v>0.95</v>
      </c>
      <c r="P34" s="352">
        <v>52.152150000000006</v>
      </c>
      <c r="Q34" s="352">
        <v>54.897000000000006</v>
      </c>
      <c r="R34" s="269">
        <v>12</v>
      </c>
      <c r="S34" s="254">
        <v>0.95000000000000007</v>
      </c>
      <c r="T34" s="352">
        <v>253.57304999999997</v>
      </c>
      <c r="U34" s="352">
        <v>275.61899999999997</v>
      </c>
      <c r="V34" s="269">
        <v>71</v>
      </c>
      <c r="W34" s="254">
        <v>0.92001295266291505</v>
      </c>
      <c r="X34" s="269" t="s">
        <v>551</v>
      </c>
      <c r="Y34" s="269">
        <v>1</v>
      </c>
      <c r="Z34" t="s">
        <v>294</v>
      </c>
      <c r="AA34" t="s">
        <v>2178</v>
      </c>
    </row>
    <row r="35" spans="1:27" x14ac:dyDescent="0.3">
      <c r="A35" t="s">
        <v>1179</v>
      </c>
      <c r="B35">
        <v>331870</v>
      </c>
      <c r="C35">
        <v>658</v>
      </c>
      <c r="D35" s="147" t="s">
        <v>183</v>
      </c>
      <c r="E35" s="147" t="s">
        <v>184</v>
      </c>
      <c r="F35" s="147" t="s">
        <v>770</v>
      </c>
      <c r="G35" t="s">
        <v>6</v>
      </c>
      <c r="H35" s="351">
        <v>158.97848400000001</v>
      </c>
      <c r="I35" s="267">
        <v>271.584</v>
      </c>
      <c r="J35" s="268">
        <v>52</v>
      </c>
      <c r="K35" s="247">
        <v>0.58537499999999998</v>
      </c>
      <c r="L35" s="352">
        <v>76.464024000000009</v>
      </c>
      <c r="M35" s="352">
        <v>130.62400000000002</v>
      </c>
      <c r="N35" s="269">
        <v>9</v>
      </c>
      <c r="O35" s="254">
        <v>0.58537499999999998</v>
      </c>
      <c r="P35" s="352">
        <v>36.320177249999993</v>
      </c>
      <c r="Q35" s="352">
        <v>62.045999999999992</v>
      </c>
      <c r="R35" s="269">
        <v>12</v>
      </c>
      <c r="S35" s="254">
        <v>0.58537499999999998</v>
      </c>
      <c r="T35" s="352">
        <v>271.76268525</v>
      </c>
      <c r="U35" s="352">
        <v>640.11099999999999</v>
      </c>
      <c r="V35" s="269">
        <v>74</v>
      </c>
      <c r="W35" s="254">
        <v>0.42455556184786702</v>
      </c>
      <c r="X35" s="269" t="s">
        <v>551</v>
      </c>
      <c r="Y35" s="269">
        <v>12</v>
      </c>
      <c r="Z35" t="s">
        <v>184</v>
      </c>
      <c r="AA35" t="s">
        <v>2178</v>
      </c>
    </row>
    <row r="36" spans="1:27" x14ac:dyDescent="0.3">
      <c r="A36" t="s">
        <v>1201</v>
      </c>
      <c r="B36">
        <v>332040</v>
      </c>
      <c r="C36">
        <v>681</v>
      </c>
      <c r="D36" s="147" t="s">
        <v>236</v>
      </c>
      <c r="E36" s="147" t="s">
        <v>237</v>
      </c>
      <c r="F36" s="147" t="s">
        <v>850</v>
      </c>
      <c r="G36" t="s">
        <v>6</v>
      </c>
      <c r="H36" s="351">
        <v>75.933778666666669</v>
      </c>
      <c r="I36" s="267">
        <v>93.783999999999992</v>
      </c>
      <c r="J36" s="268">
        <v>28</v>
      </c>
      <c r="K36" s="247">
        <v>0.80966666666666676</v>
      </c>
      <c r="L36" s="352">
        <v>70.32521766666666</v>
      </c>
      <c r="M36" s="352">
        <v>86.856999999999985</v>
      </c>
      <c r="N36" s="269">
        <v>9</v>
      </c>
      <c r="O36" s="254">
        <v>0.80966666666666676</v>
      </c>
      <c r="P36" s="352">
        <v>73.67318933333334</v>
      </c>
      <c r="Q36" s="352">
        <v>90.99199999999999</v>
      </c>
      <c r="R36" s="269">
        <v>26</v>
      </c>
      <c r="S36" s="254">
        <v>0.80966666666666687</v>
      </c>
      <c r="T36" s="352">
        <v>219.93218566666667</v>
      </c>
      <c r="U36" s="352">
        <v>271.63299999999998</v>
      </c>
      <c r="V36" s="269">
        <v>62</v>
      </c>
      <c r="W36" s="254">
        <v>0.80966666666666676</v>
      </c>
      <c r="X36" s="269" t="s">
        <v>551</v>
      </c>
      <c r="Y36" s="269">
        <v>12</v>
      </c>
      <c r="Z36" t="s">
        <v>237</v>
      </c>
      <c r="AA36" t="s">
        <v>2178</v>
      </c>
    </row>
    <row r="37" spans="1:27" x14ac:dyDescent="0.3">
      <c r="A37" t="s">
        <v>1189</v>
      </c>
      <c r="B37">
        <v>331940</v>
      </c>
      <c r="C37">
        <v>320</v>
      </c>
      <c r="D37" s="147" t="s">
        <v>206</v>
      </c>
      <c r="E37" s="147" t="s">
        <v>207</v>
      </c>
      <c r="F37" s="147" t="s">
        <v>812</v>
      </c>
      <c r="G37" t="s">
        <v>6</v>
      </c>
      <c r="H37" s="351">
        <v>82.250250000000008</v>
      </c>
      <c r="I37" s="267">
        <v>116.11799999999998</v>
      </c>
      <c r="J37" s="268">
        <v>71</v>
      </c>
      <c r="K37" s="247">
        <v>0.70833333333333348</v>
      </c>
      <c r="L37" s="352">
        <v>178.04879166666672</v>
      </c>
      <c r="M37" s="352">
        <v>251.363</v>
      </c>
      <c r="N37" s="269">
        <v>19</v>
      </c>
      <c r="O37" s="254">
        <v>0.70833333333333348</v>
      </c>
      <c r="P37" s="352">
        <v>78.91895833333335</v>
      </c>
      <c r="Q37" s="352">
        <v>111.41499999999999</v>
      </c>
      <c r="R37" s="269">
        <v>34</v>
      </c>
      <c r="S37" s="254">
        <v>0.70833333333333348</v>
      </c>
      <c r="T37" s="352">
        <v>339.21800000000007</v>
      </c>
      <c r="U37" s="352">
        <v>478.8959999999999</v>
      </c>
      <c r="V37" s="269">
        <v>119</v>
      </c>
      <c r="W37" s="254">
        <v>0.70833333333333359</v>
      </c>
      <c r="X37" s="269" t="s">
        <v>551</v>
      </c>
      <c r="Y37" s="269">
        <v>12</v>
      </c>
      <c r="Z37" t="s">
        <v>207</v>
      </c>
      <c r="AA37" t="s">
        <v>2178</v>
      </c>
    </row>
    <row r="38" spans="1:27" x14ac:dyDescent="0.3">
      <c r="A38" t="s">
        <v>1139</v>
      </c>
      <c r="B38">
        <v>331480</v>
      </c>
      <c r="C38">
        <v>169</v>
      </c>
      <c r="D38" s="147" t="s">
        <v>103</v>
      </c>
      <c r="E38" s="147" t="s">
        <v>129</v>
      </c>
      <c r="F38" s="147" t="s">
        <v>1117</v>
      </c>
      <c r="G38" t="s">
        <v>6</v>
      </c>
      <c r="H38" s="351">
        <v>317.96012159999998</v>
      </c>
      <c r="I38" s="267">
        <v>527.47200000000009</v>
      </c>
      <c r="J38" s="268">
        <v>145</v>
      </c>
      <c r="K38" s="247">
        <v>0.60279999999999989</v>
      </c>
      <c r="L38" s="352">
        <v>64.022182399999991</v>
      </c>
      <c r="M38" s="352">
        <v>106.208</v>
      </c>
      <c r="N38" s="269">
        <v>19</v>
      </c>
      <c r="O38" s="254">
        <v>0.60279999999999989</v>
      </c>
      <c r="P38" s="352">
        <v>399.67689519999993</v>
      </c>
      <c r="Q38" s="352">
        <v>663.03399999999999</v>
      </c>
      <c r="R38" s="269">
        <v>28</v>
      </c>
      <c r="S38" s="254">
        <v>0.60279999999999989</v>
      </c>
      <c r="T38" s="352">
        <v>781.65919919999988</v>
      </c>
      <c r="U38" s="352">
        <v>1296.7139999999999</v>
      </c>
      <c r="V38" s="269">
        <v>183</v>
      </c>
      <c r="W38" s="254">
        <v>0.60279999999999989</v>
      </c>
      <c r="X38" s="269" t="s">
        <v>551</v>
      </c>
      <c r="Y38" s="269">
        <v>12</v>
      </c>
      <c r="Z38" t="s">
        <v>129</v>
      </c>
      <c r="AA38" t="s">
        <v>2178</v>
      </c>
    </row>
    <row r="39" spans="1:27" x14ac:dyDescent="0.3">
      <c r="A39" t="s">
        <v>1162</v>
      </c>
      <c r="B39">
        <v>331690</v>
      </c>
      <c r="C39">
        <v>169</v>
      </c>
      <c r="D39" s="147" t="s">
        <v>103</v>
      </c>
      <c r="E39" s="147" t="s">
        <v>150</v>
      </c>
      <c r="F39" s="147" t="s">
        <v>700</v>
      </c>
      <c r="G39" t="s">
        <v>6</v>
      </c>
      <c r="H39" s="351">
        <v>596.68415470833349</v>
      </c>
      <c r="I39" s="267">
        <v>1119.605</v>
      </c>
      <c r="J39" s="268">
        <v>230</v>
      </c>
      <c r="K39" s="247">
        <v>0.53294166666666676</v>
      </c>
      <c r="L39" s="352">
        <v>367.94026195833339</v>
      </c>
      <c r="M39" s="352">
        <v>690.39499999999998</v>
      </c>
      <c r="N39" s="269">
        <v>46</v>
      </c>
      <c r="O39" s="254">
        <v>0.53294166666666676</v>
      </c>
      <c r="P39" s="352">
        <v>564.12141887500013</v>
      </c>
      <c r="Q39" s="352">
        <v>1058.5050000000001</v>
      </c>
      <c r="R39" s="269">
        <v>38</v>
      </c>
      <c r="S39" s="254">
        <v>0.53294166666666676</v>
      </c>
      <c r="T39" s="352">
        <v>1528.745835541667</v>
      </c>
      <c r="U39" s="352">
        <v>2868.5050000000001</v>
      </c>
      <c r="V39" s="269">
        <v>314</v>
      </c>
      <c r="W39" s="254">
        <v>0.53294166666666676</v>
      </c>
      <c r="X39" s="269" t="s">
        <v>551</v>
      </c>
      <c r="Y39" s="269">
        <v>12</v>
      </c>
      <c r="Z39" t="s">
        <v>150</v>
      </c>
      <c r="AA39" t="s">
        <v>2178</v>
      </c>
    </row>
    <row r="40" spans="1:27" x14ac:dyDescent="0.3">
      <c r="A40" t="s">
        <v>1181</v>
      </c>
      <c r="B40">
        <v>331860</v>
      </c>
      <c r="C40">
        <v>297</v>
      </c>
      <c r="D40" s="147" t="s">
        <v>181</v>
      </c>
      <c r="E40" s="147" t="s">
        <v>182</v>
      </c>
      <c r="F40" s="147" t="s">
        <v>774</v>
      </c>
      <c r="G40" t="s">
        <v>6</v>
      </c>
      <c r="H40" s="351">
        <v>74.994536916666675</v>
      </c>
      <c r="I40" s="267">
        <v>178.523</v>
      </c>
      <c r="J40" s="268">
        <v>61</v>
      </c>
      <c r="K40" s="247">
        <v>0.42008333333333336</v>
      </c>
      <c r="L40" s="352">
        <v>121.35661391666665</v>
      </c>
      <c r="M40" s="352">
        <v>288.88699999999994</v>
      </c>
      <c r="N40" s="269">
        <v>61</v>
      </c>
      <c r="O40" s="254">
        <v>0.42008333333333336</v>
      </c>
      <c r="P40" s="352">
        <v>41.103473833333339</v>
      </c>
      <c r="Q40" s="352">
        <v>97.846000000000004</v>
      </c>
      <c r="R40" s="269">
        <v>20</v>
      </c>
      <c r="S40" s="254">
        <v>0.42008333333333336</v>
      </c>
      <c r="T40" s="352">
        <v>237.45462466666666</v>
      </c>
      <c r="U40" s="352">
        <v>565.26600000000008</v>
      </c>
      <c r="V40" s="269">
        <v>141</v>
      </c>
      <c r="W40" s="254">
        <v>0.4200759017288615</v>
      </c>
      <c r="X40" s="269" t="s">
        <v>551</v>
      </c>
      <c r="Y40" s="269">
        <v>12</v>
      </c>
      <c r="Z40" t="s">
        <v>182</v>
      </c>
      <c r="AA40" t="s">
        <v>2178</v>
      </c>
    </row>
    <row r="41" spans="1:27" x14ac:dyDescent="0.3">
      <c r="A41" t="s">
        <v>1250</v>
      </c>
      <c r="B41">
        <v>332500</v>
      </c>
      <c r="C41">
        <v>399</v>
      </c>
      <c r="D41" s="147" t="s">
        <v>328</v>
      </c>
      <c r="E41" s="147" t="s">
        <v>329</v>
      </c>
      <c r="F41" s="147" t="s">
        <v>973</v>
      </c>
      <c r="G41" t="s">
        <v>6</v>
      </c>
      <c r="H41" s="351">
        <v>133.94225000000006</v>
      </c>
      <c r="I41" s="267">
        <v>206.06500000000003</v>
      </c>
      <c r="J41" s="268">
        <v>51</v>
      </c>
      <c r="K41" s="247">
        <v>0.65000000000000024</v>
      </c>
      <c r="L41" s="352">
        <v>63.447800000000008</v>
      </c>
      <c r="M41" s="352">
        <v>97.611999999999995</v>
      </c>
      <c r="N41" s="269">
        <v>21</v>
      </c>
      <c r="O41" s="254">
        <v>0.65000000000000013</v>
      </c>
      <c r="P41" s="352">
        <v>136.31670000000003</v>
      </c>
      <c r="Q41" s="352">
        <v>209.71799999999999</v>
      </c>
      <c r="R41" s="269">
        <v>12</v>
      </c>
      <c r="S41" s="254">
        <v>0.65000000000000013</v>
      </c>
      <c r="T41" s="352">
        <v>333.70675000000006</v>
      </c>
      <c r="U41" s="352">
        <v>513.39499999999998</v>
      </c>
      <c r="V41" s="269">
        <v>84</v>
      </c>
      <c r="W41" s="254">
        <v>0.65000000000000013</v>
      </c>
      <c r="X41" s="269" t="s">
        <v>551</v>
      </c>
      <c r="Y41" s="269">
        <v>12</v>
      </c>
      <c r="Z41" t="s">
        <v>329</v>
      </c>
      <c r="AA41" t="s">
        <v>2178</v>
      </c>
    </row>
    <row r="42" spans="1:27" x14ac:dyDescent="0.3">
      <c r="A42" t="s">
        <v>1219</v>
      </c>
      <c r="B42">
        <v>332180</v>
      </c>
      <c r="C42">
        <v>330</v>
      </c>
      <c r="D42" s="147" t="s">
        <v>270</v>
      </c>
      <c r="E42" s="147" t="s">
        <v>271</v>
      </c>
      <c r="F42" s="147" t="s">
        <v>903</v>
      </c>
      <c r="G42" t="s">
        <v>6</v>
      </c>
      <c r="H42" s="351">
        <v>115.22939999999998</v>
      </c>
      <c r="I42" s="267">
        <v>135.56400000000002</v>
      </c>
      <c r="J42" s="268">
        <v>36</v>
      </c>
      <c r="K42" s="247">
        <v>0.84999999999999976</v>
      </c>
      <c r="L42" s="352">
        <v>106.65799999999997</v>
      </c>
      <c r="M42" s="352">
        <v>125.48</v>
      </c>
      <c r="N42" s="269">
        <v>13</v>
      </c>
      <c r="O42" s="254">
        <v>0.84999999999999976</v>
      </c>
      <c r="P42" s="352">
        <v>57.601949999999981</v>
      </c>
      <c r="Q42" s="352">
        <v>67.766999999999996</v>
      </c>
      <c r="R42" s="269">
        <v>28</v>
      </c>
      <c r="S42" s="254">
        <v>0.84999999999999976</v>
      </c>
      <c r="T42" s="352">
        <v>279.48934999999994</v>
      </c>
      <c r="U42" s="352">
        <v>343.49800000000005</v>
      </c>
      <c r="V42" s="269">
        <v>73</v>
      </c>
      <c r="W42" s="254">
        <v>0.81365641139104128</v>
      </c>
      <c r="X42" s="269" t="s">
        <v>551</v>
      </c>
      <c r="Y42" s="269">
        <v>12</v>
      </c>
      <c r="Z42" t="s">
        <v>271</v>
      </c>
      <c r="AA42" t="s">
        <v>2178</v>
      </c>
    </row>
    <row r="43" spans="1:27" x14ac:dyDescent="0.3">
      <c r="A43" t="s">
        <v>1180</v>
      </c>
      <c r="B43">
        <v>331880</v>
      </c>
      <c r="C43">
        <v>437</v>
      </c>
      <c r="D43" s="147" t="s">
        <v>185</v>
      </c>
      <c r="E43" s="147" t="s">
        <v>186</v>
      </c>
      <c r="F43" s="147" t="s">
        <v>772</v>
      </c>
      <c r="G43" t="s">
        <v>6</v>
      </c>
      <c r="H43" s="351">
        <v>122.08549999999994</v>
      </c>
      <c r="I43" s="267">
        <v>143.62999999999997</v>
      </c>
      <c r="J43" s="268">
        <v>49</v>
      </c>
      <c r="K43" s="247">
        <v>0.84999999999999976</v>
      </c>
      <c r="L43" s="352">
        <v>53.910399999999989</v>
      </c>
      <c r="M43" s="352">
        <v>63.424000000000007</v>
      </c>
      <c r="N43" s="269">
        <v>4</v>
      </c>
      <c r="O43" s="254">
        <v>0.84999999999999976</v>
      </c>
      <c r="P43" s="352">
        <v>92.866749999999982</v>
      </c>
      <c r="Q43" s="352">
        <v>109.25500000000001</v>
      </c>
      <c r="R43" s="269">
        <v>18</v>
      </c>
      <c r="S43" s="254">
        <v>0.84999999999999976</v>
      </c>
      <c r="T43" s="352">
        <v>268.86264999999992</v>
      </c>
      <c r="U43" s="352">
        <v>317.60599999999999</v>
      </c>
      <c r="V43" s="269">
        <v>72</v>
      </c>
      <c r="W43" s="254">
        <v>0.84652887539907906</v>
      </c>
      <c r="X43" s="269" t="s">
        <v>551</v>
      </c>
      <c r="Y43" s="269">
        <v>12</v>
      </c>
      <c r="Z43" t="s">
        <v>186</v>
      </c>
      <c r="AA43" t="s">
        <v>2178</v>
      </c>
    </row>
    <row r="44" spans="1:27" x14ac:dyDescent="0.3">
      <c r="A44" t="s">
        <v>1185</v>
      </c>
      <c r="B44">
        <v>331910</v>
      </c>
      <c r="C44">
        <v>360</v>
      </c>
      <c r="D44" s="147" t="s">
        <v>195</v>
      </c>
      <c r="E44" s="147" t="s">
        <v>196</v>
      </c>
      <c r="F44" s="147" t="s">
        <v>786</v>
      </c>
      <c r="G44" t="s">
        <v>6</v>
      </c>
      <c r="H44" s="351">
        <v>86.683912250000006</v>
      </c>
      <c r="I44" s="267">
        <v>97.77300000000001</v>
      </c>
      <c r="J44" s="268">
        <v>20</v>
      </c>
      <c r="K44" s="247">
        <v>0.88658333333333328</v>
      </c>
      <c r="L44" s="352">
        <v>53.79787666666666</v>
      </c>
      <c r="M44" s="352">
        <v>60.679999999999993</v>
      </c>
      <c r="N44" s="269">
        <v>8</v>
      </c>
      <c r="O44" s="254">
        <v>0.88658333333333328</v>
      </c>
      <c r="P44" s="352">
        <v>34.731902083333331</v>
      </c>
      <c r="Q44" s="352">
        <v>39.174999999999997</v>
      </c>
      <c r="R44" s="269">
        <v>12</v>
      </c>
      <c r="S44" s="254">
        <v>0.88658333333333339</v>
      </c>
      <c r="T44" s="352">
        <v>175.21369099999998</v>
      </c>
      <c r="U44" s="352">
        <v>197.66900000000001</v>
      </c>
      <c r="V44" s="269">
        <v>42</v>
      </c>
      <c r="W44" s="254">
        <v>0.88639944047878005</v>
      </c>
      <c r="X44" s="269" t="s">
        <v>551</v>
      </c>
      <c r="Y44" s="269">
        <v>11</v>
      </c>
      <c r="Z44" t="s">
        <v>196</v>
      </c>
      <c r="AA44" t="s">
        <v>2178</v>
      </c>
    </row>
    <row r="45" spans="1:27" x14ac:dyDescent="0.3">
      <c r="A45" t="s">
        <v>1249</v>
      </c>
      <c r="B45">
        <v>332480</v>
      </c>
      <c r="C45">
        <v>425</v>
      </c>
      <c r="D45" s="147" t="s">
        <v>324</v>
      </c>
      <c r="E45" s="147" t="s">
        <v>325</v>
      </c>
      <c r="F45" s="147" t="s">
        <v>971</v>
      </c>
      <c r="G45" t="s">
        <v>6</v>
      </c>
      <c r="H45" s="351">
        <v>84.138599999999983</v>
      </c>
      <c r="I45" s="267">
        <v>140.23099999999999</v>
      </c>
      <c r="J45" s="268">
        <v>49</v>
      </c>
      <c r="K45" s="247">
        <v>0.59999999999999987</v>
      </c>
      <c r="L45" s="352">
        <v>86.030999999999977</v>
      </c>
      <c r="M45" s="352">
        <v>143.38499999999999</v>
      </c>
      <c r="N45" s="269">
        <v>15</v>
      </c>
      <c r="O45" s="254">
        <v>0.59999999999999987</v>
      </c>
      <c r="P45" s="352">
        <v>51.896999999999984</v>
      </c>
      <c r="Q45" s="352">
        <v>86.49499999999999</v>
      </c>
      <c r="R45" s="269">
        <v>20</v>
      </c>
      <c r="S45" s="254">
        <v>0.59999999999999987</v>
      </c>
      <c r="T45" s="352">
        <v>222.06659999999994</v>
      </c>
      <c r="U45" s="352">
        <v>370.11099999999999</v>
      </c>
      <c r="V45" s="269">
        <v>84</v>
      </c>
      <c r="W45" s="254">
        <v>0.59999999999999987</v>
      </c>
      <c r="X45" s="269" t="s">
        <v>551</v>
      </c>
      <c r="Y45" s="269">
        <v>12</v>
      </c>
      <c r="Z45" t="s">
        <v>325</v>
      </c>
      <c r="AA45" t="s">
        <v>2178</v>
      </c>
    </row>
    <row r="46" spans="1:27" ht="28.8" x14ac:dyDescent="0.3">
      <c r="A46" t="s">
        <v>1202</v>
      </c>
      <c r="B46">
        <v>332050</v>
      </c>
      <c r="C46">
        <v>280</v>
      </c>
      <c r="D46" s="147" t="s">
        <v>238</v>
      </c>
      <c r="E46" s="147" t="s">
        <v>853</v>
      </c>
      <c r="F46" s="147" t="s">
        <v>852</v>
      </c>
      <c r="G46" t="s">
        <v>6</v>
      </c>
      <c r="H46" s="351">
        <v>441.39305700000006</v>
      </c>
      <c r="I46" s="267">
        <v>778.471</v>
      </c>
      <c r="J46" s="268">
        <v>191</v>
      </c>
      <c r="K46" s="247">
        <v>0.56700000000000006</v>
      </c>
      <c r="L46" s="352">
        <v>793.69680600000015</v>
      </c>
      <c r="M46" s="352">
        <v>1399.8180000000002</v>
      </c>
      <c r="N46" s="269">
        <v>92</v>
      </c>
      <c r="O46" s="254">
        <v>0.56700000000000006</v>
      </c>
      <c r="P46" s="352">
        <v>313.50960900000007</v>
      </c>
      <c r="Q46" s="352">
        <v>552.92700000000002</v>
      </c>
      <c r="R46" s="269">
        <v>32</v>
      </c>
      <c r="S46" s="254">
        <v>0.56700000000000006</v>
      </c>
      <c r="T46" s="352">
        <v>1548.5994720000001</v>
      </c>
      <c r="U46" s="352">
        <v>2731.2159999999999</v>
      </c>
      <c r="V46" s="269">
        <v>313</v>
      </c>
      <c r="W46" s="254">
        <v>0.56700000000000006</v>
      </c>
      <c r="X46" s="269" t="s">
        <v>551</v>
      </c>
      <c r="Y46" s="269">
        <v>12</v>
      </c>
      <c r="Z46" t="s">
        <v>853</v>
      </c>
      <c r="AA46" t="s">
        <v>2178</v>
      </c>
    </row>
    <row r="47" spans="1:27" x14ac:dyDescent="0.3">
      <c r="A47" t="s">
        <v>1247</v>
      </c>
      <c r="B47">
        <v>332450</v>
      </c>
      <c r="C47">
        <v>662</v>
      </c>
      <c r="D47" s="147" t="s">
        <v>317</v>
      </c>
      <c r="E47" s="147" t="s">
        <v>318</v>
      </c>
      <c r="F47" s="147" t="s">
        <v>964</v>
      </c>
      <c r="G47" t="s">
        <v>6</v>
      </c>
      <c r="H47" s="351">
        <v>46.526220000000016</v>
      </c>
      <c r="I47" s="267">
        <v>52.57200000000001</v>
      </c>
      <c r="J47" s="268">
        <v>24</v>
      </c>
      <c r="K47" s="247">
        <v>0.88500000000000012</v>
      </c>
      <c r="L47" s="352">
        <v>67.438770000000005</v>
      </c>
      <c r="M47" s="352">
        <v>76.201999999999998</v>
      </c>
      <c r="N47" s="269">
        <v>11</v>
      </c>
      <c r="O47" s="254">
        <v>0.88500000000000012</v>
      </c>
      <c r="P47" s="352">
        <v>30.890925000000006</v>
      </c>
      <c r="Q47" s="352">
        <v>34.905000000000001</v>
      </c>
      <c r="R47" s="269">
        <v>8</v>
      </c>
      <c r="S47" s="254">
        <v>0.88500000000000012</v>
      </c>
      <c r="T47" s="352">
        <v>144.85591500000004</v>
      </c>
      <c r="U47" s="352">
        <v>163.679</v>
      </c>
      <c r="V47" s="269">
        <v>43</v>
      </c>
      <c r="W47" s="254">
        <v>0.88500000000000023</v>
      </c>
      <c r="X47" s="269" t="s">
        <v>551</v>
      </c>
      <c r="Y47" s="269">
        <v>12</v>
      </c>
      <c r="Z47" t="s">
        <v>318</v>
      </c>
      <c r="AA47" t="s">
        <v>2178</v>
      </c>
    </row>
    <row r="48" spans="1:27" x14ac:dyDescent="0.3">
      <c r="A48" t="s">
        <v>1213</v>
      </c>
      <c r="B48">
        <v>332100</v>
      </c>
      <c r="C48">
        <v>660</v>
      </c>
      <c r="D48" s="147" t="s">
        <v>258</v>
      </c>
      <c r="E48" s="147" t="s">
        <v>259</v>
      </c>
      <c r="F48" s="147" t="s">
        <v>891</v>
      </c>
      <c r="G48" t="s">
        <v>6</v>
      </c>
      <c r="H48" s="351">
        <v>144.26370000000006</v>
      </c>
      <c r="I48" s="267">
        <v>160.29300000000001</v>
      </c>
      <c r="J48" s="268">
        <v>57</v>
      </c>
      <c r="K48" s="247">
        <v>0.90000000000000036</v>
      </c>
      <c r="L48" s="352">
        <v>49.610700000000001</v>
      </c>
      <c r="M48" s="352">
        <v>55.12299999999999</v>
      </c>
      <c r="N48" s="269">
        <v>7</v>
      </c>
      <c r="O48" s="254">
        <v>0.90000000000000013</v>
      </c>
      <c r="P48" s="352">
        <v>135.64260000000004</v>
      </c>
      <c r="Q48" s="352">
        <v>150.714</v>
      </c>
      <c r="R48" s="269">
        <v>22</v>
      </c>
      <c r="S48" s="254">
        <v>0.90000000000000036</v>
      </c>
      <c r="T48" s="352">
        <v>329.51700000000011</v>
      </c>
      <c r="U48" s="352">
        <v>366.75299999999999</v>
      </c>
      <c r="V48" s="269">
        <v>85</v>
      </c>
      <c r="W48" s="254">
        <v>0.89847117814987232</v>
      </c>
      <c r="X48" s="269" t="s">
        <v>551</v>
      </c>
      <c r="Y48" s="269">
        <v>12</v>
      </c>
      <c r="Z48" t="s">
        <v>259</v>
      </c>
      <c r="AA48" t="s">
        <v>2178</v>
      </c>
    </row>
    <row r="49" spans="1:27" x14ac:dyDescent="0.3">
      <c r="A49" t="s">
        <v>1234</v>
      </c>
      <c r="B49">
        <v>332110</v>
      </c>
      <c r="C49">
        <v>661</v>
      </c>
      <c r="D49" s="147" t="s">
        <v>297</v>
      </c>
      <c r="E49" s="147" t="s">
        <v>298</v>
      </c>
      <c r="F49" s="147" t="s">
        <v>937</v>
      </c>
      <c r="G49" t="s">
        <v>6</v>
      </c>
      <c r="H49" s="351">
        <v>154.26350000000002</v>
      </c>
      <c r="I49" s="267">
        <v>308.52700000000004</v>
      </c>
      <c r="J49" s="268">
        <v>70</v>
      </c>
      <c r="K49" s="247">
        <v>0.5</v>
      </c>
      <c r="L49" s="352">
        <v>34.794499999999999</v>
      </c>
      <c r="M49" s="352">
        <v>69.588999999999999</v>
      </c>
      <c r="N49" s="269">
        <v>8</v>
      </c>
      <c r="O49" s="254">
        <v>0.5</v>
      </c>
      <c r="P49" s="352">
        <v>57.105500000000006</v>
      </c>
      <c r="Q49" s="352">
        <v>114.21100000000001</v>
      </c>
      <c r="R49" s="269">
        <v>20</v>
      </c>
      <c r="S49" s="254">
        <v>0.5</v>
      </c>
      <c r="T49" s="352">
        <v>246.16350000000003</v>
      </c>
      <c r="U49" s="352">
        <v>492.327</v>
      </c>
      <c r="V49" s="269">
        <v>97</v>
      </c>
      <c r="W49" s="254">
        <v>0.50000000000000011</v>
      </c>
      <c r="X49" s="269" t="s">
        <v>551</v>
      </c>
      <c r="Y49" s="269">
        <v>12</v>
      </c>
      <c r="Z49" t="s">
        <v>298</v>
      </c>
      <c r="AA49" t="s">
        <v>2178</v>
      </c>
    </row>
    <row r="50" spans="1:27" ht="28.8" x14ac:dyDescent="0.3">
      <c r="A50" t="s">
        <v>1229</v>
      </c>
      <c r="B50">
        <v>332280</v>
      </c>
      <c r="C50">
        <v>22</v>
      </c>
      <c r="D50" s="147" t="s">
        <v>287</v>
      </c>
      <c r="E50" s="147" t="s">
        <v>929</v>
      </c>
      <c r="F50" s="147" t="s">
        <v>928</v>
      </c>
      <c r="G50" t="s">
        <v>6</v>
      </c>
      <c r="H50" s="351">
        <v>1420.0261770833338</v>
      </c>
      <c r="I50" s="267">
        <v>2900.4790000000003</v>
      </c>
      <c r="J50" s="268">
        <v>698</v>
      </c>
      <c r="K50" s="247">
        <v>0.48958333333333343</v>
      </c>
      <c r="L50" s="352">
        <v>6087.746479166668</v>
      </c>
      <c r="M50" s="352">
        <v>12434.546</v>
      </c>
      <c r="N50" s="269">
        <v>253</v>
      </c>
      <c r="O50" s="254">
        <v>0.48958333333333343</v>
      </c>
      <c r="P50" s="352">
        <v>2243.6003229166672</v>
      </c>
      <c r="Q50" s="352">
        <v>4582.6730000000007</v>
      </c>
      <c r="R50" s="269">
        <v>74</v>
      </c>
      <c r="S50" s="254">
        <v>0.48958333333333337</v>
      </c>
      <c r="T50" s="352">
        <v>9751.3729791666683</v>
      </c>
      <c r="U50" s="352">
        <v>19917.697999999997</v>
      </c>
      <c r="V50" s="269">
        <v>1025</v>
      </c>
      <c r="W50" s="254">
        <v>0.48958333333333348</v>
      </c>
      <c r="X50" s="269" t="s">
        <v>551</v>
      </c>
      <c r="Y50" s="269">
        <v>12</v>
      </c>
      <c r="Z50" t="s">
        <v>929</v>
      </c>
      <c r="AA50" t="s">
        <v>2178</v>
      </c>
    </row>
    <row r="51" spans="1:27" x14ac:dyDescent="0.3">
      <c r="A51" t="s">
        <v>1245</v>
      </c>
      <c r="B51">
        <v>332430</v>
      </c>
      <c r="C51">
        <v>45</v>
      </c>
      <c r="D51" s="147" t="s">
        <v>313</v>
      </c>
      <c r="E51" s="147" t="s">
        <v>960</v>
      </c>
      <c r="F51" s="147" t="s">
        <v>959</v>
      </c>
      <c r="G51" t="s">
        <v>6</v>
      </c>
      <c r="H51" s="351">
        <v>2250.5842592000004</v>
      </c>
      <c r="I51" s="267">
        <v>5258.7840000000006</v>
      </c>
      <c r="J51" s="268">
        <v>997</v>
      </c>
      <c r="K51" s="247">
        <v>0.42796666666666666</v>
      </c>
      <c r="L51" s="352">
        <v>4474.6666825666662</v>
      </c>
      <c r="M51" s="352">
        <v>10455.642999999998</v>
      </c>
      <c r="N51" s="269">
        <v>420</v>
      </c>
      <c r="O51" s="254">
        <v>0.42796666666666672</v>
      </c>
      <c r="P51" s="352">
        <v>706.35641553333323</v>
      </c>
      <c r="Q51" s="352">
        <v>1650.4939999999999</v>
      </c>
      <c r="R51" s="269">
        <v>112</v>
      </c>
      <c r="S51" s="254">
        <v>0.42796666666666661</v>
      </c>
      <c r="T51" s="352">
        <v>7431.6073572999994</v>
      </c>
      <c r="U51" s="352">
        <v>17367.366999999998</v>
      </c>
      <c r="V51" s="269">
        <v>1527</v>
      </c>
      <c r="W51" s="254">
        <v>0.42790639233339173</v>
      </c>
      <c r="X51" s="269" t="s">
        <v>551</v>
      </c>
      <c r="Y51" s="269">
        <v>12</v>
      </c>
      <c r="Z51" t="s">
        <v>960</v>
      </c>
      <c r="AA51" t="s">
        <v>2178</v>
      </c>
    </row>
    <row r="52" spans="1:27" ht="28.8" x14ac:dyDescent="0.3">
      <c r="A52" t="s">
        <v>1186</v>
      </c>
      <c r="B52">
        <v>0</v>
      </c>
      <c r="C52">
        <v>10</v>
      </c>
      <c r="D52" s="147" t="s">
        <v>788</v>
      </c>
      <c r="E52" s="147" t="s">
        <v>788</v>
      </c>
      <c r="F52" s="147" t="s">
        <v>790</v>
      </c>
      <c r="G52" t="s">
        <v>7</v>
      </c>
      <c r="H52" s="351">
        <v>3811</v>
      </c>
      <c r="I52" s="267">
        <v>16225</v>
      </c>
      <c r="J52" s="268">
        <v>2961</v>
      </c>
      <c r="K52" s="247">
        <v>0.23488443759630201</v>
      </c>
      <c r="L52" s="352">
        <v>13348</v>
      </c>
      <c r="M52" s="352">
        <v>64305</v>
      </c>
      <c r="N52" s="269">
        <v>803</v>
      </c>
      <c r="O52" s="254">
        <v>0.20757328357048441</v>
      </c>
      <c r="P52" s="352">
        <v>0</v>
      </c>
      <c r="Q52" s="352">
        <v>0</v>
      </c>
      <c r="R52" s="269">
        <v>0</v>
      </c>
      <c r="S52" s="254" t="s">
        <v>505</v>
      </c>
      <c r="T52" s="352">
        <v>17159</v>
      </c>
      <c r="U52" s="352">
        <v>80530</v>
      </c>
      <c r="V52" s="269">
        <v>3764</v>
      </c>
      <c r="W52" s="254">
        <v>0.21307587234570968</v>
      </c>
      <c r="X52" s="269" t="s">
        <v>1078</v>
      </c>
      <c r="Y52" s="269">
        <v>12</v>
      </c>
      <c r="Z52" t="s">
        <v>542</v>
      </c>
      <c r="AA52" t="s">
        <v>2178</v>
      </c>
    </row>
    <row r="53" spans="1:27" x14ac:dyDescent="0.3">
      <c r="A53" t="s">
        <v>1263</v>
      </c>
      <c r="B53">
        <v>332610</v>
      </c>
      <c r="C53">
        <v>586</v>
      </c>
      <c r="D53" s="147" t="s">
        <v>355</v>
      </c>
      <c r="E53" s="147" t="s">
        <v>356</v>
      </c>
      <c r="F53" s="147" t="s">
        <v>1001</v>
      </c>
      <c r="G53" t="s">
        <v>7</v>
      </c>
      <c r="H53" s="351">
        <v>110.81584000000001</v>
      </c>
      <c r="I53" s="267">
        <v>120.452</v>
      </c>
      <c r="J53" s="268">
        <v>40</v>
      </c>
      <c r="K53" s="247">
        <v>0.92</v>
      </c>
      <c r="L53" s="352">
        <v>56.499960000000009</v>
      </c>
      <c r="M53" s="352">
        <v>61.413000000000004</v>
      </c>
      <c r="N53" s="269">
        <v>13</v>
      </c>
      <c r="O53" s="254">
        <v>0.92</v>
      </c>
      <c r="P53" s="352">
        <v>100.9746</v>
      </c>
      <c r="Q53" s="352">
        <v>109.755</v>
      </c>
      <c r="R53" s="269">
        <v>10</v>
      </c>
      <c r="S53" s="254">
        <v>0.92</v>
      </c>
      <c r="T53" s="352">
        <v>268.29039999999998</v>
      </c>
      <c r="U53" s="352">
        <v>299.73599999999999</v>
      </c>
      <c r="V53" s="269">
        <v>65</v>
      </c>
      <c r="W53" s="254">
        <v>0.89508901166359722</v>
      </c>
      <c r="X53" s="269" t="s">
        <v>551</v>
      </c>
      <c r="Y53" s="269">
        <v>12</v>
      </c>
      <c r="Z53" t="s">
        <v>356</v>
      </c>
      <c r="AA53" t="s">
        <v>2178</v>
      </c>
    </row>
    <row r="54" spans="1:27" x14ac:dyDescent="0.3">
      <c r="A54" t="s">
        <v>1182</v>
      </c>
      <c r="B54">
        <v>331890</v>
      </c>
      <c r="C54">
        <v>368</v>
      </c>
      <c r="D54" s="147" t="s">
        <v>187</v>
      </c>
      <c r="E54" s="147" t="s">
        <v>188</v>
      </c>
      <c r="F54" s="147" t="s">
        <v>776</v>
      </c>
      <c r="G54" t="s">
        <v>7</v>
      </c>
      <c r="H54" s="351">
        <v>70.81756681666667</v>
      </c>
      <c r="I54" s="267">
        <v>124.529</v>
      </c>
      <c r="J54" s="268">
        <v>46</v>
      </c>
      <c r="K54" s="247">
        <v>0.56868333333333332</v>
      </c>
      <c r="L54" s="352">
        <v>119.12380388333332</v>
      </c>
      <c r="M54" s="352">
        <v>209.47299999999998</v>
      </c>
      <c r="N54" s="269">
        <v>30</v>
      </c>
      <c r="O54" s="254">
        <v>0.56868333333333332</v>
      </c>
      <c r="P54" s="352">
        <v>23.757314933333333</v>
      </c>
      <c r="Q54" s="352">
        <v>41.776000000000003</v>
      </c>
      <c r="R54" s="269">
        <v>4</v>
      </c>
      <c r="S54" s="254">
        <v>0.56868333333333332</v>
      </c>
      <c r="T54" s="352">
        <v>213.69868563333333</v>
      </c>
      <c r="U54" s="352">
        <v>382.67800000000005</v>
      </c>
      <c r="V54" s="269">
        <v>81</v>
      </c>
      <c r="W54" s="254">
        <v>0.55842950374292044</v>
      </c>
      <c r="X54" s="269" t="s">
        <v>551</v>
      </c>
      <c r="Y54" s="269">
        <v>6</v>
      </c>
      <c r="Z54" t="s">
        <v>188</v>
      </c>
      <c r="AA54" t="s">
        <v>2178</v>
      </c>
    </row>
    <row r="55" spans="1:27" x14ac:dyDescent="0.3">
      <c r="A55" t="s">
        <v>1187</v>
      </c>
      <c r="B55">
        <v>331920</v>
      </c>
      <c r="C55">
        <v>160</v>
      </c>
      <c r="D55" s="147" t="s">
        <v>202</v>
      </c>
      <c r="E55" s="147" t="s">
        <v>797</v>
      </c>
      <c r="F55" s="147" t="s">
        <v>796</v>
      </c>
      <c r="G55" t="s">
        <v>7</v>
      </c>
      <c r="H55" s="351">
        <v>1646.3491445666668</v>
      </c>
      <c r="I55" s="267">
        <v>4714.1810000000005</v>
      </c>
      <c r="J55" s="268">
        <v>962</v>
      </c>
      <c r="K55" s="247">
        <v>0.34923333333333334</v>
      </c>
      <c r="L55" s="352">
        <v>5067.1734605666679</v>
      </c>
      <c r="M55" s="352">
        <v>14509.421000000002</v>
      </c>
      <c r="N55" s="269">
        <v>866</v>
      </c>
      <c r="O55" s="254">
        <v>0.3492333333333334</v>
      </c>
      <c r="P55" s="352">
        <v>1473.9476649333335</v>
      </c>
      <c r="Q55" s="352">
        <v>4220.5240000000003</v>
      </c>
      <c r="R55" s="269">
        <v>120</v>
      </c>
      <c r="S55" s="254">
        <v>0.34923333333333334</v>
      </c>
      <c r="T55" s="352">
        <v>8187.4702700666685</v>
      </c>
      <c r="U55" s="352">
        <v>23444.126</v>
      </c>
      <c r="V55" s="269">
        <v>1705</v>
      </c>
      <c r="W55" s="254">
        <v>0.3492333333333334</v>
      </c>
      <c r="X55" s="269" t="s">
        <v>551</v>
      </c>
      <c r="Y55" s="269">
        <v>12</v>
      </c>
      <c r="Z55" t="s">
        <v>797</v>
      </c>
      <c r="AA55" t="s">
        <v>2178</v>
      </c>
    </row>
    <row r="56" spans="1:27" ht="28.8" x14ac:dyDescent="0.3">
      <c r="A56" t="s">
        <v>1097</v>
      </c>
      <c r="B56">
        <v>331160</v>
      </c>
      <c r="C56">
        <v>2</v>
      </c>
      <c r="D56" s="147" t="s">
        <v>80</v>
      </c>
      <c r="E56" s="147" t="s">
        <v>394</v>
      </c>
      <c r="F56" s="147" t="s">
        <v>623</v>
      </c>
      <c r="G56" t="s">
        <v>7</v>
      </c>
      <c r="H56" s="351">
        <v>76.022341199999985</v>
      </c>
      <c r="I56" s="267">
        <v>137.27399999999997</v>
      </c>
      <c r="J56" s="268">
        <v>50</v>
      </c>
      <c r="K56" s="247">
        <v>0.55379999999999996</v>
      </c>
      <c r="L56" s="352">
        <v>61.668398999999987</v>
      </c>
      <c r="M56" s="352">
        <v>111.35499999999999</v>
      </c>
      <c r="N56" s="269">
        <v>15</v>
      </c>
      <c r="O56" s="254">
        <v>0.55379999999999996</v>
      </c>
      <c r="P56" s="352">
        <v>51.978006599999993</v>
      </c>
      <c r="Q56" s="352">
        <v>93.856999999999999</v>
      </c>
      <c r="R56" s="269">
        <v>10</v>
      </c>
      <c r="S56" s="254">
        <v>0.55379999999999996</v>
      </c>
      <c r="T56" s="352">
        <v>189.66874679999995</v>
      </c>
      <c r="U56" s="352">
        <v>342.48600000000005</v>
      </c>
      <c r="V56" s="269">
        <v>75</v>
      </c>
      <c r="W56" s="254">
        <v>0.55379999999999974</v>
      </c>
      <c r="X56" s="269" t="s">
        <v>551</v>
      </c>
      <c r="Y56" s="269">
        <v>6</v>
      </c>
      <c r="Z56" t="s">
        <v>394</v>
      </c>
      <c r="AA56" t="s">
        <v>2178</v>
      </c>
    </row>
    <row r="57" spans="1:27" ht="28.8" x14ac:dyDescent="0.3">
      <c r="A57" t="s">
        <v>1101</v>
      </c>
      <c r="B57">
        <v>331195</v>
      </c>
      <c r="C57">
        <v>2</v>
      </c>
      <c r="D57" s="147" t="s">
        <v>80</v>
      </c>
      <c r="E57" s="147" t="s">
        <v>96</v>
      </c>
      <c r="F57" s="147" t="s">
        <v>623</v>
      </c>
      <c r="G57" t="s">
        <v>7</v>
      </c>
      <c r="H57" s="351">
        <v>170.11683779999998</v>
      </c>
      <c r="I57" s="267">
        <v>307.18099999999998</v>
      </c>
      <c r="J57" s="268">
        <v>83</v>
      </c>
      <c r="K57" s="247">
        <v>0.55379999999999996</v>
      </c>
      <c r="L57" s="352">
        <v>37.789650600000002</v>
      </c>
      <c r="M57" s="352">
        <v>68.237000000000009</v>
      </c>
      <c r="N57" s="269">
        <v>12</v>
      </c>
      <c r="O57" s="254">
        <v>0.55379999999999996</v>
      </c>
      <c r="P57" s="352">
        <v>55.458085799999999</v>
      </c>
      <c r="Q57" s="352">
        <v>100.14100000000001</v>
      </c>
      <c r="R57" s="269">
        <v>2</v>
      </c>
      <c r="S57" s="254">
        <v>0.55379999999999996</v>
      </c>
      <c r="T57" s="352">
        <v>263.36457419999999</v>
      </c>
      <c r="U57" s="352">
        <v>475.55899999999997</v>
      </c>
      <c r="V57" s="269">
        <v>97</v>
      </c>
      <c r="W57" s="254">
        <v>0.55380000000000007</v>
      </c>
      <c r="X57" s="269" t="s">
        <v>551</v>
      </c>
      <c r="Y57" s="269">
        <v>12</v>
      </c>
      <c r="Z57" t="s">
        <v>96</v>
      </c>
      <c r="AA57" t="s">
        <v>2178</v>
      </c>
    </row>
    <row r="58" spans="1:27" ht="28.8" x14ac:dyDescent="0.3">
      <c r="A58" t="s">
        <v>1084</v>
      </c>
      <c r="B58">
        <v>331070</v>
      </c>
      <c r="C58">
        <v>2</v>
      </c>
      <c r="D58" s="147" t="s">
        <v>80</v>
      </c>
      <c r="E58" s="147" t="s">
        <v>85</v>
      </c>
      <c r="F58" s="147" t="s">
        <v>623</v>
      </c>
      <c r="G58" t="s">
        <v>7</v>
      </c>
      <c r="H58" s="351">
        <v>87.968914799999979</v>
      </c>
      <c r="I58" s="267">
        <v>158.84599999999998</v>
      </c>
      <c r="J58" s="268">
        <v>48</v>
      </c>
      <c r="K58" s="247">
        <v>0.55379999999999996</v>
      </c>
      <c r="L58" s="352">
        <v>86.291454599999994</v>
      </c>
      <c r="M58" s="352">
        <v>155.81700000000001</v>
      </c>
      <c r="N58" s="269">
        <v>19</v>
      </c>
      <c r="O58" s="254">
        <v>0.55379999999999996</v>
      </c>
      <c r="P58" s="352">
        <v>9.825519599999998</v>
      </c>
      <c r="Q58" s="352">
        <v>17.741999999999997</v>
      </c>
      <c r="R58" s="269">
        <v>2</v>
      </c>
      <c r="S58" s="254">
        <v>0.55379999999999996</v>
      </c>
      <c r="T58" s="352">
        <v>184.08588899999995</v>
      </c>
      <c r="U58" s="352">
        <v>332.40500000000003</v>
      </c>
      <c r="V58" s="269">
        <v>69</v>
      </c>
      <c r="W58" s="254">
        <v>0.55379999999999985</v>
      </c>
      <c r="X58" s="269" t="s">
        <v>551</v>
      </c>
      <c r="Y58" s="269">
        <v>12</v>
      </c>
      <c r="Z58" t="s">
        <v>85</v>
      </c>
      <c r="AA58" t="s">
        <v>2178</v>
      </c>
    </row>
    <row r="59" spans="1:27" x14ac:dyDescent="0.3">
      <c r="A59" t="s">
        <v>1178</v>
      </c>
      <c r="B59">
        <v>331850</v>
      </c>
      <c r="C59">
        <v>686</v>
      </c>
      <c r="D59" s="147" t="s">
        <v>179</v>
      </c>
      <c r="E59" s="147" t="s">
        <v>180</v>
      </c>
      <c r="F59" s="147" t="s">
        <v>768</v>
      </c>
      <c r="G59" t="s">
        <v>7</v>
      </c>
      <c r="H59" s="351">
        <v>60.116664999999998</v>
      </c>
      <c r="I59" s="267">
        <v>90.400999999999996</v>
      </c>
      <c r="J59" s="268">
        <v>25</v>
      </c>
      <c r="K59" s="247">
        <v>0.66500000000000004</v>
      </c>
      <c r="L59" s="352">
        <v>59.988985000000007</v>
      </c>
      <c r="M59" s="352">
        <v>90.209000000000003</v>
      </c>
      <c r="N59" s="269">
        <v>11</v>
      </c>
      <c r="O59" s="254">
        <v>0.66500000000000004</v>
      </c>
      <c r="P59" s="352">
        <v>32.295724999999997</v>
      </c>
      <c r="Q59" s="352">
        <v>48.564999999999998</v>
      </c>
      <c r="R59" s="269">
        <v>18</v>
      </c>
      <c r="S59" s="254">
        <v>0.66499999999999992</v>
      </c>
      <c r="T59" s="352">
        <v>152.401375</v>
      </c>
      <c r="U59" s="352">
        <v>229.17500000000001</v>
      </c>
      <c r="V59" s="269">
        <v>54</v>
      </c>
      <c r="W59" s="254">
        <v>0.66499999999999992</v>
      </c>
      <c r="X59" s="269" t="s">
        <v>551</v>
      </c>
      <c r="Y59" s="269">
        <v>6</v>
      </c>
      <c r="Z59" t="s">
        <v>180</v>
      </c>
      <c r="AA59" t="s">
        <v>2178</v>
      </c>
    </row>
    <row r="60" spans="1:27" x14ac:dyDescent="0.3">
      <c r="A60" t="s">
        <v>1246</v>
      </c>
      <c r="B60">
        <v>332440</v>
      </c>
      <c r="C60">
        <v>357</v>
      </c>
      <c r="D60" s="147" t="s">
        <v>315</v>
      </c>
      <c r="E60" s="147" t="s">
        <v>316</v>
      </c>
      <c r="F60" s="147" t="s">
        <v>962</v>
      </c>
      <c r="G60" t="s">
        <v>8</v>
      </c>
      <c r="H60" s="351">
        <v>104.37553017500002</v>
      </c>
      <c r="I60" s="267">
        <v>274.79900000000004</v>
      </c>
      <c r="J60" s="268">
        <v>82</v>
      </c>
      <c r="K60" s="247">
        <v>0.37982500000000002</v>
      </c>
      <c r="L60" s="352">
        <v>75.209907900000005</v>
      </c>
      <c r="M60" s="352">
        <v>198.012</v>
      </c>
      <c r="N60" s="269">
        <v>17</v>
      </c>
      <c r="O60" s="254">
        <v>0.37982500000000002</v>
      </c>
      <c r="P60" s="352">
        <v>75.799016475000002</v>
      </c>
      <c r="Q60" s="352">
        <v>199.56299999999999</v>
      </c>
      <c r="R60" s="269">
        <v>28</v>
      </c>
      <c r="S60" s="254">
        <v>0.37982500000000002</v>
      </c>
      <c r="T60" s="352">
        <v>255.38445455000002</v>
      </c>
      <c r="U60" s="352">
        <v>672.37400000000002</v>
      </c>
      <c r="V60" s="269">
        <v>123</v>
      </c>
      <c r="W60" s="254">
        <v>0.37982500000000002</v>
      </c>
      <c r="X60" s="269" t="s">
        <v>551</v>
      </c>
      <c r="Y60" s="269">
        <v>6</v>
      </c>
      <c r="Z60" t="s">
        <v>316</v>
      </c>
      <c r="AA60" t="s">
        <v>2178</v>
      </c>
    </row>
    <row r="61" spans="1:27" x14ac:dyDescent="0.3">
      <c r="A61" t="s">
        <v>1145</v>
      </c>
      <c r="B61">
        <v>331540</v>
      </c>
      <c r="C61">
        <v>169</v>
      </c>
      <c r="D61" t="s">
        <v>103</v>
      </c>
      <c r="E61" t="s">
        <v>135</v>
      </c>
      <c r="F61" t="s">
        <v>728</v>
      </c>
      <c r="G61" t="s">
        <v>8</v>
      </c>
      <c r="H61" s="351">
        <v>200.19023962500003</v>
      </c>
      <c r="I61" s="267">
        <v>414.15100000000001</v>
      </c>
      <c r="J61" s="268">
        <v>208</v>
      </c>
      <c r="K61" s="247">
        <v>0.48337500000000005</v>
      </c>
      <c r="L61" s="352">
        <v>3.2927505000000004</v>
      </c>
      <c r="M61" s="352">
        <v>6.8120000000000003</v>
      </c>
      <c r="N61" s="269">
        <v>22</v>
      </c>
      <c r="O61" s="254">
        <v>0.48337500000000005</v>
      </c>
      <c r="P61" s="352">
        <v>181.64942475000004</v>
      </c>
      <c r="Q61" s="352">
        <v>375.79400000000004</v>
      </c>
      <c r="R61" s="269">
        <v>26</v>
      </c>
      <c r="S61" s="254">
        <v>0.48337500000000005</v>
      </c>
      <c r="T61" s="352">
        <v>385.13241487500011</v>
      </c>
      <c r="U61" s="352">
        <v>796.75699999999983</v>
      </c>
      <c r="V61" s="269">
        <v>254</v>
      </c>
      <c r="W61" s="254">
        <v>0.48337500000000022</v>
      </c>
      <c r="X61" s="269" t="s">
        <v>551</v>
      </c>
      <c r="Y61" s="269">
        <v>12</v>
      </c>
      <c r="Z61" t="s">
        <v>135</v>
      </c>
      <c r="AA61" t="s">
        <v>2178</v>
      </c>
    </row>
    <row r="62" spans="1:27" x14ac:dyDescent="0.3">
      <c r="A62" t="s">
        <v>1218</v>
      </c>
      <c r="B62">
        <v>332170</v>
      </c>
      <c r="C62">
        <v>353</v>
      </c>
      <c r="D62" s="147" t="s">
        <v>268</v>
      </c>
      <c r="E62" s="147" t="s">
        <v>269</v>
      </c>
      <c r="F62" s="147" t="s">
        <v>901</v>
      </c>
      <c r="G62" t="s">
        <v>8</v>
      </c>
      <c r="H62" s="351">
        <v>50.697320000000012</v>
      </c>
      <c r="I62" s="267">
        <v>123.65200000000002</v>
      </c>
      <c r="J62" s="268">
        <v>48</v>
      </c>
      <c r="K62" s="247">
        <v>0.41000000000000003</v>
      </c>
      <c r="L62" s="352">
        <v>190.39252000000002</v>
      </c>
      <c r="M62" s="352">
        <v>464.37200000000001</v>
      </c>
      <c r="N62" s="269">
        <v>27</v>
      </c>
      <c r="O62" s="254">
        <v>0.41000000000000003</v>
      </c>
      <c r="P62" s="352">
        <v>67.749629999999996</v>
      </c>
      <c r="Q62" s="352">
        <v>165.24299999999999</v>
      </c>
      <c r="R62" s="269">
        <v>24</v>
      </c>
      <c r="S62" s="254">
        <v>0.41</v>
      </c>
      <c r="T62" s="352">
        <v>308.83947000000001</v>
      </c>
      <c r="U62" s="352">
        <v>753.26700000000005</v>
      </c>
      <c r="V62" s="269">
        <v>99</v>
      </c>
      <c r="W62" s="254">
        <v>0.41</v>
      </c>
      <c r="X62" s="269" t="s">
        <v>551</v>
      </c>
      <c r="Y62" s="269">
        <v>12</v>
      </c>
      <c r="Z62" t="s">
        <v>269</v>
      </c>
      <c r="AA62" t="s">
        <v>2178</v>
      </c>
    </row>
    <row r="63" spans="1:27" x14ac:dyDescent="0.3">
      <c r="A63" t="s">
        <v>1212</v>
      </c>
      <c r="B63">
        <v>0</v>
      </c>
      <c r="C63">
        <v>16</v>
      </c>
      <c r="D63" s="147" t="s">
        <v>257</v>
      </c>
      <c r="E63" s="147" t="s">
        <v>257</v>
      </c>
      <c r="F63" s="147" t="s">
        <v>876</v>
      </c>
      <c r="G63" t="s">
        <v>8</v>
      </c>
      <c r="H63" s="351">
        <v>6008</v>
      </c>
      <c r="I63" s="267">
        <v>34526</v>
      </c>
      <c r="J63" s="268">
        <v>4763</v>
      </c>
      <c r="K63" s="247">
        <v>0.17401378671146384</v>
      </c>
      <c r="L63" s="352">
        <v>3689</v>
      </c>
      <c r="M63" s="352">
        <v>21883</v>
      </c>
      <c r="N63" s="269">
        <v>1045</v>
      </c>
      <c r="O63" s="254">
        <v>0.16857834848969519</v>
      </c>
      <c r="P63" s="352">
        <v>13658</v>
      </c>
      <c r="Q63" s="352">
        <v>86332</v>
      </c>
      <c r="R63" s="269">
        <v>106</v>
      </c>
      <c r="S63" s="254">
        <v>0.15820321549367558</v>
      </c>
      <c r="T63" s="352">
        <v>23355</v>
      </c>
      <c r="U63" s="352">
        <v>142741</v>
      </c>
      <c r="V63" s="269">
        <v>5914</v>
      </c>
      <c r="W63" s="254">
        <v>0.16361802145144003</v>
      </c>
      <c r="X63" s="269" t="s">
        <v>1078</v>
      </c>
      <c r="Y63" s="269">
        <v>12</v>
      </c>
      <c r="Z63" t="s">
        <v>547</v>
      </c>
      <c r="AA63" t="s">
        <v>2178</v>
      </c>
    </row>
    <row r="64" spans="1:27" x14ac:dyDescent="0.3">
      <c r="A64" t="s">
        <v>1167</v>
      </c>
      <c r="B64">
        <v>331740</v>
      </c>
      <c r="C64">
        <v>683</v>
      </c>
      <c r="D64" s="147" t="s">
        <v>154</v>
      </c>
      <c r="E64" s="147" t="s">
        <v>155</v>
      </c>
      <c r="F64" s="147" t="s">
        <v>740</v>
      </c>
      <c r="G64" t="s">
        <v>8</v>
      </c>
      <c r="H64" s="351">
        <v>42.071400000000004</v>
      </c>
      <c r="I64" s="267">
        <v>60.102000000000004</v>
      </c>
      <c r="J64" s="268">
        <v>15</v>
      </c>
      <c r="K64" s="247">
        <v>0.70000000000000007</v>
      </c>
      <c r="L64" s="352">
        <v>76.7851</v>
      </c>
      <c r="M64" s="352">
        <v>109.69299999999998</v>
      </c>
      <c r="N64" s="269">
        <v>10</v>
      </c>
      <c r="O64" s="254">
        <v>0.70000000000000007</v>
      </c>
      <c r="P64" s="352">
        <v>15.441300000000002</v>
      </c>
      <c r="Q64" s="352">
        <v>22.059000000000001</v>
      </c>
      <c r="R64" s="269">
        <v>8</v>
      </c>
      <c r="S64" s="254">
        <v>0.70000000000000007</v>
      </c>
      <c r="T64" s="352">
        <v>134.2978</v>
      </c>
      <c r="U64" s="352">
        <v>191.85399999999998</v>
      </c>
      <c r="V64" s="269">
        <v>34</v>
      </c>
      <c r="W64" s="254">
        <v>0.70000000000000007</v>
      </c>
      <c r="X64" s="269" t="s">
        <v>551</v>
      </c>
      <c r="Y64" s="269">
        <v>12</v>
      </c>
      <c r="Z64" t="s">
        <v>155</v>
      </c>
      <c r="AA64" t="s">
        <v>2178</v>
      </c>
    </row>
    <row r="65" spans="1:27" x14ac:dyDescent="0.3">
      <c r="A65" t="s">
        <v>1073</v>
      </c>
      <c r="B65">
        <v>331010</v>
      </c>
      <c r="C65">
        <v>449</v>
      </c>
      <c r="D65" s="147" t="s">
        <v>61</v>
      </c>
      <c r="E65" s="147" t="s">
        <v>62</v>
      </c>
      <c r="F65" s="147" t="s">
        <v>578</v>
      </c>
      <c r="G65" t="s">
        <v>8</v>
      </c>
      <c r="H65" s="351">
        <v>87.378399999999985</v>
      </c>
      <c r="I65" s="267">
        <v>109.223</v>
      </c>
      <c r="J65" s="268">
        <v>28</v>
      </c>
      <c r="K65" s="247">
        <v>0.79999999999999982</v>
      </c>
      <c r="L65" s="352">
        <v>69.364800000000002</v>
      </c>
      <c r="M65" s="352">
        <v>86.706000000000003</v>
      </c>
      <c r="N65" s="269">
        <v>7</v>
      </c>
      <c r="O65" s="254">
        <v>0.8</v>
      </c>
      <c r="P65" s="352">
        <v>21.972799999999999</v>
      </c>
      <c r="Q65" s="352">
        <v>27.466000000000001</v>
      </c>
      <c r="R65" s="269">
        <v>16</v>
      </c>
      <c r="S65" s="254">
        <v>0.79999999999999993</v>
      </c>
      <c r="T65" s="352">
        <v>178.71600000000001</v>
      </c>
      <c r="U65" s="352">
        <v>223.39499999999998</v>
      </c>
      <c r="V65" s="269">
        <v>50</v>
      </c>
      <c r="W65" s="254">
        <v>0.80000000000000016</v>
      </c>
      <c r="X65" s="269" t="s">
        <v>551</v>
      </c>
      <c r="Y65" s="269">
        <v>12</v>
      </c>
      <c r="Z65" t="s">
        <v>62</v>
      </c>
      <c r="AA65" t="s">
        <v>2178</v>
      </c>
    </row>
    <row r="66" spans="1:27" x14ac:dyDescent="0.3">
      <c r="A66" t="s">
        <v>1220</v>
      </c>
      <c r="B66">
        <v>332190</v>
      </c>
      <c r="C66">
        <v>570</v>
      </c>
      <c r="D66" s="147" t="s">
        <v>404</v>
      </c>
      <c r="E66" s="147" t="s">
        <v>405</v>
      </c>
      <c r="F66" s="147" t="s">
        <v>905</v>
      </c>
      <c r="G66" t="s">
        <v>9</v>
      </c>
      <c r="H66" s="351">
        <v>35.179446233333323</v>
      </c>
      <c r="I66" s="267">
        <v>20.374000000000002</v>
      </c>
      <c r="J66" s="268">
        <v>17</v>
      </c>
      <c r="K66" s="247">
        <v>1.7266833333333327</v>
      </c>
      <c r="L66" s="352">
        <v>29.724853583333321</v>
      </c>
      <c r="M66" s="352">
        <v>17.215</v>
      </c>
      <c r="N66" s="269">
        <v>1</v>
      </c>
      <c r="O66" s="254">
        <v>1.7266833333333327</v>
      </c>
      <c r="P66" s="352">
        <v>17.563822866666666</v>
      </c>
      <c r="Q66" s="352">
        <v>10.172000000000002</v>
      </c>
      <c r="R66" s="269">
        <v>10</v>
      </c>
      <c r="S66" s="254">
        <v>1.7266833333333329</v>
      </c>
      <c r="T66" s="352">
        <v>82.468122683333306</v>
      </c>
      <c r="U66" s="352">
        <v>47.761000000000003</v>
      </c>
      <c r="V66" s="269">
        <v>28</v>
      </c>
      <c r="W66" s="254">
        <v>1.7266833333333327</v>
      </c>
      <c r="X66" s="269" t="s">
        <v>551</v>
      </c>
      <c r="Y66" s="269">
        <v>12</v>
      </c>
      <c r="Z66" t="s">
        <v>405</v>
      </c>
      <c r="AA66" t="s">
        <v>2178</v>
      </c>
    </row>
    <row r="67" spans="1:27" x14ac:dyDescent="0.3">
      <c r="A67" t="s">
        <v>1231</v>
      </c>
      <c r="B67">
        <v>332300</v>
      </c>
      <c r="C67">
        <v>625</v>
      </c>
      <c r="D67" s="147" t="s">
        <v>407</v>
      </c>
      <c r="E67" s="147" t="s">
        <v>408</v>
      </c>
      <c r="F67" s="147" t="s">
        <v>931</v>
      </c>
      <c r="G67" t="s">
        <v>9</v>
      </c>
      <c r="H67" s="351">
        <v>214.08240000000001</v>
      </c>
      <c r="I67" s="267">
        <v>305.83199999999999</v>
      </c>
      <c r="J67" s="268">
        <v>117</v>
      </c>
      <c r="K67" s="247">
        <v>0.70000000000000007</v>
      </c>
      <c r="L67" s="352">
        <v>192.74290000000005</v>
      </c>
      <c r="M67" s="352">
        <v>275.34700000000004</v>
      </c>
      <c r="N67" s="269">
        <v>19</v>
      </c>
      <c r="O67" s="254">
        <v>0.70000000000000007</v>
      </c>
      <c r="P67" s="352">
        <v>61.918499999999995</v>
      </c>
      <c r="Q67" s="352">
        <v>88.454999999999984</v>
      </c>
      <c r="R67" s="269">
        <v>16</v>
      </c>
      <c r="S67" s="254">
        <v>0.70000000000000007</v>
      </c>
      <c r="T67" s="352">
        <v>468.74380000000008</v>
      </c>
      <c r="U67" s="352">
        <v>700.18099999999993</v>
      </c>
      <c r="V67" s="269">
        <v>156</v>
      </c>
      <c r="W67" s="254">
        <v>0.66946089653960927</v>
      </c>
      <c r="X67" s="269" t="s">
        <v>551</v>
      </c>
      <c r="Y67" s="269">
        <v>12</v>
      </c>
      <c r="Z67" t="s">
        <v>408</v>
      </c>
      <c r="AA67" t="s">
        <v>2178</v>
      </c>
    </row>
    <row r="68" spans="1:27" x14ac:dyDescent="0.3">
      <c r="A68" t="s">
        <v>1269</v>
      </c>
      <c r="B68">
        <v>332720</v>
      </c>
      <c r="C68">
        <v>344</v>
      </c>
      <c r="D68" s="147" t="s">
        <v>367</v>
      </c>
      <c r="E68" s="147" t="s">
        <v>368</v>
      </c>
      <c r="F68" s="147" t="s">
        <v>1023</v>
      </c>
      <c r="G68" t="s">
        <v>9</v>
      </c>
      <c r="H68" s="351">
        <v>368.47200000000009</v>
      </c>
      <c r="I68" s="267">
        <v>566.88</v>
      </c>
      <c r="J68" s="268">
        <v>108</v>
      </c>
      <c r="K68" s="247">
        <v>0.65000000000000013</v>
      </c>
      <c r="L68" s="352">
        <v>236.57465000000005</v>
      </c>
      <c r="M68" s="352">
        <v>363.96100000000001</v>
      </c>
      <c r="N68" s="269">
        <v>22</v>
      </c>
      <c r="O68" s="254">
        <v>0.65000000000000013</v>
      </c>
      <c r="P68" s="352">
        <v>44.352100000000014</v>
      </c>
      <c r="Q68" s="352">
        <v>68.234000000000009</v>
      </c>
      <c r="R68" s="269">
        <v>16</v>
      </c>
      <c r="S68" s="254">
        <v>0.65000000000000013</v>
      </c>
      <c r="T68" s="352">
        <v>649.39875000000018</v>
      </c>
      <c r="U68" s="352">
        <v>1015.828</v>
      </c>
      <c r="V68" s="269">
        <v>148</v>
      </c>
      <c r="W68" s="254">
        <v>0.63928022263611572</v>
      </c>
      <c r="X68" s="269" t="s">
        <v>551</v>
      </c>
      <c r="Y68" s="269">
        <v>12</v>
      </c>
      <c r="Z68" t="s">
        <v>368</v>
      </c>
      <c r="AA68" t="s">
        <v>2178</v>
      </c>
    </row>
    <row r="69" spans="1:27" ht="28.8" x14ac:dyDescent="0.3">
      <c r="A69" t="s">
        <v>1211</v>
      </c>
      <c r="B69">
        <v>332080</v>
      </c>
      <c r="C69">
        <v>446</v>
      </c>
      <c r="D69" s="147" t="s">
        <v>402</v>
      </c>
      <c r="E69" s="147" t="s">
        <v>403</v>
      </c>
      <c r="F69" s="147" t="s">
        <v>873</v>
      </c>
      <c r="G69" s="147" t="s">
        <v>9</v>
      </c>
      <c r="H69" s="351">
        <v>233.30863529999996</v>
      </c>
      <c r="I69" s="267">
        <v>792.35399999999993</v>
      </c>
      <c r="J69" s="268">
        <v>176</v>
      </c>
      <c r="K69" s="247">
        <v>0.29444999999999999</v>
      </c>
      <c r="L69" s="352">
        <v>173.70106065000002</v>
      </c>
      <c r="M69" s="352">
        <v>589.91700000000003</v>
      </c>
      <c r="N69" s="269">
        <v>31</v>
      </c>
      <c r="O69" s="254">
        <v>0.29444999999999999</v>
      </c>
      <c r="P69" s="352">
        <v>72.674087850000006</v>
      </c>
      <c r="Q69" s="352">
        <v>246.81300000000002</v>
      </c>
      <c r="R69" s="269">
        <v>16</v>
      </c>
      <c r="S69" s="254">
        <v>0.29444999999999999</v>
      </c>
      <c r="T69" s="352">
        <v>479.68378380000001</v>
      </c>
      <c r="U69" s="352">
        <v>1728.0579999999998</v>
      </c>
      <c r="V69" s="269">
        <v>278</v>
      </c>
      <c r="W69" s="254">
        <v>0.27758546518693245</v>
      </c>
      <c r="X69" s="269" t="s">
        <v>551</v>
      </c>
      <c r="Y69" s="269">
        <v>12</v>
      </c>
      <c r="Z69" t="s">
        <v>403</v>
      </c>
      <c r="AA69" t="s">
        <v>2178</v>
      </c>
    </row>
    <row r="70" spans="1:27" x14ac:dyDescent="0.3">
      <c r="A70" t="s">
        <v>1134</v>
      </c>
      <c r="B70">
        <v>331430</v>
      </c>
      <c r="C70">
        <v>169</v>
      </c>
      <c r="D70" s="147" t="s">
        <v>103</v>
      </c>
      <c r="E70" s="147" t="s">
        <v>397</v>
      </c>
      <c r="F70" s="147" t="s">
        <v>704</v>
      </c>
      <c r="G70" t="s">
        <v>9</v>
      </c>
      <c r="H70" s="351">
        <v>159.8626181833333</v>
      </c>
      <c r="I70" s="267">
        <v>283.02199999999999</v>
      </c>
      <c r="J70" s="268">
        <v>85</v>
      </c>
      <c r="K70" s="247">
        <v>0.56484166666666658</v>
      </c>
      <c r="L70" s="352">
        <v>41.150409941666666</v>
      </c>
      <c r="M70" s="352">
        <v>72.853000000000009</v>
      </c>
      <c r="N70" s="269">
        <v>13</v>
      </c>
      <c r="O70" s="254">
        <v>0.56484166666666658</v>
      </c>
      <c r="P70" s="352">
        <v>118.791286075</v>
      </c>
      <c r="Q70" s="352">
        <v>210.30900000000003</v>
      </c>
      <c r="R70" s="269">
        <v>14</v>
      </c>
      <c r="S70" s="254">
        <v>0.56484166666666658</v>
      </c>
      <c r="T70" s="352">
        <v>319.80431419999996</v>
      </c>
      <c r="U70" s="352">
        <v>566.18399999999997</v>
      </c>
      <c r="V70" s="269">
        <v>111</v>
      </c>
      <c r="W70" s="254">
        <v>0.56484166666666669</v>
      </c>
      <c r="X70" s="269" t="s">
        <v>551</v>
      </c>
      <c r="Y70" s="269">
        <v>12</v>
      </c>
      <c r="Z70" t="s">
        <v>397</v>
      </c>
      <c r="AA70" t="s">
        <v>2178</v>
      </c>
    </row>
    <row r="71" spans="1:27" x14ac:dyDescent="0.3">
      <c r="A71" t="s">
        <v>1135</v>
      </c>
      <c r="B71">
        <v>331440</v>
      </c>
      <c r="C71">
        <v>169</v>
      </c>
      <c r="D71" s="147" t="s">
        <v>103</v>
      </c>
      <c r="E71" s="147" t="s">
        <v>125</v>
      </c>
      <c r="F71" s="147" t="s">
        <v>670</v>
      </c>
      <c r="G71" t="s">
        <v>9</v>
      </c>
      <c r="H71" s="351">
        <v>290.87677663333329</v>
      </c>
      <c r="I71" s="267">
        <v>580.63099999999986</v>
      </c>
      <c r="J71" s="268">
        <v>161</v>
      </c>
      <c r="K71" s="247">
        <v>0.50096666666666667</v>
      </c>
      <c r="L71" s="352">
        <v>54.112415466666661</v>
      </c>
      <c r="M71" s="352">
        <v>108.01599999999999</v>
      </c>
      <c r="N71" s="269">
        <v>18</v>
      </c>
      <c r="O71" s="254">
        <v>0.50096666666666667</v>
      </c>
      <c r="P71" s="352">
        <v>371.90563013333332</v>
      </c>
      <c r="Q71" s="352">
        <v>742.37599999999998</v>
      </c>
      <c r="R71" s="269">
        <v>38</v>
      </c>
      <c r="S71" s="254">
        <v>0.50096666666666667</v>
      </c>
      <c r="T71" s="352">
        <v>716.89482223333334</v>
      </c>
      <c r="U71" s="352">
        <v>1431.0229999999999</v>
      </c>
      <c r="V71" s="269">
        <v>213</v>
      </c>
      <c r="W71" s="254">
        <v>0.50096666666666667</v>
      </c>
      <c r="X71" s="269" t="s">
        <v>551</v>
      </c>
      <c r="Y71" s="269">
        <v>12</v>
      </c>
      <c r="Z71" t="s">
        <v>125</v>
      </c>
      <c r="AA71" t="s">
        <v>2178</v>
      </c>
    </row>
    <row r="72" spans="1:27" x14ac:dyDescent="0.3">
      <c r="A72" t="s">
        <v>1136</v>
      </c>
      <c r="B72">
        <v>331450</v>
      </c>
      <c r="C72">
        <v>169</v>
      </c>
      <c r="D72" s="147" t="s">
        <v>103</v>
      </c>
      <c r="E72" s="147" t="s">
        <v>126</v>
      </c>
      <c r="F72" s="147" t="s">
        <v>722</v>
      </c>
      <c r="G72" t="s">
        <v>9</v>
      </c>
      <c r="H72" s="351">
        <v>177.50068926666668</v>
      </c>
      <c r="I72" s="267">
        <v>315.48200000000003</v>
      </c>
      <c r="J72" s="268">
        <v>90</v>
      </c>
      <c r="K72" s="247">
        <v>0.56263333333333332</v>
      </c>
      <c r="L72" s="352">
        <v>67.630777199999997</v>
      </c>
      <c r="M72" s="352">
        <v>120.20400000000001</v>
      </c>
      <c r="N72" s="269">
        <v>16</v>
      </c>
      <c r="O72" s="254">
        <v>0.56263333333333332</v>
      </c>
      <c r="P72" s="352">
        <v>222.48378689999998</v>
      </c>
      <c r="Q72" s="352">
        <v>395.43299999999999</v>
      </c>
      <c r="R72" s="269">
        <v>28</v>
      </c>
      <c r="S72" s="254">
        <v>0.56263333333333332</v>
      </c>
      <c r="T72" s="352">
        <v>467.61525336666671</v>
      </c>
      <c r="U72" s="352">
        <v>831.11900000000003</v>
      </c>
      <c r="V72" s="269">
        <v>132</v>
      </c>
      <c r="W72" s="254">
        <v>0.56263333333333332</v>
      </c>
      <c r="X72" s="269" t="s">
        <v>551</v>
      </c>
      <c r="Y72" s="269">
        <v>12</v>
      </c>
      <c r="Z72" t="s">
        <v>126</v>
      </c>
      <c r="AA72" t="s">
        <v>2178</v>
      </c>
    </row>
    <row r="73" spans="1:27" ht="28.8" x14ac:dyDescent="0.3">
      <c r="A73" t="s">
        <v>1138</v>
      </c>
      <c r="B73">
        <v>331470</v>
      </c>
      <c r="C73">
        <v>169</v>
      </c>
      <c r="D73" s="147" t="s">
        <v>103</v>
      </c>
      <c r="E73" s="147" t="s">
        <v>128</v>
      </c>
      <c r="F73" s="147" t="s">
        <v>672</v>
      </c>
      <c r="G73" t="s">
        <v>9</v>
      </c>
      <c r="H73" s="351">
        <v>511.16006589999995</v>
      </c>
      <c r="I73" s="267">
        <v>939.24400000000003</v>
      </c>
      <c r="J73" s="268">
        <v>188</v>
      </c>
      <c r="K73" s="247">
        <v>0.54422499999999996</v>
      </c>
      <c r="L73" s="352">
        <v>231.73263767499998</v>
      </c>
      <c r="M73" s="352">
        <v>425.803</v>
      </c>
      <c r="N73" s="269">
        <v>26</v>
      </c>
      <c r="O73" s="254">
        <v>0.54422499999999996</v>
      </c>
      <c r="P73" s="352">
        <v>677.61400327499996</v>
      </c>
      <c r="Q73" s="352">
        <v>1245.0989999999999</v>
      </c>
      <c r="R73" s="269">
        <v>36</v>
      </c>
      <c r="S73" s="254">
        <v>0.54422499999999996</v>
      </c>
      <c r="T73" s="352">
        <v>1420.5067068499998</v>
      </c>
      <c r="U73" s="352">
        <v>2610.1460000000002</v>
      </c>
      <c r="V73" s="269">
        <v>249</v>
      </c>
      <c r="W73" s="254">
        <v>0.54422499999999985</v>
      </c>
      <c r="X73" s="269" t="s">
        <v>551</v>
      </c>
      <c r="Y73" s="269">
        <v>12</v>
      </c>
      <c r="Z73" t="s">
        <v>128</v>
      </c>
      <c r="AA73" t="s">
        <v>2178</v>
      </c>
    </row>
    <row r="74" spans="1:27" x14ac:dyDescent="0.3">
      <c r="A74" t="s">
        <v>1140</v>
      </c>
      <c r="B74">
        <v>331490</v>
      </c>
      <c r="C74">
        <v>169</v>
      </c>
      <c r="D74" s="147" t="s">
        <v>103</v>
      </c>
      <c r="E74" s="147" t="s">
        <v>130</v>
      </c>
      <c r="F74" s="147" t="s">
        <v>702</v>
      </c>
      <c r="G74" t="s">
        <v>9</v>
      </c>
      <c r="H74" s="351">
        <v>149.08744439999995</v>
      </c>
      <c r="I74" s="267">
        <v>283.17600000000004</v>
      </c>
      <c r="J74" s="268">
        <v>262</v>
      </c>
      <c r="K74" s="247">
        <v>0.52648333333333308</v>
      </c>
      <c r="L74" s="352">
        <v>27.016492249999992</v>
      </c>
      <c r="M74" s="352">
        <v>51.315000000000012</v>
      </c>
      <c r="N74" s="269">
        <v>13</v>
      </c>
      <c r="O74" s="254">
        <v>0.52648333333333308</v>
      </c>
      <c r="P74" s="352">
        <v>139.48017653333326</v>
      </c>
      <c r="Q74" s="352">
        <v>264.928</v>
      </c>
      <c r="R74" s="269">
        <v>16</v>
      </c>
      <c r="S74" s="254">
        <v>0.52648333333333308</v>
      </c>
      <c r="T74" s="352">
        <v>315.58411318333322</v>
      </c>
      <c r="U74" s="352">
        <v>599.41899999999998</v>
      </c>
      <c r="V74" s="269">
        <v>290</v>
      </c>
      <c r="W74" s="254">
        <v>0.52648333333333319</v>
      </c>
      <c r="X74" s="269" t="s">
        <v>551</v>
      </c>
      <c r="Y74" s="269">
        <v>12</v>
      </c>
      <c r="Z74" t="s">
        <v>130</v>
      </c>
      <c r="AA74" t="s">
        <v>2178</v>
      </c>
    </row>
    <row r="75" spans="1:27" x14ac:dyDescent="0.3">
      <c r="A75" t="s">
        <v>1144</v>
      </c>
      <c r="B75">
        <v>331530</v>
      </c>
      <c r="C75">
        <v>169</v>
      </c>
      <c r="D75" s="147" t="s">
        <v>103</v>
      </c>
      <c r="E75" s="147" t="s">
        <v>134</v>
      </c>
      <c r="F75" s="147" t="s">
        <v>660</v>
      </c>
      <c r="G75" t="s">
        <v>9</v>
      </c>
      <c r="H75" s="351">
        <v>316.95441503333336</v>
      </c>
      <c r="I75" s="267">
        <v>610.27099999999996</v>
      </c>
      <c r="J75" s="268">
        <v>130</v>
      </c>
      <c r="K75" s="247">
        <v>0.51936666666666675</v>
      </c>
      <c r="L75" s="352">
        <v>61.386023800000011</v>
      </c>
      <c r="M75" s="352">
        <v>118.194</v>
      </c>
      <c r="N75" s="269">
        <v>14</v>
      </c>
      <c r="O75" s="254">
        <v>0.51936666666666675</v>
      </c>
      <c r="P75" s="352">
        <v>251.53914463333339</v>
      </c>
      <c r="Q75" s="352">
        <v>484.31900000000002</v>
      </c>
      <c r="R75" s="269">
        <v>26</v>
      </c>
      <c r="S75" s="254">
        <v>0.51936666666666675</v>
      </c>
      <c r="T75" s="352">
        <v>629.87958346666676</v>
      </c>
      <c r="U75" s="352">
        <v>1212.7840000000001</v>
      </c>
      <c r="V75" s="269">
        <v>168</v>
      </c>
      <c r="W75" s="254">
        <v>0.51936666666666664</v>
      </c>
      <c r="X75" s="269" t="s">
        <v>551</v>
      </c>
      <c r="Y75" s="269">
        <v>12</v>
      </c>
      <c r="Z75" t="s">
        <v>134</v>
      </c>
      <c r="AA75" t="s">
        <v>2178</v>
      </c>
    </row>
    <row r="76" spans="1:27" x14ac:dyDescent="0.3">
      <c r="A76" t="s">
        <v>1146</v>
      </c>
      <c r="B76">
        <v>331550</v>
      </c>
      <c r="C76">
        <v>169</v>
      </c>
      <c r="D76" s="147" t="s">
        <v>103</v>
      </c>
      <c r="E76" s="147" t="s">
        <v>136</v>
      </c>
      <c r="F76" s="147" t="s">
        <v>680</v>
      </c>
      <c r="G76" t="s">
        <v>9</v>
      </c>
      <c r="H76" s="351">
        <v>321.93809559999994</v>
      </c>
      <c r="I76" s="267">
        <v>656.43599999999992</v>
      </c>
      <c r="J76" s="268">
        <v>140</v>
      </c>
      <c r="K76" s="247">
        <v>0.49043333333333328</v>
      </c>
      <c r="L76" s="352">
        <v>113.29990866666664</v>
      </c>
      <c r="M76" s="352">
        <v>231.01999999999995</v>
      </c>
      <c r="N76" s="269">
        <v>13</v>
      </c>
      <c r="O76" s="254">
        <v>0.49043333333333333</v>
      </c>
      <c r="P76" s="352">
        <v>477.35543806666658</v>
      </c>
      <c r="Q76" s="352">
        <v>973.33399999999983</v>
      </c>
      <c r="R76" s="269">
        <v>24</v>
      </c>
      <c r="S76" s="254">
        <v>0.49043333333333333</v>
      </c>
      <c r="T76" s="352">
        <v>912.59344233333309</v>
      </c>
      <c r="U76" s="352">
        <v>1860.79</v>
      </c>
      <c r="V76" s="269">
        <v>175</v>
      </c>
      <c r="W76" s="254">
        <v>0.49043333333333322</v>
      </c>
      <c r="X76" s="269" t="s">
        <v>551</v>
      </c>
      <c r="Y76" s="269">
        <v>12</v>
      </c>
      <c r="Z76" t="s">
        <v>136</v>
      </c>
      <c r="AA76" t="s">
        <v>2178</v>
      </c>
    </row>
    <row r="77" spans="1:27" x14ac:dyDescent="0.3">
      <c r="A77" t="s">
        <v>1147</v>
      </c>
      <c r="B77">
        <v>331560</v>
      </c>
      <c r="C77">
        <v>169</v>
      </c>
      <c r="D77" s="147" t="s">
        <v>103</v>
      </c>
      <c r="E77" s="147" t="s">
        <v>398</v>
      </c>
      <c r="F77" s="147" t="s">
        <v>684</v>
      </c>
      <c r="G77" t="s">
        <v>9</v>
      </c>
      <c r="H77" s="351">
        <v>73.437971833333336</v>
      </c>
      <c r="I77" s="267">
        <v>141.98000000000002</v>
      </c>
      <c r="J77" s="268">
        <v>141</v>
      </c>
      <c r="K77" s="247">
        <v>0.5172416666666666</v>
      </c>
      <c r="L77" s="352">
        <v>3.8746573249999994</v>
      </c>
      <c r="M77" s="352">
        <v>7.4909999999999997</v>
      </c>
      <c r="N77" s="269">
        <v>3</v>
      </c>
      <c r="O77" s="254">
        <v>0.5172416666666666</v>
      </c>
      <c r="P77" s="352">
        <v>66.730381899999998</v>
      </c>
      <c r="Q77" s="352">
        <v>129.012</v>
      </c>
      <c r="R77" s="269">
        <v>10</v>
      </c>
      <c r="S77" s="254">
        <v>0.5172416666666666</v>
      </c>
      <c r="T77" s="352">
        <v>144.04301105833332</v>
      </c>
      <c r="U77" s="352">
        <v>278.48300000000006</v>
      </c>
      <c r="V77" s="269">
        <v>154</v>
      </c>
      <c r="W77" s="254">
        <v>0.51724166666666649</v>
      </c>
      <c r="X77" s="269" t="s">
        <v>551</v>
      </c>
      <c r="Y77" s="269">
        <v>12</v>
      </c>
      <c r="Z77" t="s">
        <v>398</v>
      </c>
      <c r="AA77" t="s">
        <v>2178</v>
      </c>
    </row>
    <row r="78" spans="1:27" x14ac:dyDescent="0.3">
      <c r="A78" t="s">
        <v>1148</v>
      </c>
      <c r="B78">
        <v>331570</v>
      </c>
      <c r="C78">
        <v>169</v>
      </c>
      <c r="D78" s="147" t="s">
        <v>103</v>
      </c>
      <c r="E78" s="147" t="s">
        <v>137</v>
      </c>
      <c r="F78" s="147" t="s">
        <v>682</v>
      </c>
      <c r="G78" t="s">
        <v>9</v>
      </c>
      <c r="H78" s="351">
        <v>476.88810798333338</v>
      </c>
      <c r="I78" s="267">
        <v>986.08699999999999</v>
      </c>
      <c r="J78" s="268">
        <v>188</v>
      </c>
      <c r="K78" s="247">
        <v>0.48361666666666675</v>
      </c>
      <c r="L78" s="352">
        <v>148.09793183333338</v>
      </c>
      <c r="M78" s="352">
        <v>306.23</v>
      </c>
      <c r="N78" s="269">
        <v>20</v>
      </c>
      <c r="O78" s="254">
        <v>0.48361666666666681</v>
      </c>
      <c r="P78" s="352">
        <v>362.94850493333342</v>
      </c>
      <c r="Q78" s="352">
        <v>750.48800000000006</v>
      </c>
      <c r="R78" s="269">
        <v>34</v>
      </c>
      <c r="S78" s="254">
        <v>0.48361666666666675</v>
      </c>
      <c r="T78" s="352">
        <v>987.93454475000021</v>
      </c>
      <c r="U78" s="352">
        <v>2042.8050000000001</v>
      </c>
      <c r="V78" s="269">
        <v>240</v>
      </c>
      <c r="W78" s="254">
        <v>0.48361666666666675</v>
      </c>
      <c r="X78" s="269" t="s">
        <v>551</v>
      </c>
      <c r="Y78" s="269">
        <v>12</v>
      </c>
      <c r="Z78" t="s">
        <v>137</v>
      </c>
      <c r="AA78" t="s">
        <v>2178</v>
      </c>
    </row>
    <row r="79" spans="1:27" x14ac:dyDescent="0.3">
      <c r="A79" t="s">
        <v>1149</v>
      </c>
      <c r="B79">
        <v>331580</v>
      </c>
      <c r="C79">
        <v>169</v>
      </c>
      <c r="D79" s="147" t="s">
        <v>103</v>
      </c>
      <c r="E79" s="147" t="s">
        <v>138</v>
      </c>
      <c r="F79" s="147" t="s">
        <v>730</v>
      </c>
      <c r="G79" t="s">
        <v>9</v>
      </c>
      <c r="H79" s="351">
        <v>191.66457124166664</v>
      </c>
      <c r="I79" s="267">
        <v>404.86099999999999</v>
      </c>
      <c r="J79" s="268">
        <v>176</v>
      </c>
      <c r="K79" s="247">
        <v>0.47340833333333326</v>
      </c>
      <c r="L79" s="352">
        <v>23.383531216666661</v>
      </c>
      <c r="M79" s="352">
        <v>49.393999999999998</v>
      </c>
      <c r="N79" s="269">
        <v>14</v>
      </c>
      <c r="O79" s="254">
        <v>0.47340833333333326</v>
      </c>
      <c r="P79" s="352">
        <v>236.30461003333326</v>
      </c>
      <c r="Q79" s="352">
        <v>499.15599999999995</v>
      </c>
      <c r="R79" s="269">
        <v>12</v>
      </c>
      <c r="S79" s="254">
        <v>0.47340833333333326</v>
      </c>
      <c r="T79" s="352">
        <v>451.35271249166658</v>
      </c>
      <c r="U79" s="352">
        <v>953.41099999999983</v>
      </c>
      <c r="V79" s="269">
        <v>195</v>
      </c>
      <c r="W79" s="254">
        <v>0.47340833333333332</v>
      </c>
      <c r="X79" s="269" t="s">
        <v>551</v>
      </c>
      <c r="Y79" s="269">
        <v>12</v>
      </c>
      <c r="Z79" t="s">
        <v>138</v>
      </c>
      <c r="AA79" t="s">
        <v>2178</v>
      </c>
    </row>
    <row r="80" spans="1:27" ht="28.8" x14ac:dyDescent="0.3">
      <c r="A80" t="s">
        <v>1150</v>
      </c>
      <c r="B80">
        <v>331660</v>
      </c>
      <c r="C80">
        <v>169</v>
      </c>
      <c r="D80" s="147" t="s">
        <v>103</v>
      </c>
      <c r="E80" s="147" t="s">
        <v>1151</v>
      </c>
      <c r="F80" s="147" t="s">
        <v>684</v>
      </c>
      <c r="G80" t="s">
        <v>9</v>
      </c>
      <c r="H80" s="351">
        <v>400.42936039166671</v>
      </c>
      <c r="I80" s="267">
        <v>774.16300000000012</v>
      </c>
      <c r="J80" s="268">
        <v>177</v>
      </c>
      <c r="K80" s="247">
        <v>0.5172416666666666</v>
      </c>
      <c r="L80" s="352">
        <v>232.11840481666664</v>
      </c>
      <c r="M80" s="352">
        <v>448.762</v>
      </c>
      <c r="N80" s="269">
        <v>49</v>
      </c>
      <c r="O80" s="254">
        <v>0.5172416666666666</v>
      </c>
      <c r="P80" s="352">
        <v>711.76436094166672</v>
      </c>
      <c r="Q80" s="352">
        <v>1376.0770000000002</v>
      </c>
      <c r="R80" s="269">
        <v>36</v>
      </c>
      <c r="S80" s="254">
        <v>0.5172416666666666</v>
      </c>
      <c r="T80" s="352">
        <v>1344.31212615</v>
      </c>
      <c r="U80" s="352">
        <v>2599.0020000000004</v>
      </c>
      <c r="V80" s="269">
        <v>255</v>
      </c>
      <c r="W80" s="254">
        <v>0.5172416666666666</v>
      </c>
      <c r="X80" s="269" t="s">
        <v>551</v>
      </c>
      <c r="Y80" s="269">
        <v>12</v>
      </c>
      <c r="Z80" t="s">
        <v>1151</v>
      </c>
      <c r="AA80" t="s">
        <v>2178</v>
      </c>
    </row>
    <row r="81" spans="1:27" x14ac:dyDescent="0.3">
      <c r="A81" t="s">
        <v>1154</v>
      </c>
      <c r="B81">
        <v>331600</v>
      </c>
      <c r="C81">
        <v>169</v>
      </c>
      <c r="D81" s="147" t="s">
        <v>103</v>
      </c>
      <c r="E81" s="147" t="s">
        <v>142</v>
      </c>
      <c r="F81" s="147" t="s">
        <v>689</v>
      </c>
      <c r="G81" t="s">
        <v>9</v>
      </c>
      <c r="H81" s="351">
        <v>327.25552264166663</v>
      </c>
      <c r="I81" s="267">
        <v>617.88099999999997</v>
      </c>
      <c r="J81" s="268">
        <v>126</v>
      </c>
      <c r="K81" s="247">
        <v>0.52964166666666668</v>
      </c>
      <c r="L81" s="352">
        <v>47.546462058333333</v>
      </c>
      <c r="M81" s="352">
        <v>89.771000000000001</v>
      </c>
      <c r="N81" s="269">
        <v>15</v>
      </c>
      <c r="O81" s="254">
        <v>0.52964166666666668</v>
      </c>
      <c r="P81" s="352">
        <v>448.46825519166669</v>
      </c>
      <c r="Q81" s="352">
        <v>846.73900000000003</v>
      </c>
      <c r="R81" s="269">
        <v>16</v>
      </c>
      <c r="S81" s="254">
        <v>0.52964166666666668</v>
      </c>
      <c r="T81" s="352">
        <v>823.27023989166662</v>
      </c>
      <c r="U81" s="352">
        <v>1554.3909999999998</v>
      </c>
      <c r="V81" s="269">
        <v>156</v>
      </c>
      <c r="W81" s="254">
        <v>0.52964166666666668</v>
      </c>
      <c r="X81" s="269" t="s">
        <v>551</v>
      </c>
      <c r="Y81" s="269">
        <v>12</v>
      </c>
      <c r="Z81" t="s">
        <v>142</v>
      </c>
      <c r="AA81" t="s">
        <v>2178</v>
      </c>
    </row>
    <row r="82" spans="1:27" x14ac:dyDescent="0.3">
      <c r="A82" t="s">
        <v>1108</v>
      </c>
      <c r="B82">
        <v>331240</v>
      </c>
      <c r="C82">
        <v>169</v>
      </c>
      <c r="D82" s="147" t="s">
        <v>103</v>
      </c>
      <c r="E82" s="147" t="s">
        <v>104</v>
      </c>
      <c r="F82" s="147" t="s">
        <v>1338</v>
      </c>
      <c r="G82" t="s">
        <v>9</v>
      </c>
      <c r="H82" s="351">
        <v>287.75595240000007</v>
      </c>
      <c r="I82" s="267">
        <v>506.56800000000004</v>
      </c>
      <c r="J82" s="268">
        <v>166</v>
      </c>
      <c r="K82" s="247">
        <v>0.56805000000000005</v>
      </c>
      <c r="L82" s="352">
        <v>73.401148800000016</v>
      </c>
      <c r="M82" s="352">
        <v>129.21600000000001</v>
      </c>
      <c r="N82" s="269">
        <v>18</v>
      </c>
      <c r="O82" s="254">
        <v>0.56805000000000005</v>
      </c>
      <c r="P82" s="352">
        <v>360.28060005000003</v>
      </c>
      <c r="Q82" s="352">
        <v>634.24099999999999</v>
      </c>
      <c r="R82" s="269">
        <v>20</v>
      </c>
      <c r="S82" s="254">
        <v>0.56805000000000005</v>
      </c>
      <c r="T82" s="352">
        <v>721.43770125000015</v>
      </c>
      <c r="U82" s="352">
        <v>1270.0250000000001</v>
      </c>
      <c r="V82" s="269">
        <v>200</v>
      </c>
      <c r="W82" s="254">
        <v>0.56805000000000005</v>
      </c>
      <c r="X82" s="269" t="s">
        <v>551</v>
      </c>
      <c r="Y82" s="269">
        <v>6</v>
      </c>
      <c r="Z82" t="s">
        <v>104</v>
      </c>
      <c r="AA82" t="s">
        <v>2178</v>
      </c>
    </row>
    <row r="83" spans="1:27" x14ac:dyDescent="0.3">
      <c r="A83" t="s">
        <v>1163</v>
      </c>
      <c r="B83">
        <v>331700</v>
      </c>
      <c r="C83">
        <v>169</v>
      </c>
      <c r="D83" s="147" t="s">
        <v>103</v>
      </c>
      <c r="E83" s="147" t="s">
        <v>151</v>
      </c>
      <c r="F83" s="147" t="s">
        <v>702</v>
      </c>
      <c r="G83" t="s">
        <v>9</v>
      </c>
      <c r="H83" s="351">
        <v>410.85601069999984</v>
      </c>
      <c r="I83" s="267">
        <v>780.37800000000004</v>
      </c>
      <c r="J83" s="268">
        <v>134</v>
      </c>
      <c r="K83" s="247">
        <v>0.52648333333333308</v>
      </c>
      <c r="L83" s="352">
        <v>48.392768549999985</v>
      </c>
      <c r="M83" s="352">
        <v>91.917000000000016</v>
      </c>
      <c r="N83" s="269">
        <v>27</v>
      </c>
      <c r="O83" s="254">
        <v>0.52648333333333308</v>
      </c>
      <c r="P83" s="352">
        <v>422.0943239333331</v>
      </c>
      <c r="Q83" s="352">
        <v>801.72399999999993</v>
      </c>
      <c r="R83" s="269">
        <v>30</v>
      </c>
      <c r="S83" s="254">
        <v>0.52648333333333308</v>
      </c>
      <c r="T83" s="352">
        <v>881.34310318333291</v>
      </c>
      <c r="U83" s="352">
        <v>1674.0189999999998</v>
      </c>
      <c r="V83" s="269">
        <v>186</v>
      </c>
      <c r="W83" s="254">
        <v>0.52648333333333319</v>
      </c>
      <c r="X83" s="269" t="s">
        <v>551</v>
      </c>
      <c r="Y83" s="269">
        <v>12</v>
      </c>
      <c r="Z83" t="s">
        <v>151</v>
      </c>
      <c r="AA83" t="s">
        <v>2178</v>
      </c>
    </row>
    <row r="84" spans="1:27" x14ac:dyDescent="0.3">
      <c r="A84" t="s">
        <v>1164</v>
      </c>
      <c r="B84">
        <v>331710</v>
      </c>
      <c r="C84">
        <v>169</v>
      </c>
      <c r="D84" s="147" t="s">
        <v>103</v>
      </c>
      <c r="E84" s="147" t="s">
        <v>152</v>
      </c>
      <c r="F84" s="147" t="s">
        <v>702</v>
      </c>
      <c r="G84" t="s">
        <v>9</v>
      </c>
      <c r="H84" s="351">
        <v>205.47486236666657</v>
      </c>
      <c r="I84" s="267">
        <v>390.27800000000002</v>
      </c>
      <c r="J84" s="268">
        <v>91</v>
      </c>
      <c r="K84" s="247">
        <v>0.52648333333333308</v>
      </c>
      <c r="L84" s="352">
        <v>9.2039816333333277</v>
      </c>
      <c r="M84" s="352">
        <v>17.481999999999999</v>
      </c>
      <c r="N84" s="269">
        <v>16</v>
      </c>
      <c r="O84" s="254">
        <v>0.52648333333333308</v>
      </c>
      <c r="P84" s="352">
        <v>312.96485859999984</v>
      </c>
      <c r="Q84" s="352">
        <v>594.44399999999996</v>
      </c>
      <c r="R84" s="269">
        <v>22</v>
      </c>
      <c r="S84" s="254">
        <v>0.52648333333333308</v>
      </c>
      <c r="T84" s="352">
        <v>527.64370259999976</v>
      </c>
      <c r="U84" s="352">
        <v>1002.204</v>
      </c>
      <c r="V84" s="269">
        <v>123</v>
      </c>
      <c r="W84" s="254">
        <v>0.52648333333333308</v>
      </c>
      <c r="X84" s="269" t="s">
        <v>551</v>
      </c>
      <c r="Y84" s="269">
        <v>12</v>
      </c>
      <c r="Z84" t="s">
        <v>152</v>
      </c>
      <c r="AA84" t="s">
        <v>2178</v>
      </c>
    </row>
    <row r="85" spans="1:27" x14ac:dyDescent="0.3">
      <c r="A85" t="s">
        <v>1114</v>
      </c>
      <c r="B85">
        <v>331280</v>
      </c>
      <c r="C85">
        <v>169</v>
      </c>
      <c r="D85" s="147" t="s">
        <v>103</v>
      </c>
      <c r="E85" s="147" t="s">
        <v>108</v>
      </c>
      <c r="F85" s="147" t="s">
        <v>651</v>
      </c>
      <c r="G85" t="s">
        <v>9</v>
      </c>
      <c r="H85" s="351">
        <v>511.76220594166648</v>
      </c>
      <c r="I85" s="267">
        <v>1011.6709999999999</v>
      </c>
      <c r="J85" s="268">
        <v>213</v>
      </c>
      <c r="K85" s="247">
        <v>0.50585833333333319</v>
      </c>
      <c r="L85" s="352">
        <v>152.94930223333333</v>
      </c>
      <c r="M85" s="352">
        <v>302.35600000000005</v>
      </c>
      <c r="N85" s="269">
        <v>19</v>
      </c>
      <c r="O85" s="254">
        <v>0.50585833333333319</v>
      </c>
      <c r="P85" s="352">
        <v>535.02106624999988</v>
      </c>
      <c r="Q85" s="352">
        <v>1057.6500000000001</v>
      </c>
      <c r="R85" s="269">
        <v>24</v>
      </c>
      <c r="S85" s="254">
        <v>0.50585833333333319</v>
      </c>
      <c r="T85" s="352">
        <v>1199.7325744249997</v>
      </c>
      <c r="U85" s="352">
        <v>2371.6770000000001</v>
      </c>
      <c r="V85" s="269">
        <v>253</v>
      </c>
      <c r="W85" s="254">
        <v>0.50585833333333319</v>
      </c>
      <c r="X85" s="269" t="s">
        <v>551</v>
      </c>
      <c r="Y85" s="269">
        <v>12</v>
      </c>
      <c r="Z85" t="s">
        <v>108</v>
      </c>
      <c r="AA85" t="s">
        <v>2178</v>
      </c>
    </row>
    <row r="86" spans="1:27" x14ac:dyDescent="0.3">
      <c r="A86" t="s">
        <v>1115</v>
      </c>
      <c r="B86">
        <v>331290</v>
      </c>
      <c r="C86">
        <v>169</v>
      </c>
      <c r="D86" s="147" t="s">
        <v>103</v>
      </c>
      <c r="E86" s="147" t="s">
        <v>109</v>
      </c>
      <c r="F86" s="147" t="s">
        <v>710</v>
      </c>
      <c r="G86" t="s">
        <v>9</v>
      </c>
      <c r="H86" s="351">
        <v>206.30834955000009</v>
      </c>
      <c r="I86" s="267">
        <v>385.29900000000009</v>
      </c>
      <c r="J86" s="268">
        <v>107</v>
      </c>
      <c r="K86" s="247">
        <v>0.53545000000000009</v>
      </c>
      <c r="L86" s="352">
        <v>67.333908399999999</v>
      </c>
      <c r="M86" s="352">
        <v>125.75199999999998</v>
      </c>
      <c r="N86" s="269">
        <v>15</v>
      </c>
      <c r="O86" s="254">
        <v>0.53545000000000009</v>
      </c>
      <c r="P86" s="352">
        <v>209.29830235000003</v>
      </c>
      <c r="Q86" s="352">
        <v>390.88299999999998</v>
      </c>
      <c r="R86" s="269">
        <v>20</v>
      </c>
      <c r="S86" s="254">
        <v>0.53545000000000009</v>
      </c>
      <c r="T86" s="352">
        <v>482.94056030000013</v>
      </c>
      <c r="U86" s="352">
        <v>901.93400000000008</v>
      </c>
      <c r="V86" s="269">
        <v>142</v>
      </c>
      <c r="W86" s="254">
        <v>0.53545000000000009</v>
      </c>
      <c r="X86" s="269" t="s">
        <v>551</v>
      </c>
      <c r="Y86" s="269">
        <v>12</v>
      </c>
      <c r="Z86" t="s">
        <v>109</v>
      </c>
      <c r="AA86" t="s">
        <v>2178</v>
      </c>
    </row>
    <row r="87" spans="1:27" x14ac:dyDescent="0.3">
      <c r="A87" t="s">
        <v>1119</v>
      </c>
      <c r="B87">
        <v>331310</v>
      </c>
      <c r="C87">
        <v>169</v>
      </c>
      <c r="D87" s="147" t="s">
        <v>103</v>
      </c>
      <c r="E87" s="147" t="s">
        <v>112</v>
      </c>
      <c r="F87" s="147" t="s">
        <v>642</v>
      </c>
      <c r="G87" t="s">
        <v>9</v>
      </c>
      <c r="H87" s="351">
        <v>541.8634528</v>
      </c>
      <c r="I87" s="267">
        <v>1056.6760000000002</v>
      </c>
      <c r="J87" s="268">
        <v>213</v>
      </c>
      <c r="K87" s="247">
        <v>0.51279999999999992</v>
      </c>
      <c r="L87" s="352">
        <v>521.75092399999994</v>
      </c>
      <c r="M87" s="352">
        <v>1017.455</v>
      </c>
      <c r="N87" s="269">
        <v>41</v>
      </c>
      <c r="O87" s="254">
        <v>0.51279999999999992</v>
      </c>
      <c r="P87" s="352">
        <v>839.40078159999985</v>
      </c>
      <c r="Q87" s="352">
        <v>1636.8969999999999</v>
      </c>
      <c r="R87" s="269">
        <v>44</v>
      </c>
      <c r="S87" s="254">
        <v>0.51279999999999992</v>
      </c>
      <c r="T87" s="352">
        <v>1903.0151583999998</v>
      </c>
      <c r="U87" s="352">
        <v>3711.0280000000002</v>
      </c>
      <c r="V87" s="269">
        <v>286</v>
      </c>
      <c r="W87" s="254">
        <v>0.51279999999999992</v>
      </c>
      <c r="X87" s="269" t="s">
        <v>551</v>
      </c>
      <c r="Y87" s="269">
        <v>6</v>
      </c>
      <c r="Z87" t="s">
        <v>112</v>
      </c>
      <c r="AA87" t="s">
        <v>2178</v>
      </c>
    </row>
    <row r="88" spans="1:27" x14ac:dyDescent="0.3">
      <c r="A88" t="s">
        <v>1121</v>
      </c>
      <c r="B88">
        <v>331330</v>
      </c>
      <c r="C88">
        <v>169</v>
      </c>
      <c r="D88" s="147" t="s">
        <v>103</v>
      </c>
      <c r="E88" s="147" t="s">
        <v>114</v>
      </c>
      <c r="F88" s="147" t="s">
        <v>712</v>
      </c>
      <c r="G88" t="s">
        <v>9</v>
      </c>
      <c r="H88" s="351">
        <v>209.34964116666666</v>
      </c>
      <c r="I88" s="267">
        <v>342.54100000000005</v>
      </c>
      <c r="J88" s="268">
        <v>139</v>
      </c>
      <c r="K88" s="247">
        <v>0.61116666666666652</v>
      </c>
      <c r="L88" s="352">
        <v>36.410254166666661</v>
      </c>
      <c r="M88" s="352">
        <v>59.575000000000003</v>
      </c>
      <c r="N88" s="269">
        <v>9</v>
      </c>
      <c r="O88" s="254">
        <v>0.61116666666666652</v>
      </c>
      <c r="P88" s="352">
        <v>146.83401399999997</v>
      </c>
      <c r="Q88" s="352">
        <v>240.25200000000001</v>
      </c>
      <c r="R88" s="269">
        <v>22</v>
      </c>
      <c r="S88" s="254">
        <v>0.61116666666666652</v>
      </c>
      <c r="T88" s="352">
        <v>392.59390933333327</v>
      </c>
      <c r="U88" s="352">
        <v>642.36799999999994</v>
      </c>
      <c r="V88" s="269">
        <v>163</v>
      </c>
      <c r="W88" s="254">
        <v>0.61116666666666664</v>
      </c>
      <c r="X88" s="269" t="s">
        <v>551</v>
      </c>
      <c r="Y88" s="269">
        <v>6</v>
      </c>
      <c r="Z88" t="s">
        <v>114</v>
      </c>
      <c r="AA88" t="s">
        <v>2178</v>
      </c>
    </row>
    <row r="89" spans="1:27" x14ac:dyDescent="0.3">
      <c r="A89" t="s">
        <v>1124</v>
      </c>
      <c r="B89">
        <v>331360</v>
      </c>
      <c r="C89">
        <v>169</v>
      </c>
      <c r="D89" s="147" t="s">
        <v>103</v>
      </c>
      <c r="E89" s="147" t="s">
        <v>117</v>
      </c>
      <c r="F89" s="147" t="s">
        <v>658</v>
      </c>
      <c r="G89" t="s">
        <v>9</v>
      </c>
      <c r="H89" s="351">
        <v>566.21594379999999</v>
      </c>
      <c r="I89" s="267">
        <v>1142.9470000000001</v>
      </c>
      <c r="J89" s="268">
        <v>267</v>
      </c>
      <c r="K89" s="247">
        <v>0.49539999999999995</v>
      </c>
      <c r="L89" s="352">
        <v>239.40353619999996</v>
      </c>
      <c r="M89" s="352">
        <v>483.25300000000004</v>
      </c>
      <c r="N89" s="269">
        <v>39</v>
      </c>
      <c r="O89" s="254">
        <v>0.4953999999999999</v>
      </c>
      <c r="P89" s="352">
        <v>770.47976719999986</v>
      </c>
      <c r="Q89" s="352">
        <v>1555.268</v>
      </c>
      <c r="R89" s="269">
        <v>26</v>
      </c>
      <c r="S89" s="254">
        <v>0.4953999999999999</v>
      </c>
      <c r="T89" s="352">
        <v>1576.0992471999998</v>
      </c>
      <c r="U89" s="352">
        <v>3181.4679999999998</v>
      </c>
      <c r="V89" s="269">
        <v>325</v>
      </c>
      <c r="W89" s="254">
        <v>0.49539999999999995</v>
      </c>
      <c r="X89" s="269" t="s">
        <v>551</v>
      </c>
      <c r="Y89" s="269">
        <v>12</v>
      </c>
      <c r="Z89" t="s">
        <v>117</v>
      </c>
      <c r="AA89" t="s">
        <v>2178</v>
      </c>
    </row>
    <row r="90" spans="1:27" x14ac:dyDescent="0.3">
      <c r="A90" t="s">
        <v>1126</v>
      </c>
      <c r="B90">
        <v>331720</v>
      </c>
      <c r="C90">
        <v>169</v>
      </c>
      <c r="D90" s="147" t="s">
        <v>103</v>
      </c>
      <c r="E90" s="147" t="s">
        <v>396</v>
      </c>
      <c r="F90" s="147" t="s">
        <v>704</v>
      </c>
      <c r="G90" t="s">
        <v>9</v>
      </c>
      <c r="H90" s="351">
        <v>215.1239026416666</v>
      </c>
      <c r="I90" s="267">
        <v>380.85699999999997</v>
      </c>
      <c r="J90" s="268">
        <v>128</v>
      </c>
      <c r="K90" s="247">
        <v>0.56484166666666658</v>
      </c>
      <c r="L90" s="352">
        <v>36.067399783333329</v>
      </c>
      <c r="M90" s="352">
        <v>63.853999999999999</v>
      </c>
      <c r="N90" s="269">
        <v>21</v>
      </c>
      <c r="O90" s="254">
        <v>0.56484166666666658</v>
      </c>
      <c r="P90" s="352">
        <v>216.93478502499997</v>
      </c>
      <c r="Q90" s="352">
        <v>384.06299999999999</v>
      </c>
      <c r="R90" s="269">
        <v>4</v>
      </c>
      <c r="S90" s="254">
        <v>0.56484166666666658</v>
      </c>
      <c r="T90" s="352">
        <v>468.12608744999989</v>
      </c>
      <c r="U90" s="352">
        <v>828.77400000000011</v>
      </c>
      <c r="V90" s="269">
        <v>152</v>
      </c>
      <c r="W90" s="254">
        <v>0.56484166666666646</v>
      </c>
      <c r="X90" s="269" t="s">
        <v>551</v>
      </c>
      <c r="Y90" s="269">
        <v>12</v>
      </c>
      <c r="Z90" t="s">
        <v>396</v>
      </c>
      <c r="AA90" t="s">
        <v>2178</v>
      </c>
    </row>
    <row r="91" spans="1:27" x14ac:dyDescent="0.3">
      <c r="A91" t="s">
        <v>1128</v>
      </c>
      <c r="B91">
        <v>331390</v>
      </c>
      <c r="C91">
        <v>169</v>
      </c>
      <c r="D91" s="147" t="s">
        <v>103</v>
      </c>
      <c r="E91" s="147" t="s">
        <v>120</v>
      </c>
      <c r="F91" s="147" t="s">
        <v>660</v>
      </c>
      <c r="G91" t="s">
        <v>9</v>
      </c>
      <c r="H91" s="351">
        <v>389.57901413333343</v>
      </c>
      <c r="I91" s="267">
        <v>750.10400000000004</v>
      </c>
      <c r="J91" s="268">
        <v>228</v>
      </c>
      <c r="K91" s="247">
        <v>0.51936666666666675</v>
      </c>
      <c r="L91" s="352">
        <v>69.618504833333333</v>
      </c>
      <c r="M91" s="352">
        <v>134.04499999999999</v>
      </c>
      <c r="N91" s="269">
        <v>15</v>
      </c>
      <c r="O91" s="254">
        <v>0.51936666666666675</v>
      </c>
      <c r="P91" s="352">
        <v>396.52086900000006</v>
      </c>
      <c r="Q91" s="352">
        <v>763.47</v>
      </c>
      <c r="R91" s="269">
        <v>24</v>
      </c>
      <c r="S91" s="254">
        <v>0.51936666666666675</v>
      </c>
      <c r="T91" s="352">
        <v>855.7183879666668</v>
      </c>
      <c r="U91" s="352">
        <v>1647.6189999999999</v>
      </c>
      <c r="V91" s="269">
        <v>264</v>
      </c>
      <c r="W91" s="254">
        <v>0.51936666666666675</v>
      </c>
      <c r="X91" s="269" t="s">
        <v>551</v>
      </c>
      <c r="Y91" s="269">
        <v>12</v>
      </c>
      <c r="Z91" t="s">
        <v>120</v>
      </c>
      <c r="AA91" t="s">
        <v>2178</v>
      </c>
    </row>
    <row r="92" spans="1:27" x14ac:dyDescent="0.3">
      <c r="A92" t="s">
        <v>1132</v>
      </c>
      <c r="B92">
        <v>332120</v>
      </c>
      <c r="C92">
        <v>285</v>
      </c>
      <c r="D92" s="147" t="s">
        <v>103</v>
      </c>
      <c r="E92" s="147" t="s">
        <v>123</v>
      </c>
      <c r="F92" s="147" t="s">
        <v>666</v>
      </c>
      <c r="G92" t="s">
        <v>9</v>
      </c>
      <c r="H92" s="351">
        <v>321.36420533333336</v>
      </c>
      <c r="I92" s="267">
        <v>675.60800000000006</v>
      </c>
      <c r="J92" s="268">
        <v>131</v>
      </c>
      <c r="K92" s="247">
        <v>0.47566666666666668</v>
      </c>
      <c r="L92" s="352">
        <v>164.87272600000003</v>
      </c>
      <c r="M92" s="352">
        <v>346.61400000000009</v>
      </c>
      <c r="N92" s="269">
        <v>18</v>
      </c>
      <c r="O92" s="254">
        <v>0.47566666666666663</v>
      </c>
      <c r="P92" s="352">
        <v>389.97388966666665</v>
      </c>
      <c r="Q92" s="352">
        <v>819.84699999999998</v>
      </c>
      <c r="R92" s="269">
        <v>22</v>
      </c>
      <c r="S92" s="254">
        <v>0.47566666666666668</v>
      </c>
      <c r="T92" s="352">
        <v>876.21082100000012</v>
      </c>
      <c r="U92" s="352">
        <v>1842.069</v>
      </c>
      <c r="V92" s="269">
        <v>169</v>
      </c>
      <c r="W92" s="254">
        <v>0.47566666666666674</v>
      </c>
      <c r="X92" s="269" t="s">
        <v>551</v>
      </c>
      <c r="Y92" s="269">
        <v>12</v>
      </c>
      <c r="Z92" t="s">
        <v>123</v>
      </c>
      <c r="AA92" t="s">
        <v>2178</v>
      </c>
    </row>
    <row r="93" spans="1:27" x14ac:dyDescent="0.3">
      <c r="A93" t="s">
        <v>1172</v>
      </c>
      <c r="B93">
        <v>331780</v>
      </c>
      <c r="C93">
        <v>337</v>
      </c>
      <c r="D93" s="147" t="s">
        <v>165</v>
      </c>
      <c r="E93" s="147" t="s">
        <v>166</v>
      </c>
      <c r="F93" s="147" t="s">
        <v>752</v>
      </c>
      <c r="G93" t="s">
        <v>9</v>
      </c>
      <c r="H93" s="351">
        <v>233.93592680000003</v>
      </c>
      <c r="I93" s="267">
        <v>292.67600000000004</v>
      </c>
      <c r="J93" s="268">
        <v>72</v>
      </c>
      <c r="K93" s="247">
        <v>0.79930000000000001</v>
      </c>
      <c r="L93" s="352">
        <v>199.82899649999999</v>
      </c>
      <c r="M93" s="352">
        <v>250.005</v>
      </c>
      <c r="N93" s="269">
        <v>7</v>
      </c>
      <c r="O93" s="254">
        <v>0.79930000000000001</v>
      </c>
      <c r="P93" s="352">
        <v>82.183226700000006</v>
      </c>
      <c r="Q93" s="352">
        <v>102.819</v>
      </c>
      <c r="R93" s="269">
        <v>12</v>
      </c>
      <c r="S93" s="254">
        <v>0.79930000000000001</v>
      </c>
      <c r="T93" s="352">
        <v>515.94815000000006</v>
      </c>
      <c r="U93" s="352">
        <v>646.91</v>
      </c>
      <c r="V93" s="269">
        <v>94</v>
      </c>
      <c r="W93" s="254">
        <v>0.79755785194231055</v>
      </c>
      <c r="X93" s="269" t="s">
        <v>551</v>
      </c>
      <c r="Y93" s="269">
        <v>12</v>
      </c>
      <c r="Z93" t="s">
        <v>166</v>
      </c>
      <c r="AA93" t="s">
        <v>2178</v>
      </c>
    </row>
    <row r="94" spans="1:27" x14ac:dyDescent="0.3">
      <c r="A94" t="s">
        <v>1217</v>
      </c>
      <c r="B94">
        <v>332160</v>
      </c>
      <c r="C94">
        <v>376</v>
      </c>
      <c r="D94" s="147" t="s">
        <v>266</v>
      </c>
      <c r="E94" s="147" t="s">
        <v>267</v>
      </c>
      <c r="F94" s="147" t="s">
        <v>899</v>
      </c>
      <c r="G94" t="s">
        <v>9</v>
      </c>
      <c r="H94" s="351">
        <v>343.83596</v>
      </c>
      <c r="I94" s="267">
        <v>513.18799999999999</v>
      </c>
      <c r="J94" s="268">
        <v>93</v>
      </c>
      <c r="K94" s="247">
        <v>0.67</v>
      </c>
      <c r="L94" s="352">
        <v>340.62733000000003</v>
      </c>
      <c r="M94" s="352">
        <v>508.399</v>
      </c>
      <c r="N94" s="269">
        <v>22</v>
      </c>
      <c r="O94" s="254">
        <v>0.67</v>
      </c>
      <c r="P94" s="352">
        <v>46.581750000000007</v>
      </c>
      <c r="Q94" s="352">
        <v>69.525000000000006</v>
      </c>
      <c r="R94" s="269">
        <v>6</v>
      </c>
      <c r="S94" s="254">
        <v>0.67</v>
      </c>
      <c r="T94" s="352">
        <v>731.04503999999997</v>
      </c>
      <c r="U94" s="352">
        <v>1117.143</v>
      </c>
      <c r="V94" s="269">
        <v>125</v>
      </c>
      <c r="W94" s="254">
        <v>0.65438805954116885</v>
      </c>
      <c r="X94" s="269" t="s">
        <v>551</v>
      </c>
      <c r="Y94" s="269">
        <v>4</v>
      </c>
      <c r="Z94" t="s">
        <v>267</v>
      </c>
      <c r="AA94" t="s">
        <v>2178</v>
      </c>
    </row>
    <row r="95" spans="1:27" x14ac:dyDescent="0.3">
      <c r="A95" t="s">
        <v>1274</v>
      </c>
      <c r="B95">
        <v>332870</v>
      </c>
      <c r="C95">
        <v>375</v>
      </c>
      <c r="D95" s="147" t="s">
        <v>410</v>
      </c>
      <c r="E95" s="147" t="s">
        <v>411</v>
      </c>
      <c r="F95" s="147" t="s">
        <v>1037</v>
      </c>
      <c r="G95" t="s">
        <v>9</v>
      </c>
      <c r="H95" s="351">
        <v>208.5008</v>
      </c>
      <c r="I95" s="267">
        <v>260.62600000000003</v>
      </c>
      <c r="J95" s="268">
        <v>71</v>
      </c>
      <c r="K95" s="247">
        <v>0.79999999999999993</v>
      </c>
      <c r="L95" s="352">
        <v>88.941599999999994</v>
      </c>
      <c r="M95" s="352">
        <v>111.17700000000001</v>
      </c>
      <c r="N95" s="269">
        <v>18</v>
      </c>
      <c r="O95" s="254">
        <v>0.79999999999999993</v>
      </c>
      <c r="P95" s="352">
        <v>25.931999999999999</v>
      </c>
      <c r="Q95" s="352">
        <v>32.414999999999999</v>
      </c>
      <c r="R95" s="269">
        <v>6</v>
      </c>
      <c r="S95" s="254">
        <v>0.79999999999999993</v>
      </c>
      <c r="T95" s="352">
        <v>323.37439999999998</v>
      </c>
      <c r="U95" s="352">
        <v>413.27200000000005</v>
      </c>
      <c r="V95" s="269">
        <v>100</v>
      </c>
      <c r="W95" s="254">
        <v>0.78247352833001016</v>
      </c>
      <c r="X95" s="269" t="s">
        <v>551</v>
      </c>
      <c r="Y95" s="269">
        <v>7</v>
      </c>
      <c r="Z95" t="s">
        <v>411</v>
      </c>
      <c r="AA95" t="s">
        <v>2178</v>
      </c>
    </row>
    <row r="96" spans="1:27" x14ac:dyDescent="0.3">
      <c r="A96" t="s">
        <v>1251</v>
      </c>
      <c r="B96">
        <v>332510</v>
      </c>
      <c r="C96">
        <v>395</v>
      </c>
      <c r="D96" s="147" t="s">
        <v>330</v>
      </c>
      <c r="E96" s="147" t="s">
        <v>331</v>
      </c>
      <c r="F96" s="147" t="s">
        <v>975</v>
      </c>
      <c r="G96" t="s">
        <v>9</v>
      </c>
      <c r="H96" s="351">
        <v>369.52370000000002</v>
      </c>
      <c r="I96" s="267">
        <v>568.49799999999993</v>
      </c>
      <c r="J96" s="268">
        <v>107</v>
      </c>
      <c r="K96" s="247">
        <v>0.65000000000000013</v>
      </c>
      <c r="L96" s="352">
        <v>229.6606000000001</v>
      </c>
      <c r="M96" s="352">
        <v>353.32400000000007</v>
      </c>
      <c r="N96" s="269">
        <v>16</v>
      </c>
      <c r="O96" s="254">
        <v>0.65000000000000013</v>
      </c>
      <c r="P96" s="352">
        <v>57.950100000000006</v>
      </c>
      <c r="Q96" s="352">
        <v>89.153999999999996</v>
      </c>
      <c r="R96" s="269">
        <v>10</v>
      </c>
      <c r="S96" s="254">
        <v>0.65000000000000013</v>
      </c>
      <c r="T96" s="352">
        <v>657.13440000000014</v>
      </c>
      <c r="U96" s="352">
        <v>1046.8679999999999</v>
      </c>
      <c r="V96" s="269">
        <v>142</v>
      </c>
      <c r="W96" s="254">
        <v>0.62771466889808469</v>
      </c>
      <c r="X96" s="269" t="s">
        <v>551</v>
      </c>
      <c r="Y96" s="269">
        <v>6</v>
      </c>
      <c r="Z96" t="s">
        <v>331</v>
      </c>
      <c r="AA96" t="s">
        <v>2178</v>
      </c>
    </row>
    <row r="97" spans="1:27" x14ac:dyDescent="0.3">
      <c r="A97" t="s">
        <v>1169</v>
      </c>
      <c r="B97">
        <v>331760</v>
      </c>
      <c r="C97">
        <v>5</v>
      </c>
      <c r="D97" s="147" t="s">
        <v>159</v>
      </c>
      <c r="E97" s="147" t="s">
        <v>160</v>
      </c>
      <c r="F97" s="147" t="s">
        <v>746</v>
      </c>
      <c r="G97" t="s">
        <v>9</v>
      </c>
      <c r="H97" s="351">
        <v>555.82706679166665</v>
      </c>
      <c r="I97" s="267">
        <v>962.48500000000001</v>
      </c>
      <c r="J97" s="268">
        <v>184</v>
      </c>
      <c r="K97" s="247">
        <v>0.57749166666666663</v>
      </c>
      <c r="L97" s="352">
        <v>487.52481740833332</v>
      </c>
      <c r="M97" s="352">
        <v>844.21100000000001</v>
      </c>
      <c r="N97" s="269">
        <v>27</v>
      </c>
      <c r="O97" s="254">
        <v>0.57749166666666663</v>
      </c>
      <c r="P97" s="352">
        <v>236.48110502499995</v>
      </c>
      <c r="Q97" s="352">
        <v>409.49699999999996</v>
      </c>
      <c r="R97" s="269">
        <v>4</v>
      </c>
      <c r="S97" s="254">
        <v>0.57749166666666663</v>
      </c>
      <c r="T97" s="352">
        <v>1279.8329892249999</v>
      </c>
      <c r="U97" s="352">
        <v>2266.4270000000001</v>
      </c>
      <c r="V97" s="269">
        <v>215</v>
      </c>
      <c r="W97" s="254">
        <v>0.56469190899375965</v>
      </c>
      <c r="X97" s="269" t="s">
        <v>551</v>
      </c>
      <c r="Y97" s="269">
        <v>12</v>
      </c>
      <c r="Z97" t="s">
        <v>160</v>
      </c>
      <c r="AA97" t="s">
        <v>2178</v>
      </c>
    </row>
    <row r="98" spans="1:27" x14ac:dyDescent="0.3">
      <c r="A98" t="s">
        <v>1226</v>
      </c>
      <c r="B98">
        <v>332250</v>
      </c>
      <c r="C98">
        <v>343</v>
      </c>
      <c r="D98" t="s">
        <v>281</v>
      </c>
      <c r="E98" t="s">
        <v>284</v>
      </c>
      <c r="F98" t="s">
        <v>922</v>
      </c>
      <c r="G98" t="s">
        <v>9</v>
      </c>
      <c r="H98" s="351">
        <v>33.154167749999999</v>
      </c>
      <c r="I98" s="267">
        <v>30.677</v>
      </c>
      <c r="J98" s="268">
        <v>15</v>
      </c>
      <c r="K98" s="247">
        <v>1.0807499999999999</v>
      </c>
      <c r="L98" s="352">
        <v>13.781723999999997</v>
      </c>
      <c r="M98" s="352">
        <v>12.751999999999999</v>
      </c>
      <c r="N98" s="269">
        <v>3</v>
      </c>
      <c r="O98" s="254">
        <v>1.0807499999999999</v>
      </c>
      <c r="P98" s="352">
        <v>9.9828877499999997</v>
      </c>
      <c r="Q98" s="352">
        <v>9.2370000000000001</v>
      </c>
      <c r="R98" s="269">
        <v>0</v>
      </c>
      <c r="S98" s="254">
        <v>1.0807499999999999</v>
      </c>
      <c r="T98" s="352">
        <v>56.918779499999999</v>
      </c>
      <c r="U98" s="352">
        <v>52.666000000000004</v>
      </c>
      <c r="V98" s="269">
        <v>17</v>
      </c>
      <c r="W98" s="254">
        <v>1.0807499999999999</v>
      </c>
      <c r="X98" s="269" t="s">
        <v>551</v>
      </c>
      <c r="Y98" s="269">
        <v>3</v>
      </c>
      <c r="Z98" t="s">
        <v>284</v>
      </c>
      <c r="AA98" t="s">
        <v>2178</v>
      </c>
    </row>
    <row r="99" spans="1:27" x14ac:dyDescent="0.3">
      <c r="A99" t="s">
        <v>1227</v>
      </c>
      <c r="B99">
        <v>332260</v>
      </c>
      <c r="C99">
        <v>343</v>
      </c>
      <c r="D99" s="147" t="s">
        <v>281</v>
      </c>
      <c r="E99" s="147" t="s">
        <v>285</v>
      </c>
      <c r="F99" s="147" t="s">
        <v>924</v>
      </c>
      <c r="G99" t="s">
        <v>9</v>
      </c>
      <c r="H99" s="351">
        <v>103.1281216833333</v>
      </c>
      <c r="I99" s="267">
        <v>95.421999999999997</v>
      </c>
      <c r="J99" s="268">
        <v>37</v>
      </c>
      <c r="K99" s="247">
        <v>1.080758333333333</v>
      </c>
      <c r="L99" s="352">
        <v>65.637695858333316</v>
      </c>
      <c r="M99" s="352">
        <v>60.732999999999997</v>
      </c>
      <c r="N99" s="269">
        <v>9</v>
      </c>
      <c r="O99" s="254">
        <v>1.080758333333333</v>
      </c>
      <c r="P99" s="352">
        <v>69.403057891666663</v>
      </c>
      <c r="Q99" s="352">
        <v>64.217000000000013</v>
      </c>
      <c r="R99" s="269">
        <v>4</v>
      </c>
      <c r="S99" s="254">
        <v>1.080758333333333</v>
      </c>
      <c r="T99" s="352">
        <v>238.16887543333326</v>
      </c>
      <c r="U99" s="352">
        <v>220.37199999999996</v>
      </c>
      <c r="V99" s="269">
        <v>52</v>
      </c>
      <c r="W99" s="254">
        <v>1.0807583333333333</v>
      </c>
      <c r="X99" s="269" t="s">
        <v>551</v>
      </c>
      <c r="Y99" s="269">
        <v>12</v>
      </c>
      <c r="Z99" t="s">
        <v>285</v>
      </c>
      <c r="AA99" t="s">
        <v>2178</v>
      </c>
    </row>
    <row r="100" spans="1:27" x14ac:dyDescent="0.3">
      <c r="A100" t="s">
        <v>1228</v>
      </c>
      <c r="B100">
        <v>332270</v>
      </c>
      <c r="C100">
        <v>343</v>
      </c>
      <c r="D100" s="147" t="s">
        <v>281</v>
      </c>
      <c r="E100" s="147" t="s">
        <v>286</v>
      </c>
      <c r="F100" s="147" t="s">
        <v>926</v>
      </c>
      <c r="G100" t="s">
        <v>9</v>
      </c>
      <c r="H100" s="351">
        <v>41.109196799999999</v>
      </c>
      <c r="I100" s="267">
        <v>37.632000000000005</v>
      </c>
      <c r="J100" s="268">
        <v>18</v>
      </c>
      <c r="K100" s="247">
        <v>1.0923999999999998</v>
      </c>
      <c r="L100" s="352">
        <v>55.984407599999983</v>
      </c>
      <c r="M100" s="352">
        <v>51.248999999999995</v>
      </c>
      <c r="N100" s="269">
        <v>8</v>
      </c>
      <c r="O100" s="254">
        <v>1.0923999999999998</v>
      </c>
      <c r="P100" s="352">
        <v>5.9044219999999994</v>
      </c>
      <c r="Q100" s="352">
        <v>5.4050000000000002</v>
      </c>
      <c r="R100" s="269">
        <v>0</v>
      </c>
      <c r="S100" s="254">
        <v>1.0923999999999998</v>
      </c>
      <c r="T100" s="352">
        <v>102.99802639999999</v>
      </c>
      <c r="U100" s="352">
        <v>94.287000000000006</v>
      </c>
      <c r="V100" s="269">
        <v>27</v>
      </c>
      <c r="W100" s="254">
        <v>1.0923884140973834</v>
      </c>
      <c r="X100" s="269" t="s">
        <v>551</v>
      </c>
      <c r="Y100" s="269">
        <v>12</v>
      </c>
      <c r="Z100" t="s">
        <v>286</v>
      </c>
      <c r="AA100" t="s">
        <v>2178</v>
      </c>
    </row>
    <row r="101" spans="1:27" x14ac:dyDescent="0.3">
      <c r="A101" t="s">
        <v>1224</v>
      </c>
      <c r="B101">
        <v>332230</v>
      </c>
      <c r="C101">
        <v>343</v>
      </c>
      <c r="D101" s="147" t="s">
        <v>281</v>
      </c>
      <c r="E101" s="147" t="s">
        <v>282</v>
      </c>
      <c r="F101" s="147" t="s">
        <v>918</v>
      </c>
      <c r="G101" t="s">
        <v>9</v>
      </c>
      <c r="H101" s="351">
        <v>104.92596009999998</v>
      </c>
      <c r="I101" s="267">
        <v>97.084000000000003</v>
      </c>
      <c r="J101" s="268">
        <v>35</v>
      </c>
      <c r="K101" s="247">
        <v>1.0807749999999998</v>
      </c>
      <c r="L101" s="352">
        <v>85.918370174999964</v>
      </c>
      <c r="M101" s="352">
        <v>79.496999999999986</v>
      </c>
      <c r="N101" s="269">
        <v>6</v>
      </c>
      <c r="O101" s="254">
        <v>1.0807749999999998</v>
      </c>
      <c r="P101" s="352">
        <v>35.640717174999999</v>
      </c>
      <c r="Q101" s="352">
        <v>32.977000000000004</v>
      </c>
      <c r="R101" s="269">
        <v>14</v>
      </c>
      <c r="S101" s="254">
        <v>1.0807749999999998</v>
      </c>
      <c r="T101" s="352">
        <v>226.48504744999997</v>
      </c>
      <c r="U101" s="352">
        <v>211.108</v>
      </c>
      <c r="V101" s="269">
        <v>55</v>
      </c>
      <c r="W101" s="254">
        <v>1.0728397192432308</v>
      </c>
      <c r="X101" s="269" t="s">
        <v>551</v>
      </c>
      <c r="Y101" s="269">
        <v>12</v>
      </c>
      <c r="Z101" t="s">
        <v>282</v>
      </c>
      <c r="AA101" t="s">
        <v>2178</v>
      </c>
    </row>
    <row r="102" spans="1:27" x14ac:dyDescent="0.3">
      <c r="A102" t="s">
        <v>1225</v>
      </c>
      <c r="B102">
        <v>332240</v>
      </c>
      <c r="C102">
        <v>343</v>
      </c>
      <c r="D102" s="147" t="s">
        <v>281</v>
      </c>
      <c r="E102" s="147" t="s">
        <v>283</v>
      </c>
      <c r="F102" s="147" t="s">
        <v>920</v>
      </c>
      <c r="G102" t="s">
        <v>9</v>
      </c>
      <c r="H102" s="351">
        <v>113.22435829999998</v>
      </c>
      <c r="I102" s="267">
        <v>104.76300000000001</v>
      </c>
      <c r="J102" s="268">
        <v>37</v>
      </c>
      <c r="K102" s="247">
        <v>1.0807666666666664</v>
      </c>
      <c r="L102" s="352">
        <v>79.209388999999973</v>
      </c>
      <c r="M102" s="352">
        <v>73.289999999999992</v>
      </c>
      <c r="N102" s="269">
        <v>7</v>
      </c>
      <c r="O102" s="254">
        <v>1.0807666666666664</v>
      </c>
      <c r="P102" s="352">
        <v>43.078278566666661</v>
      </c>
      <c r="Q102" s="352">
        <v>39.859000000000002</v>
      </c>
      <c r="R102" s="269">
        <v>8</v>
      </c>
      <c r="S102" s="254">
        <v>1.0807666666666664</v>
      </c>
      <c r="T102" s="352">
        <v>235.51202586666662</v>
      </c>
      <c r="U102" s="352">
        <v>217.94899999999998</v>
      </c>
      <c r="V102" s="269">
        <v>52</v>
      </c>
      <c r="W102" s="254">
        <v>1.0805831908688117</v>
      </c>
      <c r="X102" s="269" t="s">
        <v>551</v>
      </c>
      <c r="Y102" s="269">
        <v>12</v>
      </c>
      <c r="Z102" t="s">
        <v>283</v>
      </c>
      <c r="AA102" t="s">
        <v>2178</v>
      </c>
    </row>
    <row r="103" spans="1:27" x14ac:dyDescent="0.3">
      <c r="A103" t="s">
        <v>1111</v>
      </c>
      <c r="B103">
        <v>331800</v>
      </c>
      <c r="C103">
        <v>43</v>
      </c>
      <c r="D103" s="147" t="s">
        <v>103</v>
      </c>
      <c r="E103" s="147" t="s">
        <v>1112</v>
      </c>
      <c r="F103" s="147" t="s">
        <v>646</v>
      </c>
      <c r="G103" t="s">
        <v>9</v>
      </c>
      <c r="H103" s="351">
        <v>3474.7798063999985</v>
      </c>
      <c r="I103" s="267">
        <v>10417.567999999997</v>
      </c>
      <c r="J103" s="268">
        <v>1893</v>
      </c>
      <c r="K103" s="247">
        <v>0.33354999999999996</v>
      </c>
      <c r="L103" s="352">
        <v>5155.5285834499991</v>
      </c>
      <c r="M103" s="352">
        <v>15456.539000000001</v>
      </c>
      <c r="N103" s="269">
        <v>763</v>
      </c>
      <c r="O103" s="254">
        <v>0.3335499999999999</v>
      </c>
      <c r="P103" s="352">
        <v>4607.4182097999992</v>
      </c>
      <c r="Q103" s="352">
        <v>13813.276</v>
      </c>
      <c r="R103" s="269">
        <v>98</v>
      </c>
      <c r="S103" s="254">
        <v>0.33354999999999996</v>
      </c>
      <c r="T103" s="352">
        <v>13237.726599649995</v>
      </c>
      <c r="U103" s="352">
        <v>39687.383000000009</v>
      </c>
      <c r="V103" s="269">
        <v>2729</v>
      </c>
      <c r="W103" s="254">
        <v>0.33354999999999979</v>
      </c>
      <c r="X103" s="269" t="s">
        <v>551</v>
      </c>
      <c r="Y103" s="269">
        <v>12</v>
      </c>
      <c r="Z103" t="s">
        <v>1112</v>
      </c>
      <c r="AA103" t="s">
        <v>2178</v>
      </c>
    </row>
    <row r="104" spans="1:27" x14ac:dyDescent="0.3">
      <c r="A104" t="s">
        <v>1244</v>
      </c>
      <c r="B104">
        <v>332420</v>
      </c>
      <c r="C104">
        <v>408</v>
      </c>
      <c r="D104" s="147" t="s">
        <v>311</v>
      </c>
      <c r="E104" s="147" t="s">
        <v>312</v>
      </c>
      <c r="F104" s="147" t="s">
        <v>957</v>
      </c>
      <c r="G104" t="s">
        <v>9</v>
      </c>
      <c r="H104" s="351">
        <v>82.631280000000004</v>
      </c>
      <c r="I104" s="267">
        <v>195.19200000000004</v>
      </c>
      <c r="J104" s="268">
        <v>44</v>
      </c>
      <c r="K104" s="247">
        <v>0.42333333333333328</v>
      </c>
      <c r="L104" s="352">
        <v>144.66061999999997</v>
      </c>
      <c r="M104" s="352">
        <v>341.71799999999996</v>
      </c>
      <c r="N104" s="269">
        <v>5</v>
      </c>
      <c r="O104" s="254">
        <v>0.42333333333333328</v>
      </c>
      <c r="P104" s="352">
        <v>70.140829999999994</v>
      </c>
      <c r="Q104" s="352">
        <v>165.68700000000001</v>
      </c>
      <c r="R104" s="269">
        <v>12</v>
      </c>
      <c r="S104" s="254">
        <v>0.42333333333333328</v>
      </c>
      <c r="T104" s="352">
        <v>297.43272999999999</v>
      </c>
      <c r="U104" s="352">
        <v>712.18399999999997</v>
      </c>
      <c r="V104" s="269">
        <v>62</v>
      </c>
      <c r="W104" s="254">
        <v>0.41763467025375467</v>
      </c>
      <c r="X104" s="269" t="s">
        <v>551</v>
      </c>
      <c r="Y104" s="269">
        <v>12</v>
      </c>
      <c r="Z104" t="s">
        <v>312</v>
      </c>
      <c r="AA104" t="s">
        <v>2178</v>
      </c>
    </row>
    <row r="105" spans="1:27" x14ac:dyDescent="0.3">
      <c r="A105" t="s">
        <v>1230</v>
      </c>
      <c r="B105">
        <v>332290</v>
      </c>
      <c r="C105">
        <v>319</v>
      </c>
      <c r="D105" s="147" t="s">
        <v>289</v>
      </c>
      <c r="E105" s="147" t="s">
        <v>290</v>
      </c>
      <c r="F105" s="147" t="s">
        <v>646</v>
      </c>
      <c r="G105" t="s">
        <v>9</v>
      </c>
      <c r="H105" s="351">
        <v>284.14679541666663</v>
      </c>
      <c r="I105" s="267">
        <v>343.20699999999999</v>
      </c>
      <c r="J105" s="268">
        <v>107</v>
      </c>
      <c r="K105" s="247">
        <v>0.82791666666666663</v>
      </c>
      <c r="L105" s="352">
        <v>111.43344374999998</v>
      </c>
      <c r="M105" s="352">
        <v>134.595</v>
      </c>
      <c r="N105" s="269">
        <v>17</v>
      </c>
      <c r="O105" s="254">
        <v>0.82791666666666652</v>
      </c>
      <c r="P105" s="352">
        <v>50.379557083333324</v>
      </c>
      <c r="Q105" s="352">
        <v>60.850999999999999</v>
      </c>
      <c r="R105" s="269">
        <v>6</v>
      </c>
      <c r="S105" s="254">
        <v>0.82791666666666652</v>
      </c>
      <c r="T105" s="352">
        <v>445.95979624999995</v>
      </c>
      <c r="U105" s="352">
        <v>538.65299999999991</v>
      </c>
      <c r="V105" s="269">
        <v>129</v>
      </c>
      <c r="W105" s="254">
        <v>0.82791666666666675</v>
      </c>
      <c r="X105" s="269" t="s">
        <v>551</v>
      </c>
      <c r="Y105" s="269">
        <v>12</v>
      </c>
      <c r="Z105" t="s">
        <v>290</v>
      </c>
      <c r="AA105" t="s">
        <v>2178</v>
      </c>
    </row>
    <row r="106" spans="1:27" x14ac:dyDescent="0.3">
      <c r="A106" t="s">
        <v>1075</v>
      </c>
      <c r="B106">
        <v>331030</v>
      </c>
      <c r="C106">
        <v>635</v>
      </c>
      <c r="D106" s="147" t="s">
        <v>65</v>
      </c>
      <c r="E106" s="147" t="s">
        <v>66</v>
      </c>
      <c r="F106" s="147" t="s">
        <v>582</v>
      </c>
      <c r="G106" t="s">
        <v>9</v>
      </c>
      <c r="H106" s="351">
        <v>237.21704999999997</v>
      </c>
      <c r="I106" s="267">
        <v>376.53499999999997</v>
      </c>
      <c r="J106" s="268">
        <v>110</v>
      </c>
      <c r="K106" s="247">
        <v>0.63</v>
      </c>
      <c r="L106" s="352">
        <v>283.51700999999997</v>
      </c>
      <c r="M106" s="352">
        <v>450.02699999999999</v>
      </c>
      <c r="N106" s="269">
        <v>12</v>
      </c>
      <c r="O106" s="254">
        <v>0.63</v>
      </c>
      <c r="P106" s="352">
        <v>118.00908000000003</v>
      </c>
      <c r="Q106" s="352">
        <v>187.31600000000003</v>
      </c>
      <c r="R106" s="269">
        <v>16</v>
      </c>
      <c r="S106" s="254">
        <v>0.63</v>
      </c>
      <c r="T106" s="352">
        <v>638.74314000000004</v>
      </c>
      <c r="U106" s="352">
        <v>1022.4999999999999</v>
      </c>
      <c r="V106" s="269">
        <v>141</v>
      </c>
      <c r="W106" s="254">
        <v>0.62468766748166271</v>
      </c>
      <c r="X106" s="269" t="s">
        <v>551</v>
      </c>
      <c r="Y106" s="269">
        <v>12</v>
      </c>
      <c r="Z106" t="s">
        <v>66</v>
      </c>
      <c r="AA106" t="s">
        <v>2178</v>
      </c>
    </row>
    <row r="107" spans="1:27" ht="28.8" x14ac:dyDescent="0.3">
      <c r="A107" t="s">
        <v>1232</v>
      </c>
      <c r="B107">
        <v>332310</v>
      </c>
      <c r="C107">
        <v>365</v>
      </c>
      <c r="D107" s="147" t="s">
        <v>291</v>
      </c>
      <c r="E107" s="147" t="s">
        <v>292</v>
      </c>
      <c r="F107" s="147" t="s">
        <v>933</v>
      </c>
      <c r="G107" t="s">
        <v>9</v>
      </c>
      <c r="H107" s="351">
        <v>249.96174000000008</v>
      </c>
      <c r="I107" s="267">
        <v>510.12599999999998</v>
      </c>
      <c r="J107" s="268">
        <v>115</v>
      </c>
      <c r="K107" s="247">
        <v>0.49000000000000016</v>
      </c>
      <c r="L107" s="352">
        <v>82.40036000000002</v>
      </c>
      <c r="M107" s="352">
        <v>168.16399999999999</v>
      </c>
      <c r="N107" s="269">
        <v>11</v>
      </c>
      <c r="O107" s="254">
        <v>0.49000000000000016</v>
      </c>
      <c r="P107" s="352">
        <v>319.96608000000015</v>
      </c>
      <c r="Q107" s="352">
        <v>652.99200000000008</v>
      </c>
      <c r="R107" s="269">
        <v>38</v>
      </c>
      <c r="S107" s="254">
        <v>0.49000000000000016</v>
      </c>
      <c r="T107" s="352">
        <v>652.3281800000002</v>
      </c>
      <c r="U107" s="352">
        <v>1344.1409999999998</v>
      </c>
      <c r="V107" s="269">
        <v>169</v>
      </c>
      <c r="W107" s="254">
        <v>0.48531231470507952</v>
      </c>
      <c r="X107" s="269" t="s">
        <v>551</v>
      </c>
      <c r="Y107" s="269">
        <v>6</v>
      </c>
      <c r="Z107" t="s">
        <v>292</v>
      </c>
      <c r="AA107" t="s">
        <v>2178</v>
      </c>
    </row>
    <row r="108" spans="1:27" ht="28.8" x14ac:dyDescent="0.3">
      <c r="A108" t="s">
        <v>1216</v>
      </c>
      <c r="B108">
        <v>332150</v>
      </c>
      <c r="C108">
        <v>281</v>
      </c>
      <c r="D108" s="147" t="s">
        <v>264</v>
      </c>
      <c r="E108" s="147" t="s">
        <v>265</v>
      </c>
      <c r="F108" s="147" t="s">
        <v>897</v>
      </c>
      <c r="G108" t="s">
        <v>9</v>
      </c>
      <c r="H108" s="351">
        <v>452.34487999999993</v>
      </c>
      <c r="I108" s="267">
        <v>869.89400000000001</v>
      </c>
      <c r="J108" s="268">
        <v>190</v>
      </c>
      <c r="K108" s="247">
        <v>0.51999999999999991</v>
      </c>
      <c r="L108" s="352">
        <v>258.36979999999994</v>
      </c>
      <c r="M108" s="352">
        <v>496.86499999999995</v>
      </c>
      <c r="N108" s="269">
        <v>24</v>
      </c>
      <c r="O108" s="254">
        <v>0.51999999999999991</v>
      </c>
      <c r="P108" s="352">
        <v>20.860839999999996</v>
      </c>
      <c r="Q108" s="352">
        <v>40.116999999999997</v>
      </c>
      <c r="R108" s="269">
        <v>4</v>
      </c>
      <c r="S108" s="254">
        <v>0.51999999999999991</v>
      </c>
      <c r="T108" s="352">
        <v>731.57551999999987</v>
      </c>
      <c r="U108" s="352">
        <v>1496.4099999999999</v>
      </c>
      <c r="V108" s="269">
        <v>232</v>
      </c>
      <c r="W108" s="254">
        <v>0.48888708308551798</v>
      </c>
      <c r="X108" s="269" t="s">
        <v>551</v>
      </c>
      <c r="Y108" s="269">
        <v>12</v>
      </c>
      <c r="Z108" t="s">
        <v>265</v>
      </c>
      <c r="AA108" t="s">
        <v>2178</v>
      </c>
    </row>
    <row r="109" spans="1:27" x14ac:dyDescent="0.3">
      <c r="A109" t="s">
        <v>1074</v>
      </c>
      <c r="B109">
        <v>331020</v>
      </c>
      <c r="C109">
        <v>412</v>
      </c>
      <c r="D109" s="147" t="s">
        <v>63</v>
      </c>
      <c r="E109" s="147" t="s">
        <v>64</v>
      </c>
      <c r="F109" s="147" t="s">
        <v>580</v>
      </c>
      <c r="G109" t="s">
        <v>9</v>
      </c>
      <c r="H109" s="351">
        <v>440.5319599999998</v>
      </c>
      <c r="I109" s="267">
        <v>728.15199999999982</v>
      </c>
      <c r="J109" s="268">
        <v>195</v>
      </c>
      <c r="K109" s="247">
        <v>0.60499999999999987</v>
      </c>
      <c r="L109" s="352">
        <v>151.48352999999997</v>
      </c>
      <c r="M109" s="352">
        <v>250.386</v>
      </c>
      <c r="N109" s="269">
        <v>20</v>
      </c>
      <c r="O109" s="254">
        <v>0.60499999999999987</v>
      </c>
      <c r="P109" s="352">
        <v>470.17937999999992</v>
      </c>
      <c r="Q109" s="352">
        <v>777.15600000000006</v>
      </c>
      <c r="R109" s="269">
        <v>22</v>
      </c>
      <c r="S109" s="254">
        <v>0.60499999999999987</v>
      </c>
      <c r="T109" s="352">
        <v>1062.1948699999998</v>
      </c>
      <c r="U109" s="352">
        <v>1814.787</v>
      </c>
      <c r="V109" s="269">
        <v>237</v>
      </c>
      <c r="W109" s="254">
        <v>0.58530002143502224</v>
      </c>
      <c r="X109" s="269" t="s">
        <v>551</v>
      </c>
      <c r="Y109" s="269">
        <v>12</v>
      </c>
      <c r="Z109" t="s">
        <v>64</v>
      </c>
      <c r="AA109" t="s">
        <v>2178</v>
      </c>
    </row>
    <row r="110" spans="1:27" x14ac:dyDescent="0.3">
      <c r="A110" t="s">
        <v>1268</v>
      </c>
      <c r="B110">
        <v>332710</v>
      </c>
      <c r="C110">
        <v>664</v>
      </c>
      <c r="D110" s="147" t="s">
        <v>365</v>
      </c>
      <c r="E110" s="147" t="s">
        <v>366</v>
      </c>
      <c r="F110" s="147" t="s">
        <v>1021</v>
      </c>
      <c r="G110" t="s">
        <v>9</v>
      </c>
      <c r="H110" s="351">
        <v>239.94048000000006</v>
      </c>
      <c r="I110" s="267">
        <v>249.93799999999999</v>
      </c>
      <c r="J110" s="268">
        <v>102</v>
      </c>
      <c r="K110" s="247">
        <v>0.9600000000000003</v>
      </c>
      <c r="L110" s="352">
        <v>130.04448000000005</v>
      </c>
      <c r="M110" s="352">
        <v>135.46300000000002</v>
      </c>
      <c r="N110" s="269">
        <v>7</v>
      </c>
      <c r="O110" s="254">
        <v>0.96000000000000019</v>
      </c>
      <c r="P110" s="352">
        <v>68.216640000000012</v>
      </c>
      <c r="Q110" s="352">
        <v>71.058999999999997</v>
      </c>
      <c r="R110" s="269">
        <v>12</v>
      </c>
      <c r="S110" s="254">
        <v>0.96000000000000019</v>
      </c>
      <c r="T110" s="352">
        <v>438.2016000000001</v>
      </c>
      <c r="U110" s="352">
        <v>475.16200000000003</v>
      </c>
      <c r="V110" s="269">
        <v>124</v>
      </c>
      <c r="W110" s="254">
        <v>0.92221516030322304</v>
      </c>
      <c r="X110" s="269" t="s">
        <v>551</v>
      </c>
      <c r="Y110" s="269">
        <v>12</v>
      </c>
      <c r="Z110" t="s">
        <v>366</v>
      </c>
      <c r="AA110" t="s">
        <v>2178</v>
      </c>
    </row>
    <row r="111" spans="1:27" x14ac:dyDescent="0.3">
      <c r="A111" t="s">
        <v>1240</v>
      </c>
      <c r="B111">
        <v>332380</v>
      </c>
      <c r="C111">
        <v>254</v>
      </c>
      <c r="D111" s="147" t="s">
        <v>303</v>
      </c>
      <c r="E111" s="147" t="s">
        <v>307</v>
      </c>
      <c r="F111" s="147" t="s">
        <v>949</v>
      </c>
      <c r="G111" t="s">
        <v>10</v>
      </c>
      <c r="H111" s="351">
        <v>76.656479999999988</v>
      </c>
      <c r="I111" s="267">
        <v>958.20600000000002</v>
      </c>
      <c r="J111" s="268">
        <v>110</v>
      </c>
      <c r="K111" s="247">
        <v>7.9999999999999988E-2</v>
      </c>
      <c r="L111" s="352">
        <v>380.21559999999994</v>
      </c>
      <c r="M111" s="352">
        <v>4752.6949999999997</v>
      </c>
      <c r="N111" s="269">
        <v>70</v>
      </c>
      <c r="O111" s="254">
        <v>7.9999999999999988E-2</v>
      </c>
      <c r="P111" s="352">
        <v>11.221679999999999</v>
      </c>
      <c r="Q111" s="352">
        <v>140.27100000000002</v>
      </c>
      <c r="R111" s="269">
        <v>8</v>
      </c>
      <c r="S111" s="254">
        <v>7.9999999999999988E-2</v>
      </c>
      <c r="T111" s="352">
        <v>468.09375999999992</v>
      </c>
      <c r="U111" s="352">
        <v>5851.1719999999996</v>
      </c>
      <c r="V111" s="269">
        <v>188</v>
      </c>
      <c r="W111" s="254">
        <v>7.9999999999999988E-2</v>
      </c>
      <c r="X111" s="269" t="s">
        <v>551</v>
      </c>
      <c r="Y111" s="269">
        <v>12</v>
      </c>
      <c r="Z111" t="s">
        <v>307</v>
      </c>
      <c r="AA111" t="s">
        <v>2178</v>
      </c>
    </row>
    <row r="112" spans="1:27" x14ac:dyDescent="0.3">
      <c r="A112" t="s">
        <v>1241</v>
      </c>
      <c r="B112">
        <v>332390</v>
      </c>
      <c r="C112">
        <v>254</v>
      </c>
      <c r="D112" s="147" t="s">
        <v>303</v>
      </c>
      <c r="E112" s="147" t="s">
        <v>308</v>
      </c>
      <c r="F112" s="147" t="s">
        <v>951</v>
      </c>
      <c r="G112" s="147" t="s">
        <v>10</v>
      </c>
      <c r="H112" s="351">
        <v>241.34909999999994</v>
      </c>
      <c r="I112" s="267">
        <v>1608.9939999999999</v>
      </c>
      <c r="J112" s="268">
        <v>191</v>
      </c>
      <c r="K112" s="247">
        <v>0.14999999999999997</v>
      </c>
      <c r="L112" s="352">
        <v>595.43249999999978</v>
      </c>
      <c r="M112" s="352">
        <v>3969.5499999999997</v>
      </c>
      <c r="N112" s="269">
        <v>81</v>
      </c>
      <c r="O112" s="254">
        <v>0.14999999999999997</v>
      </c>
      <c r="P112" s="352">
        <v>21.603749999999994</v>
      </c>
      <c r="Q112" s="352">
        <v>144.02500000000001</v>
      </c>
      <c r="R112" s="269">
        <v>4</v>
      </c>
      <c r="S112" s="254">
        <v>0.14999999999999997</v>
      </c>
      <c r="T112" s="352">
        <v>858.38534999999968</v>
      </c>
      <c r="U112" s="352">
        <v>5722.5689999999995</v>
      </c>
      <c r="V112" s="269">
        <v>272</v>
      </c>
      <c r="W112" s="254">
        <v>0.14999999999999997</v>
      </c>
      <c r="X112" s="269" t="s">
        <v>551</v>
      </c>
      <c r="Y112" s="269">
        <v>12</v>
      </c>
      <c r="Z112" t="s">
        <v>308</v>
      </c>
      <c r="AA112" t="s">
        <v>2178</v>
      </c>
    </row>
    <row r="113" spans="1:27" x14ac:dyDescent="0.3">
      <c r="A113" t="s">
        <v>1242</v>
      </c>
      <c r="B113">
        <v>332400</v>
      </c>
      <c r="C113">
        <v>254</v>
      </c>
      <c r="D113" s="147" t="s">
        <v>303</v>
      </c>
      <c r="E113" s="147" t="s">
        <v>309</v>
      </c>
      <c r="F113" s="147" t="s">
        <v>953</v>
      </c>
      <c r="G113" t="s">
        <v>10</v>
      </c>
      <c r="H113" s="351">
        <v>81.163349999999994</v>
      </c>
      <c r="I113" s="267">
        <v>541.08900000000006</v>
      </c>
      <c r="J113" s="268">
        <v>62</v>
      </c>
      <c r="K113" s="247">
        <v>0.14999999999999997</v>
      </c>
      <c r="L113" s="352">
        <v>410.96669999999989</v>
      </c>
      <c r="M113" s="352">
        <v>2739.7779999999998</v>
      </c>
      <c r="N113" s="269">
        <v>47</v>
      </c>
      <c r="O113" s="254">
        <v>0.14999999999999997</v>
      </c>
      <c r="P113" s="352">
        <v>11.726549999999996</v>
      </c>
      <c r="Q113" s="352">
        <v>78.176999999999992</v>
      </c>
      <c r="R113" s="269">
        <v>2</v>
      </c>
      <c r="S113" s="254">
        <v>0.14999999999999997</v>
      </c>
      <c r="T113" s="352">
        <v>503.85659999999984</v>
      </c>
      <c r="U113" s="352">
        <v>3359.0439999999999</v>
      </c>
      <c r="V113" s="269">
        <v>110</v>
      </c>
      <c r="W113" s="254">
        <v>0.14999999999999997</v>
      </c>
      <c r="X113" s="269" t="s">
        <v>551</v>
      </c>
      <c r="Y113" s="269">
        <v>12</v>
      </c>
      <c r="Z113" t="s">
        <v>309</v>
      </c>
      <c r="AA113" t="s">
        <v>2178</v>
      </c>
    </row>
    <row r="114" spans="1:27" x14ac:dyDescent="0.3">
      <c r="A114" t="s">
        <v>1243</v>
      </c>
      <c r="B114">
        <v>332410</v>
      </c>
      <c r="C114">
        <v>254</v>
      </c>
      <c r="D114" s="147" t="s">
        <v>303</v>
      </c>
      <c r="E114" s="147" t="s">
        <v>310</v>
      </c>
      <c r="F114" s="147" t="s">
        <v>955</v>
      </c>
      <c r="G114" t="s">
        <v>10</v>
      </c>
      <c r="H114" s="351">
        <v>215.75789999999995</v>
      </c>
      <c r="I114" s="267">
        <v>1438.386</v>
      </c>
      <c r="J114" s="268">
        <v>151</v>
      </c>
      <c r="K114" s="247">
        <v>0.14999999999999997</v>
      </c>
      <c r="L114" s="352">
        <v>686.01374999999985</v>
      </c>
      <c r="M114" s="352">
        <v>4573.4250000000002</v>
      </c>
      <c r="N114" s="269">
        <v>73</v>
      </c>
      <c r="O114" s="254">
        <v>0.14999999999999997</v>
      </c>
      <c r="P114" s="352">
        <v>17.974799999999998</v>
      </c>
      <c r="Q114" s="352">
        <v>119.83200000000001</v>
      </c>
      <c r="R114" s="269">
        <v>6</v>
      </c>
      <c r="S114" s="254">
        <v>0.14999999999999997</v>
      </c>
      <c r="T114" s="352">
        <v>919.74644999999975</v>
      </c>
      <c r="U114" s="352">
        <v>6131.6429999999982</v>
      </c>
      <c r="V114" s="269">
        <v>227</v>
      </c>
      <c r="W114" s="254">
        <v>0.15</v>
      </c>
      <c r="X114" s="269" t="s">
        <v>551</v>
      </c>
      <c r="Y114" s="269">
        <v>12</v>
      </c>
      <c r="Z114" t="s">
        <v>310</v>
      </c>
      <c r="AA114" t="s">
        <v>2178</v>
      </c>
    </row>
    <row r="115" spans="1:27" x14ac:dyDescent="0.3">
      <c r="A115" t="s">
        <v>1237</v>
      </c>
      <c r="B115">
        <v>332350</v>
      </c>
      <c r="C115">
        <v>254</v>
      </c>
      <c r="D115" s="147" t="s">
        <v>303</v>
      </c>
      <c r="E115" s="147" t="s">
        <v>304</v>
      </c>
      <c r="F115" s="147" t="s">
        <v>943</v>
      </c>
      <c r="G115" t="s">
        <v>10</v>
      </c>
      <c r="H115" s="351">
        <v>106.31774999999999</v>
      </c>
      <c r="I115" s="267">
        <v>708.78500000000008</v>
      </c>
      <c r="J115" s="268">
        <v>105</v>
      </c>
      <c r="K115" s="247">
        <v>0.14999999999999997</v>
      </c>
      <c r="L115" s="352">
        <v>428.78129999999987</v>
      </c>
      <c r="M115" s="352">
        <v>2858.5419999999999</v>
      </c>
      <c r="N115" s="269">
        <v>65</v>
      </c>
      <c r="O115" s="254">
        <v>0.14999999999999997</v>
      </c>
      <c r="P115" s="352">
        <v>13.568999999999999</v>
      </c>
      <c r="Q115" s="352">
        <v>90.460000000000008</v>
      </c>
      <c r="R115" s="269">
        <v>4</v>
      </c>
      <c r="S115" s="254">
        <v>0.14999999999999997</v>
      </c>
      <c r="T115" s="352">
        <v>548.66804999999988</v>
      </c>
      <c r="U115" s="352">
        <v>3657.7870000000003</v>
      </c>
      <c r="V115" s="269">
        <v>173</v>
      </c>
      <c r="W115" s="254">
        <v>0.14999999999999997</v>
      </c>
      <c r="X115" s="269" t="s">
        <v>551</v>
      </c>
      <c r="Y115" s="269">
        <v>6</v>
      </c>
      <c r="Z115" t="s">
        <v>304</v>
      </c>
      <c r="AA115" t="s">
        <v>2178</v>
      </c>
    </row>
    <row r="116" spans="1:27" x14ac:dyDescent="0.3">
      <c r="A116" t="s">
        <v>1238</v>
      </c>
      <c r="B116">
        <v>332360</v>
      </c>
      <c r="C116">
        <v>254</v>
      </c>
      <c r="D116" s="147" t="s">
        <v>303</v>
      </c>
      <c r="E116" s="147" t="s">
        <v>305</v>
      </c>
      <c r="F116" s="147" t="s">
        <v>945</v>
      </c>
      <c r="G116" t="s">
        <v>10</v>
      </c>
      <c r="H116" s="351">
        <v>94.38749999999996</v>
      </c>
      <c r="I116" s="267">
        <v>629.24999999999989</v>
      </c>
      <c r="J116" s="268">
        <v>63</v>
      </c>
      <c r="K116" s="247">
        <v>0.14999999999999997</v>
      </c>
      <c r="L116" s="352">
        <v>348.27164999999997</v>
      </c>
      <c r="M116" s="352">
        <v>2321.8110000000001</v>
      </c>
      <c r="N116" s="269">
        <v>51</v>
      </c>
      <c r="O116" s="254">
        <v>0.14999999999999997</v>
      </c>
      <c r="P116" s="352">
        <v>10.369199999999998</v>
      </c>
      <c r="Q116" s="352">
        <v>69.128</v>
      </c>
      <c r="R116" s="269">
        <v>4</v>
      </c>
      <c r="S116" s="254">
        <v>0.14999999999999997</v>
      </c>
      <c r="T116" s="352">
        <v>453.02834999999993</v>
      </c>
      <c r="U116" s="352">
        <v>3020.1890000000003</v>
      </c>
      <c r="V116" s="269">
        <v>118</v>
      </c>
      <c r="W116" s="254">
        <v>0.14999999999999997</v>
      </c>
      <c r="X116" s="269" t="s">
        <v>551</v>
      </c>
      <c r="Y116" s="269">
        <v>12</v>
      </c>
      <c r="Z116" t="s">
        <v>305</v>
      </c>
      <c r="AA116" t="s">
        <v>2178</v>
      </c>
    </row>
    <row r="117" spans="1:27" x14ac:dyDescent="0.3">
      <c r="A117" t="s">
        <v>1239</v>
      </c>
      <c r="B117">
        <v>332370</v>
      </c>
      <c r="C117">
        <v>254</v>
      </c>
      <c r="D117" s="147" t="s">
        <v>303</v>
      </c>
      <c r="E117" s="147" t="s">
        <v>306</v>
      </c>
      <c r="F117" s="147" t="s">
        <v>947</v>
      </c>
      <c r="G117" t="s">
        <v>10</v>
      </c>
      <c r="H117" s="351">
        <v>104.63459999999998</v>
      </c>
      <c r="I117" s="267">
        <v>697.56399999999996</v>
      </c>
      <c r="J117" s="268">
        <v>79</v>
      </c>
      <c r="K117" s="247">
        <v>0.14999999999999997</v>
      </c>
      <c r="L117" s="352">
        <v>428.33879999999999</v>
      </c>
      <c r="M117" s="352">
        <v>2855.5920000000006</v>
      </c>
      <c r="N117" s="269">
        <v>54</v>
      </c>
      <c r="O117" s="254">
        <v>0.14999999999999997</v>
      </c>
      <c r="P117" s="352">
        <v>118.49594999999997</v>
      </c>
      <c r="Q117" s="352">
        <v>789.97299999999996</v>
      </c>
      <c r="R117" s="269">
        <v>6</v>
      </c>
      <c r="S117" s="254">
        <v>0.14999999999999997</v>
      </c>
      <c r="T117" s="352">
        <v>651.46934999999996</v>
      </c>
      <c r="U117" s="352">
        <v>4343.1290000000008</v>
      </c>
      <c r="V117" s="269">
        <v>138</v>
      </c>
      <c r="W117" s="254">
        <v>0.14999999999999997</v>
      </c>
      <c r="X117" s="269" t="s">
        <v>551</v>
      </c>
      <c r="Y117" s="269">
        <v>12</v>
      </c>
      <c r="Z117" t="s">
        <v>306</v>
      </c>
      <c r="AA117" t="s">
        <v>2178</v>
      </c>
    </row>
    <row r="118" spans="1:27" ht="43.2" x14ac:dyDescent="0.3">
      <c r="A118" t="s">
        <v>1173</v>
      </c>
      <c r="B118">
        <v>0</v>
      </c>
      <c r="C118">
        <v>214</v>
      </c>
      <c r="D118" s="147" t="s">
        <v>169</v>
      </c>
      <c r="E118" s="147" t="s">
        <v>169</v>
      </c>
      <c r="F118" s="147" t="s">
        <v>757</v>
      </c>
      <c r="G118" t="s">
        <v>10</v>
      </c>
      <c r="H118" s="351">
        <v>1471.2</v>
      </c>
      <c r="I118" s="267">
        <v>11161</v>
      </c>
      <c r="J118" s="268">
        <v>1498</v>
      </c>
      <c r="K118" s="247">
        <v>0.13181614550667503</v>
      </c>
      <c r="L118" s="352">
        <v>4462.7</v>
      </c>
      <c r="M118" s="352">
        <v>39001</v>
      </c>
      <c r="N118" s="269">
        <v>425</v>
      </c>
      <c r="O118" s="254">
        <v>0.11442527114689366</v>
      </c>
      <c r="P118" s="352">
        <v>0</v>
      </c>
      <c r="Q118" s="352">
        <v>0</v>
      </c>
      <c r="R118" s="269">
        <v>0</v>
      </c>
      <c r="S118" s="254" t="s">
        <v>505</v>
      </c>
      <c r="T118" s="352">
        <v>5933.9</v>
      </c>
      <c r="U118" s="352">
        <v>50162</v>
      </c>
      <c r="V118" s="269">
        <v>1923</v>
      </c>
      <c r="W118" s="254">
        <v>0.1182947250907061</v>
      </c>
      <c r="X118" s="269" t="s">
        <v>1078</v>
      </c>
      <c r="Y118" s="269">
        <v>12</v>
      </c>
      <c r="Z118" t="s">
        <v>756</v>
      </c>
      <c r="AA118" t="s">
        <v>2178</v>
      </c>
    </row>
    <row r="119" spans="1:27" ht="28.8" x14ac:dyDescent="0.3">
      <c r="A119" t="s">
        <v>1266</v>
      </c>
      <c r="B119">
        <v>0</v>
      </c>
      <c r="C119">
        <v>227</v>
      </c>
      <c r="D119" s="147" t="s">
        <v>1282</v>
      </c>
      <c r="E119" s="147" t="s">
        <v>1009</v>
      </c>
      <c r="F119" s="147" t="s">
        <v>1012</v>
      </c>
      <c r="G119" t="s">
        <v>10</v>
      </c>
      <c r="H119" s="351">
        <v>0</v>
      </c>
      <c r="I119" s="267">
        <v>0</v>
      </c>
      <c r="J119" s="268">
        <v>0</v>
      </c>
      <c r="K119" s="247">
        <v>0</v>
      </c>
      <c r="L119" s="352">
        <v>16051</v>
      </c>
      <c r="M119" s="352">
        <v>72337</v>
      </c>
      <c r="N119" s="269">
        <v>169</v>
      </c>
      <c r="O119" s="254">
        <v>0.22189197782600881</v>
      </c>
      <c r="P119" s="352">
        <v>0</v>
      </c>
      <c r="Q119" s="352">
        <v>0</v>
      </c>
      <c r="R119" s="269">
        <v>0</v>
      </c>
      <c r="S119" s="254" t="s">
        <v>505</v>
      </c>
      <c r="T119" s="352">
        <v>16051</v>
      </c>
      <c r="U119" s="352">
        <v>72337</v>
      </c>
      <c r="V119" s="269">
        <v>169</v>
      </c>
      <c r="W119" s="254">
        <v>0.22189197782600881</v>
      </c>
      <c r="X119" s="269" t="s">
        <v>1078</v>
      </c>
      <c r="Y119" s="269">
        <v>12</v>
      </c>
      <c r="Z119" t="s">
        <v>1011</v>
      </c>
      <c r="AA119" t="s">
        <v>2178</v>
      </c>
    </row>
    <row r="120" spans="1:27" x14ac:dyDescent="0.3">
      <c r="A120" t="s">
        <v>1141</v>
      </c>
      <c r="B120">
        <v>331500</v>
      </c>
      <c r="C120">
        <v>169</v>
      </c>
      <c r="D120" s="147" t="s">
        <v>103</v>
      </c>
      <c r="E120" s="147" t="s">
        <v>131</v>
      </c>
      <c r="F120" s="147" t="s">
        <v>676</v>
      </c>
      <c r="G120" t="s">
        <v>11</v>
      </c>
      <c r="H120" s="351">
        <v>672.49957940000002</v>
      </c>
      <c r="I120" s="267">
        <v>817.92700000000002</v>
      </c>
      <c r="J120" s="268">
        <v>127</v>
      </c>
      <c r="K120" s="247">
        <v>0.82220000000000004</v>
      </c>
      <c r="L120" s="352">
        <v>116.51889519999997</v>
      </c>
      <c r="M120" s="352">
        <v>141.71599999999998</v>
      </c>
      <c r="N120" s="269">
        <v>12</v>
      </c>
      <c r="O120" s="254">
        <v>0.82219999999999993</v>
      </c>
      <c r="P120" s="352">
        <v>633.75093779999997</v>
      </c>
      <c r="Q120" s="352">
        <v>770.79899999999998</v>
      </c>
      <c r="R120" s="269">
        <v>18</v>
      </c>
      <c r="S120" s="254">
        <v>0.82220000000000004</v>
      </c>
      <c r="T120" s="352">
        <v>1422.7694124</v>
      </c>
      <c r="U120" s="352">
        <v>1730.442</v>
      </c>
      <c r="V120" s="269">
        <v>155</v>
      </c>
      <c r="W120" s="254">
        <v>0.82219999999999993</v>
      </c>
      <c r="X120" s="269" t="s">
        <v>551</v>
      </c>
      <c r="Y120" s="269">
        <v>12</v>
      </c>
      <c r="Z120" t="s">
        <v>131</v>
      </c>
      <c r="AA120" t="s">
        <v>2178</v>
      </c>
    </row>
    <row r="121" spans="1:27" x14ac:dyDescent="0.3">
      <c r="A121" t="s">
        <v>1142</v>
      </c>
      <c r="B121">
        <v>331510</v>
      </c>
      <c r="C121">
        <v>169</v>
      </c>
      <c r="D121" s="147" t="s">
        <v>103</v>
      </c>
      <c r="E121" s="147" t="s">
        <v>132</v>
      </c>
      <c r="F121" s="147" t="s">
        <v>678</v>
      </c>
      <c r="G121" t="s">
        <v>11</v>
      </c>
      <c r="H121" s="351">
        <v>497.76256641666657</v>
      </c>
      <c r="I121" s="267">
        <v>830.73500000000001</v>
      </c>
      <c r="J121" s="268">
        <v>139</v>
      </c>
      <c r="K121" s="247">
        <v>0.59918333333333318</v>
      </c>
      <c r="L121" s="352">
        <v>93.93157443333331</v>
      </c>
      <c r="M121" s="352">
        <v>156.76599999999999</v>
      </c>
      <c r="N121" s="269">
        <v>13</v>
      </c>
      <c r="O121" s="254">
        <v>0.59918333333333318</v>
      </c>
      <c r="P121" s="352">
        <v>491.64730131666653</v>
      </c>
      <c r="Q121" s="352">
        <v>820.529</v>
      </c>
      <c r="R121" s="269">
        <v>22</v>
      </c>
      <c r="S121" s="254">
        <v>0.59918333333333318</v>
      </c>
      <c r="T121" s="352">
        <v>1083.3414421666664</v>
      </c>
      <c r="U121" s="352">
        <v>1808.0300000000002</v>
      </c>
      <c r="V121" s="269">
        <v>173</v>
      </c>
      <c r="W121" s="254">
        <v>0.59918333333333318</v>
      </c>
      <c r="X121" s="269" t="s">
        <v>551</v>
      </c>
      <c r="Y121" s="269">
        <v>12</v>
      </c>
      <c r="Z121" t="s">
        <v>132</v>
      </c>
      <c r="AA121" t="s">
        <v>2178</v>
      </c>
    </row>
    <row r="122" spans="1:27" x14ac:dyDescent="0.3">
      <c r="A122" t="s">
        <v>1155</v>
      </c>
      <c r="B122">
        <v>331610</v>
      </c>
      <c r="C122">
        <v>169</v>
      </c>
      <c r="D122" s="147" t="s">
        <v>103</v>
      </c>
      <c r="E122" s="147" t="s">
        <v>143</v>
      </c>
      <c r="F122" s="147" t="s">
        <v>691</v>
      </c>
      <c r="G122" t="s">
        <v>11</v>
      </c>
      <c r="H122" s="351">
        <v>597.3832550000003</v>
      </c>
      <c r="I122" s="267">
        <v>1060.1300000000003</v>
      </c>
      <c r="J122" s="268">
        <v>182</v>
      </c>
      <c r="K122" s="247">
        <v>0.56350000000000011</v>
      </c>
      <c r="L122" s="352">
        <v>180.22927650000003</v>
      </c>
      <c r="M122" s="352">
        <v>319.839</v>
      </c>
      <c r="N122" s="269">
        <v>26</v>
      </c>
      <c r="O122" s="254">
        <v>0.56350000000000011</v>
      </c>
      <c r="P122" s="352">
        <v>742.1717625</v>
      </c>
      <c r="Q122" s="352">
        <v>1317.0749999999998</v>
      </c>
      <c r="R122" s="269">
        <v>58</v>
      </c>
      <c r="S122" s="254">
        <v>0.56350000000000011</v>
      </c>
      <c r="T122" s="352">
        <v>1519.7842940000005</v>
      </c>
      <c r="U122" s="352">
        <v>2697.0440000000003</v>
      </c>
      <c r="V122" s="269">
        <v>257</v>
      </c>
      <c r="W122" s="254">
        <v>0.56350000000000011</v>
      </c>
      <c r="X122" s="269" t="s">
        <v>551</v>
      </c>
      <c r="Y122" s="269">
        <v>12</v>
      </c>
      <c r="Z122" t="s">
        <v>143</v>
      </c>
      <c r="AA122" t="s">
        <v>2178</v>
      </c>
    </row>
    <row r="123" spans="1:27" x14ac:dyDescent="0.3">
      <c r="A123" t="s">
        <v>1159</v>
      </c>
      <c r="B123">
        <v>331650</v>
      </c>
      <c r="C123">
        <v>169</v>
      </c>
      <c r="D123" s="147" t="s">
        <v>103</v>
      </c>
      <c r="E123" s="147" t="s">
        <v>147</v>
      </c>
      <c r="F123" s="147" t="s">
        <v>695</v>
      </c>
      <c r="G123" t="s">
        <v>11</v>
      </c>
      <c r="H123" s="351">
        <v>267.23592524999998</v>
      </c>
      <c r="I123" s="267">
        <v>375.30500000000001</v>
      </c>
      <c r="J123" s="268">
        <v>185</v>
      </c>
      <c r="K123" s="247">
        <v>0.71204999999999996</v>
      </c>
      <c r="L123" s="352">
        <v>74.663426849999993</v>
      </c>
      <c r="M123" s="352">
        <v>104.857</v>
      </c>
      <c r="N123" s="269">
        <v>17</v>
      </c>
      <c r="O123" s="254">
        <v>0.71204999999999996</v>
      </c>
      <c r="P123" s="352">
        <v>277.20106499999997</v>
      </c>
      <c r="Q123" s="352">
        <v>389.3</v>
      </c>
      <c r="R123" s="269">
        <v>20</v>
      </c>
      <c r="S123" s="254">
        <v>0.71204999999999996</v>
      </c>
      <c r="T123" s="352">
        <v>619.10041709999996</v>
      </c>
      <c r="U123" s="352">
        <v>869.46199999999999</v>
      </c>
      <c r="V123" s="269">
        <v>218</v>
      </c>
      <c r="W123" s="254">
        <v>0.71204999999999996</v>
      </c>
      <c r="X123" s="269" t="s">
        <v>551</v>
      </c>
      <c r="Y123" s="269">
        <v>12</v>
      </c>
      <c r="Z123" t="s">
        <v>147</v>
      </c>
      <c r="AA123" t="s">
        <v>2178</v>
      </c>
    </row>
    <row r="124" spans="1:27" x14ac:dyDescent="0.3">
      <c r="A124" t="s">
        <v>1109</v>
      </c>
      <c r="B124">
        <v>331250</v>
      </c>
      <c r="C124">
        <v>169</v>
      </c>
      <c r="D124" s="147" t="s">
        <v>103</v>
      </c>
      <c r="E124" s="147" t="s">
        <v>105</v>
      </c>
      <c r="F124" s="147" t="s">
        <v>644</v>
      </c>
      <c r="G124" t="s">
        <v>11</v>
      </c>
      <c r="H124" s="351">
        <v>289.42445375000005</v>
      </c>
      <c r="I124" s="267">
        <v>449.97</v>
      </c>
      <c r="J124" s="268">
        <v>90</v>
      </c>
      <c r="K124" s="247">
        <v>0.64320833333333338</v>
      </c>
      <c r="L124" s="352">
        <v>42.317962666666659</v>
      </c>
      <c r="M124" s="352">
        <v>65.791999999999987</v>
      </c>
      <c r="N124" s="269">
        <v>23</v>
      </c>
      <c r="O124" s="254">
        <v>0.64320833333333338</v>
      </c>
      <c r="P124" s="352">
        <v>489.72660404166669</v>
      </c>
      <c r="Q124" s="352">
        <v>761.38099999999997</v>
      </c>
      <c r="R124" s="269">
        <v>29</v>
      </c>
      <c r="S124" s="254">
        <v>0.64320833333333338</v>
      </c>
      <c r="T124" s="352">
        <v>821.46902045833349</v>
      </c>
      <c r="U124" s="352">
        <v>1277.143</v>
      </c>
      <c r="V124" s="269">
        <v>125</v>
      </c>
      <c r="W124" s="254">
        <v>0.64320833333333349</v>
      </c>
      <c r="X124" s="269" t="s">
        <v>551</v>
      </c>
      <c r="Y124" s="269">
        <v>12</v>
      </c>
      <c r="Z124" t="s">
        <v>105</v>
      </c>
      <c r="AA124" t="s">
        <v>2178</v>
      </c>
    </row>
    <row r="125" spans="1:27" x14ac:dyDescent="0.3">
      <c r="A125" t="s">
        <v>1129</v>
      </c>
      <c r="B125">
        <v>331400</v>
      </c>
      <c r="C125">
        <v>169</v>
      </c>
      <c r="D125" s="147" t="s">
        <v>103</v>
      </c>
      <c r="E125" s="147" t="s">
        <v>121</v>
      </c>
      <c r="F125" s="147" t="s">
        <v>662</v>
      </c>
      <c r="G125" t="s">
        <v>11</v>
      </c>
      <c r="H125" s="351">
        <v>396.16551620000007</v>
      </c>
      <c r="I125" s="267">
        <v>672.00800000000004</v>
      </c>
      <c r="J125" s="268">
        <v>163</v>
      </c>
      <c r="K125" s="247">
        <v>0.58952500000000008</v>
      </c>
      <c r="L125" s="352">
        <v>109.80197887499999</v>
      </c>
      <c r="M125" s="352">
        <v>186.25499999999997</v>
      </c>
      <c r="N125" s="269">
        <v>11</v>
      </c>
      <c r="O125" s="254">
        <v>0.58952500000000008</v>
      </c>
      <c r="P125" s="352">
        <v>360.34008195000001</v>
      </c>
      <c r="Q125" s="352">
        <v>611.23799999999994</v>
      </c>
      <c r="R125" s="269">
        <v>30</v>
      </c>
      <c r="S125" s="254">
        <v>0.58952500000000008</v>
      </c>
      <c r="T125" s="352">
        <v>866.307577025</v>
      </c>
      <c r="U125" s="352">
        <v>1469.5010000000002</v>
      </c>
      <c r="V125" s="269">
        <v>202</v>
      </c>
      <c r="W125" s="254">
        <v>0.58952499999999997</v>
      </c>
      <c r="X125" s="269" t="s">
        <v>551</v>
      </c>
      <c r="Y125" s="269">
        <v>6</v>
      </c>
      <c r="Z125" t="s">
        <v>121</v>
      </c>
      <c r="AA125" t="s">
        <v>2178</v>
      </c>
    </row>
    <row r="126" spans="1:27" x14ac:dyDescent="0.3">
      <c r="A126" t="s">
        <v>1130</v>
      </c>
      <c r="B126">
        <v>331410</v>
      </c>
      <c r="C126">
        <v>169</v>
      </c>
      <c r="D126" t="s">
        <v>103</v>
      </c>
      <c r="E126" t="s">
        <v>122</v>
      </c>
      <c r="F126" t="s">
        <v>664</v>
      </c>
      <c r="G126" t="s">
        <v>11</v>
      </c>
      <c r="H126" s="351">
        <v>299.91883141666665</v>
      </c>
      <c r="I126" s="267">
        <v>547.00599999999997</v>
      </c>
      <c r="J126" s="268">
        <v>186</v>
      </c>
      <c r="K126" s="247">
        <v>0.54829166666666662</v>
      </c>
      <c r="L126" s="352">
        <v>44.483451208333328</v>
      </c>
      <c r="M126" s="352">
        <v>81.131</v>
      </c>
      <c r="N126" s="269">
        <v>13</v>
      </c>
      <c r="O126" s="254">
        <v>0.54829166666666662</v>
      </c>
      <c r="P126" s="352">
        <v>323.38187670833332</v>
      </c>
      <c r="Q126" s="352">
        <v>589.79899999999998</v>
      </c>
      <c r="R126" s="269">
        <v>20</v>
      </c>
      <c r="S126" s="254">
        <v>0.54829166666666662</v>
      </c>
      <c r="T126" s="352">
        <v>667.78415933333326</v>
      </c>
      <c r="U126" s="352">
        <v>1217.9360000000001</v>
      </c>
      <c r="V126" s="269">
        <v>217</v>
      </c>
      <c r="W126" s="254">
        <v>0.54829166666666651</v>
      </c>
      <c r="X126" s="269" t="s">
        <v>551</v>
      </c>
      <c r="Y126" s="269">
        <v>6</v>
      </c>
      <c r="Z126" t="s">
        <v>122</v>
      </c>
      <c r="AA126" t="s">
        <v>2178</v>
      </c>
    </row>
    <row r="127" spans="1:27" x14ac:dyDescent="0.3">
      <c r="A127" t="s">
        <v>1214</v>
      </c>
      <c r="B127">
        <v>332130</v>
      </c>
      <c r="C127">
        <v>17</v>
      </c>
      <c r="D127" s="147" t="s">
        <v>260</v>
      </c>
      <c r="E127" s="147" t="s">
        <v>261</v>
      </c>
      <c r="F127" s="147" t="s">
        <v>893</v>
      </c>
      <c r="G127" t="s">
        <v>11</v>
      </c>
      <c r="H127" s="351">
        <v>2762.2938098166669</v>
      </c>
      <c r="I127" s="267">
        <v>6835.3869999999997</v>
      </c>
      <c r="J127" s="268">
        <v>1049</v>
      </c>
      <c r="K127" s="247">
        <v>0.40411666666666674</v>
      </c>
      <c r="L127" s="352">
        <v>4032.1019257166677</v>
      </c>
      <c r="M127" s="352">
        <v>9977.5690000000013</v>
      </c>
      <c r="N127" s="269">
        <v>107</v>
      </c>
      <c r="O127" s="254">
        <v>0.40411666666666674</v>
      </c>
      <c r="P127" s="352">
        <v>977.43940636666684</v>
      </c>
      <c r="Q127" s="352">
        <v>2418.7060000000001</v>
      </c>
      <c r="R127" s="269">
        <v>58</v>
      </c>
      <c r="S127" s="254">
        <v>0.40411666666666674</v>
      </c>
      <c r="T127" s="352">
        <v>7771.835141900001</v>
      </c>
      <c r="U127" s="352">
        <v>19231.662</v>
      </c>
      <c r="V127" s="269">
        <v>1214</v>
      </c>
      <c r="W127" s="254">
        <v>0.40411666666666674</v>
      </c>
      <c r="X127" s="269" t="s">
        <v>551</v>
      </c>
      <c r="Y127" s="269">
        <v>12</v>
      </c>
      <c r="Z127" t="s">
        <v>261</v>
      </c>
      <c r="AA127" t="s">
        <v>2178</v>
      </c>
    </row>
    <row r="128" spans="1:27" x14ac:dyDescent="0.3">
      <c r="A128" t="s">
        <v>1208</v>
      </c>
      <c r="B128">
        <v>332060</v>
      </c>
      <c r="C128">
        <v>369</v>
      </c>
      <c r="D128" s="147" t="s">
        <v>245</v>
      </c>
      <c r="E128" s="147" t="s">
        <v>246</v>
      </c>
      <c r="F128" s="147" t="s">
        <v>862</v>
      </c>
      <c r="G128" t="s">
        <v>11</v>
      </c>
      <c r="H128" s="351">
        <v>150.80753739999994</v>
      </c>
      <c r="I128" s="267">
        <v>217.86699999999999</v>
      </c>
      <c r="J128" s="268">
        <v>48</v>
      </c>
      <c r="K128" s="247">
        <v>0.69219999999999982</v>
      </c>
      <c r="L128" s="352">
        <v>184.41453959999993</v>
      </c>
      <c r="M128" s="352">
        <v>266.41799999999995</v>
      </c>
      <c r="N128" s="269">
        <v>9</v>
      </c>
      <c r="O128" s="254">
        <v>0.69219999999999982</v>
      </c>
      <c r="P128" s="352">
        <v>87.737042199999976</v>
      </c>
      <c r="Q128" s="352">
        <v>126.751</v>
      </c>
      <c r="R128" s="269">
        <v>14</v>
      </c>
      <c r="S128" s="254">
        <v>0.69219999999999982</v>
      </c>
      <c r="T128" s="352">
        <v>422.95911919999986</v>
      </c>
      <c r="U128" s="352">
        <v>614.32399999999996</v>
      </c>
      <c r="V128" s="269">
        <v>69</v>
      </c>
      <c r="W128" s="254">
        <v>0.68849519016024097</v>
      </c>
      <c r="X128" s="269" t="s">
        <v>551</v>
      </c>
      <c r="Y128" s="269">
        <v>6</v>
      </c>
      <c r="Z128" t="s">
        <v>246</v>
      </c>
      <c r="AA128" t="s">
        <v>2178</v>
      </c>
    </row>
    <row r="129" spans="1:27" x14ac:dyDescent="0.3">
      <c r="A129" t="s">
        <v>1131</v>
      </c>
      <c r="B129">
        <v>332090</v>
      </c>
      <c r="C129">
        <v>407</v>
      </c>
      <c r="D129" s="147" t="s">
        <v>103</v>
      </c>
      <c r="E129" s="147" t="s">
        <v>256</v>
      </c>
      <c r="F129" s="147" t="s">
        <v>695</v>
      </c>
      <c r="G129" t="s">
        <v>11</v>
      </c>
      <c r="H129" s="351">
        <v>126.62883584999999</v>
      </c>
      <c r="I129" s="267">
        <v>177.83699999999999</v>
      </c>
      <c r="J129" s="268">
        <v>187</v>
      </c>
      <c r="K129" s="247">
        <v>0.71204999999999996</v>
      </c>
      <c r="L129" s="352">
        <v>65.219507700000008</v>
      </c>
      <c r="M129" s="352">
        <v>91.594000000000008</v>
      </c>
      <c r="N129" s="269">
        <v>11</v>
      </c>
      <c r="O129" s="254">
        <v>0.71205000000000007</v>
      </c>
      <c r="P129" s="352">
        <v>241.25962920000001</v>
      </c>
      <c r="Q129" s="352">
        <v>338.82400000000001</v>
      </c>
      <c r="R129" s="269">
        <v>8</v>
      </c>
      <c r="S129" s="254">
        <v>0.71204999999999996</v>
      </c>
      <c r="T129" s="352">
        <v>433.10797274999999</v>
      </c>
      <c r="U129" s="352">
        <v>608.25500000000011</v>
      </c>
      <c r="V129" s="269">
        <v>204</v>
      </c>
      <c r="W129" s="254">
        <v>0.71204999999999985</v>
      </c>
      <c r="X129" s="269" t="s">
        <v>551</v>
      </c>
      <c r="Y129" s="269">
        <v>12</v>
      </c>
      <c r="Z129" t="s">
        <v>256</v>
      </c>
      <c r="AA129" t="s">
        <v>2178</v>
      </c>
    </row>
    <row r="130" spans="1:27" x14ac:dyDescent="0.3">
      <c r="A130" t="s">
        <v>1176</v>
      </c>
      <c r="B130">
        <v>331820</v>
      </c>
      <c r="C130">
        <v>432</v>
      </c>
      <c r="D130" s="147" t="s">
        <v>175</v>
      </c>
      <c r="E130" s="147" t="s">
        <v>176</v>
      </c>
      <c r="F130" s="147" t="s">
        <v>764</v>
      </c>
      <c r="G130" t="s">
        <v>11</v>
      </c>
      <c r="H130" s="351">
        <v>345.00114769999999</v>
      </c>
      <c r="I130" s="267">
        <v>727.697</v>
      </c>
      <c r="J130" s="268">
        <v>98</v>
      </c>
      <c r="K130" s="247">
        <v>0.47409999999999997</v>
      </c>
      <c r="L130" s="352">
        <v>345.79336879999994</v>
      </c>
      <c r="M130" s="352">
        <v>729.36799999999982</v>
      </c>
      <c r="N130" s="269">
        <v>17</v>
      </c>
      <c r="O130" s="254">
        <v>0.47410000000000002</v>
      </c>
      <c r="P130" s="352">
        <v>51.0292794</v>
      </c>
      <c r="Q130" s="352">
        <v>107.634</v>
      </c>
      <c r="R130" s="269">
        <v>20</v>
      </c>
      <c r="S130" s="254">
        <v>0.47410000000000002</v>
      </c>
      <c r="T130" s="352">
        <v>741.82379589999994</v>
      </c>
      <c r="U130" s="352">
        <v>1574.6209999999999</v>
      </c>
      <c r="V130" s="269">
        <v>137</v>
      </c>
      <c r="W130" s="254">
        <v>0.47111260163556817</v>
      </c>
      <c r="X130" s="269" t="s">
        <v>551</v>
      </c>
      <c r="Y130" s="269">
        <v>3</v>
      </c>
      <c r="Z130" t="s">
        <v>176</v>
      </c>
      <c r="AA130" t="s">
        <v>2178</v>
      </c>
    </row>
    <row r="131" spans="1:27" ht="28.8" x14ac:dyDescent="0.3">
      <c r="A131" t="s">
        <v>1222</v>
      </c>
      <c r="B131">
        <v>0</v>
      </c>
      <c r="C131">
        <v>18</v>
      </c>
      <c r="D131" s="147" t="s">
        <v>406</v>
      </c>
      <c r="E131" s="147" t="s">
        <v>909</v>
      </c>
      <c r="F131" s="147" t="s">
        <v>600</v>
      </c>
      <c r="G131" t="s">
        <v>12</v>
      </c>
      <c r="H131" s="351">
        <v>84018</v>
      </c>
      <c r="I131" s="267">
        <v>427677</v>
      </c>
      <c r="J131" s="268">
        <v>56661</v>
      </c>
      <c r="K131" s="247">
        <v>0.19645199531422078</v>
      </c>
      <c r="L131" s="352">
        <v>50601.1</v>
      </c>
      <c r="M131" s="352">
        <v>299418</v>
      </c>
      <c r="N131" s="269">
        <v>5961</v>
      </c>
      <c r="O131" s="254">
        <v>0.16899818982158721</v>
      </c>
      <c r="P131" s="352">
        <v>0</v>
      </c>
      <c r="Q131" s="352">
        <v>0</v>
      </c>
      <c r="R131" s="269">
        <v>0</v>
      </c>
      <c r="S131" s="254" t="s">
        <v>505</v>
      </c>
      <c r="T131" s="352">
        <v>134619.1</v>
      </c>
      <c r="U131" s="352">
        <v>727095</v>
      </c>
      <c r="V131" s="269">
        <v>62622</v>
      </c>
      <c r="W131" s="254">
        <v>0.18514650767781377</v>
      </c>
      <c r="X131" s="269" t="s">
        <v>1078</v>
      </c>
      <c r="Y131" s="269">
        <v>12</v>
      </c>
      <c r="Z131" t="s">
        <v>545</v>
      </c>
      <c r="AA131" t="s">
        <v>2178</v>
      </c>
    </row>
    <row r="132" spans="1:27" ht="28.8" x14ac:dyDescent="0.3">
      <c r="A132" t="s">
        <v>1168</v>
      </c>
      <c r="B132">
        <v>0</v>
      </c>
      <c r="C132">
        <v>121</v>
      </c>
      <c r="D132" s="147" t="s">
        <v>1824</v>
      </c>
      <c r="E132" s="147" t="s">
        <v>1293</v>
      </c>
      <c r="F132" s="147" t="s">
        <v>600</v>
      </c>
      <c r="G132" t="s">
        <v>12</v>
      </c>
      <c r="H132" s="351">
        <v>22260.3</v>
      </c>
      <c r="I132" s="267">
        <v>127732</v>
      </c>
      <c r="J132" s="268">
        <v>24678</v>
      </c>
      <c r="K132" s="247">
        <v>0.17427347884633451</v>
      </c>
      <c r="L132" s="352">
        <v>123380.4</v>
      </c>
      <c r="M132" s="352">
        <v>864147</v>
      </c>
      <c r="N132" s="269">
        <v>6402</v>
      </c>
      <c r="O132" s="254">
        <v>0.14277709695225466</v>
      </c>
      <c r="P132" s="352">
        <v>0</v>
      </c>
      <c r="Q132" s="352">
        <v>0</v>
      </c>
      <c r="R132" s="269">
        <v>0</v>
      </c>
      <c r="S132" s="254" t="s">
        <v>505</v>
      </c>
      <c r="T132" s="352">
        <v>145640.70000000001</v>
      </c>
      <c r="U132" s="352">
        <v>991879</v>
      </c>
      <c r="V132" s="269">
        <v>31080</v>
      </c>
      <c r="W132" s="254">
        <v>0.14683313186386648</v>
      </c>
      <c r="X132" s="269" t="s">
        <v>1078</v>
      </c>
      <c r="Y132" s="269">
        <v>12</v>
      </c>
      <c r="Z132" t="s">
        <v>157</v>
      </c>
      <c r="AA132" t="s">
        <v>2178</v>
      </c>
    </row>
    <row r="133" spans="1:27" ht="28.8" x14ac:dyDescent="0.3">
      <c r="A133" t="s">
        <v>1195</v>
      </c>
      <c r="B133">
        <v>0</v>
      </c>
      <c r="C133">
        <v>13</v>
      </c>
      <c r="D133" s="147" t="s">
        <v>2183</v>
      </c>
      <c r="E133" s="147" t="s">
        <v>220</v>
      </c>
      <c r="F133" s="147" t="s">
        <v>600</v>
      </c>
      <c r="G133" t="s">
        <v>12</v>
      </c>
      <c r="H133" s="351">
        <v>63959.9</v>
      </c>
      <c r="I133" s="267">
        <v>282377</v>
      </c>
      <c r="J133" s="268">
        <v>38824</v>
      </c>
      <c r="K133" s="247">
        <v>0.22650534569033598</v>
      </c>
      <c r="L133" s="352">
        <v>26528.400000000001</v>
      </c>
      <c r="M133" s="352">
        <v>127014</v>
      </c>
      <c r="N133" s="269">
        <v>6502</v>
      </c>
      <c r="O133" s="254">
        <v>0.20886201521092165</v>
      </c>
      <c r="P133" s="352">
        <v>134344.29999999999</v>
      </c>
      <c r="Q133" s="352">
        <v>837893</v>
      </c>
      <c r="R133" s="269">
        <v>507</v>
      </c>
      <c r="S133" s="254">
        <v>0.16033586627409466</v>
      </c>
      <c r="T133" s="352">
        <v>224832.6</v>
      </c>
      <c r="U133" s="352">
        <v>1247284</v>
      </c>
      <c r="V133" s="269">
        <v>45833</v>
      </c>
      <c r="W133" s="254">
        <v>0.18025774402622016</v>
      </c>
      <c r="X133" s="269" t="s">
        <v>1078</v>
      </c>
      <c r="Y133" s="269">
        <v>12</v>
      </c>
      <c r="Z133" t="s">
        <v>539</v>
      </c>
      <c r="AA133" t="s">
        <v>2178</v>
      </c>
    </row>
    <row r="134" spans="1:27" ht="28.8" x14ac:dyDescent="0.3">
      <c r="A134" t="s">
        <v>1183</v>
      </c>
      <c r="B134">
        <v>0</v>
      </c>
      <c r="C134">
        <v>8</v>
      </c>
      <c r="D134" s="147" t="s">
        <v>189</v>
      </c>
      <c r="E134" s="147" t="s">
        <v>189</v>
      </c>
      <c r="F134" s="147" t="s">
        <v>600</v>
      </c>
      <c r="G134" t="s">
        <v>12</v>
      </c>
      <c r="H134" s="351">
        <v>91552</v>
      </c>
      <c r="I134" s="267">
        <v>501736</v>
      </c>
      <c r="J134" s="268">
        <v>70917</v>
      </c>
      <c r="K134" s="247">
        <v>0.18247046255401247</v>
      </c>
      <c r="L134" s="352">
        <v>81493</v>
      </c>
      <c r="M134" s="352">
        <v>551590</v>
      </c>
      <c r="N134" s="269">
        <v>9597</v>
      </c>
      <c r="O134" s="254">
        <v>0.14774198226943927</v>
      </c>
      <c r="P134" s="352">
        <v>7794</v>
      </c>
      <c r="Q134" s="352">
        <v>59694</v>
      </c>
      <c r="R134" s="269">
        <v>7</v>
      </c>
      <c r="S134" s="254">
        <v>0.13056588601869534</v>
      </c>
      <c r="T134" s="352">
        <v>180839</v>
      </c>
      <c r="U134" s="352">
        <v>1113020</v>
      </c>
      <c r="V134" s="269">
        <v>80521</v>
      </c>
      <c r="W134" s="254">
        <v>0.16247596628991393</v>
      </c>
      <c r="X134" s="269" t="s">
        <v>1078</v>
      </c>
      <c r="Y134" s="269">
        <v>12</v>
      </c>
      <c r="Z134" t="s">
        <v>540</v>
      </c>
      <c r="AA134" t="s">
        <v>2178</v>
      </c>
    </row>
    <row r="135" spans="1:27" x14ac:dyDescent="0.3">
      <c r="A135" t="s">
        <v>1198</v>
      </c>
      <c r="B135">
        <v>0</v>
      </c>
      <c r="C135">
        <v>32</v>
      </c>
      <c r="D135" s="147" t="s">
        <v>229</v>
      </c>
      <c r="E135" s="147" t="s">
        <v>229</v>
      </c>
      <c r="F135" s="147" t="s">
        <v>600</v>
      </c>
      <c r="G135" t="s">
        <v>12</v>
      </c>
      <c r="H135" s="351">
        <v>43595.7</v>
      </c>
      <c r="I135" s="267">
        <v>169766</v>
      </c>
      <c r="J135" s="268">
        <v>27104</v>
      </c>
      <c r="K135" s="247">
        <v>0.25679877007174579</v>
      </c>
      <c r="L135" s="352">
        <v>37382.6</v>
      </c>
      <c r="M135" s="352">
        <v>164845</v>
      </c>
      <c r="N135" s="269">
        <v>4062</v>
      </c>
      <c r="O135" s="254">
        <v>0.22677424247019926</v>
      </c>
      <c r="P135" s="352">
        <v>13735.2</v>
      </c>
      <c r="Q135" s="352">
        <v>122677</v>
      </c>
      <c r="R135" s="269">
        <v>25</v>
      </c>
      <c r="S135" s="254">
        <v>0.11196230752300758</v>
      </c>
      <c r="T135" s="352">
        <v>94713.5</v>
      </c>
      <c r="U135" s="352">
        <v>457288</v>
      </c>
      <c r="V135" s="269">
        <v>31191</v>
      </c>
      <c r="W135" s="254">
        <v>0.2071200206434457</v>
      </c>
      <c r="X135" s="269" t="s">
        <v>1078</v>
      </c>
      <c r="Y135" s="269">
        <v>12</v>
      </c>
      <c r="Z135" t="s">
        <v>1199</v>
      </c>
      <c r="AA135" t="s">
        <v>2178</v>
      </c>
    </row>
    <row r="136" spans="1:27" ht="28.8" x14ac:dyDescent="0.3">
      <c r="A136" t="s">
        <v>1080</v>
      </c>
      <c r="B136">
        <v>0</v>
      </c>
      <c r="C136">
        <v>1</v>
      </c>
      <c r="D136" s="147" t="s">
        <v>69</v>
      </c>
      <c r="E136" s="147" t="s">
        <v>1289</v>
      </c>
      <c r="F136" s="147" t="s">
        <v>587</v>
      </c>
      <c r="G136" t="s">
        <v>13</v>
      </c>
      <c r="H136" s="351">
        <v>16508.400000000001</v>
      </c>
      <c r="I136" s="267">
        <v>139419</v>
      </c>
      <c r="J136" s="268">
        <v>14466</v>
      </c>
      <c r="K136" s="247">
        <v>0.11840853829105073</v>
      </c>
      <c r="L136" s="352">
        <v>11369.5</v>
      </c>
      <c r="M136" s="352">
        <v>115771</v>
      </c>
      <c r="N136" s="269">
        <v>2262</v>
      </c>
      <c r="O136" s="254">
        <v>9.8206804812949702E-2</v>
      </c>
      <c r="P136" s="352">
        <v>14384.1</v>
      </c>
      <c r="Q136" s="352">
        <v>138076</v>
      </c>
      <c r="R136" s="269">
        <v>125</v>
      </c>
      <c r="S136" s="254">
        <v>0.10417523682609578</v>
      </c>
      <c r="T136" s="352">
        <v>42262</v>
      </c>
      <c r="U136" s="352">
        <v>393266</v>
      </c>
      <c r="V136" s="269">
        <v>16853</v>
      </c>
      <c r="W136" s="254">
        <v>0.1074641591187644</v>
      </c>
      <c r="X136" s="269" t="s">
        <v>1078</v>
      </c>
      <c r="Y136" s="269">
        <v>12</v>
      </c>
      <c r="Z136" t="s">
        <v>1081</v>
      </c>
      <c r="AA136" t="s">
        <v>2178</v>
      </c>
    </row>
    <row r="137" spans="1:27" x14ac:dyDescent="0.3">
      <c r="A137" t="s">
        <v>1277</v>
      </c>
      <c r="B137">
        <v>0</v>
      </c>
      <c r="C137">
        <v>111</v>
      </c>
      <c r="D137" s="147" t="s">
        <v>382</v>
      </c>
      <c r="E137" s="147" t="s">
        <v>1294</v>
      </c>
      <c r="F137" s="147" t="s">
        <v>864</v>
      </c>
      <c r="G137" t="s">
        <v>13</v>
      </c>
      <c r="H137" s="351">
        <v>1566</v>
      </c>
      <c r="I137" s="267">
        <v>13614</v>
      </c>
      <c r="J137" s="268">
        <v>1218</v>
      </c>
      <c r="K137" s="247">
        <v>0.11502864698104892</v>
      </c>
      <c r="L137" s="352">
        <v>2123</v>
      </c>
      <c r="M137" s="352">
        <v>18119</v>
      </c>
      <c r="N137" s="269">
        <v>856</v>
      </c>
      <c r="O137" s="254">
        <v>0.11716982173409128</v>
      </c>
      <c r="P137" s="352">
        <v>0</v>
      </c>
      <c r="Q137" s="352">
        <v>0</v>
      </c>
      <c r="R137" s="269">
        <v>0</v>
      </c>
      <c r="S137" s="254" t="s">
        <v>505</v>
      </c>
      <c r="T137" s="352">
        <v>3689</v>
      </c>
      <c r="U137" s="352">
        <v>31733</v>
      </c>
      <c r="V137" s="269">
        <v>2074</v>
      </c>
      <c r="W137" s="254">
        <v>0.11625122112627234</v>
      </c>
      <c r="X137" s="269" t="s">
        <v>1078</v>
      </c>
      <c r="Y137" s="269">
        <v>12</v>
      </c>
      <c r="Z137" t="s">
        <v>383</v>
      </c>
      <c r="AA137" t="s">
        <v>2178</v>
      </c>
    </row>
    <row r="138" spans="1:27" ht="28.8" x14ac:dyDescent="0.3">
      <c r="A138" t="s">
        <v>1209</v>
      </c>
      <c r="B138">
        <v>0</v>
      </c>
      <c r="C138">
        <v>103</v>
      </c>
      <c r="D138" s="147" t="s">
        <v>247</v>
      </c>
      <c r="E138" s="147" t="s">
        <v>247</v>
      </c>
      <c r="F138" s="147" t="s">
        <v>864</v>
      </c>
      <c r="G138" t="s">
        <v>13</v>
      </c>
      <c r="H138" s="351">
        <v>7445.5</v>
      </c>
      <c r="I138" s="267">
        <v>70161</v>
      </c>
      <c r="J138" s="268">
        <v>6434</v>
      </c>
      <c r="K138" s="247">
        <v>0.1061202092330497</v>
      </c>
      <c r="L138" s="352">
        <v>7335.5</v>
      </c>
      <c r="M138" s="352">
        <v>72640</v>
      </c>
      <c r="N138" s="269">
        <v>1291</v>
      </c>
      <c r="O138" s="254">
        <v>0.10098430616740088</v>
      </c>
      <c r="P138" s="352">
        <v>1984.3</v>
      </c>
      <c r="Q138" s="352">
        <v>22306</v>
      </c>
      <c r="R138" s="269">
        <v>16</v>
      </c>
      <c r="S138" s="254">
        <v>8.8958127857975425E-2</v>
      </c>
      <c r="T138" s="352">
        <v>16765.3</v>
      </c>
      <c r="U138" s="352">
        <v>165107</v>
      </c>
      <c r="V138" s="269">
        <v>7741</v>
      </c>
      <c r="W138" s="254">
        <v>0.10154203031973205</v>
      </c>
      <c r="X138" s="269" t="s">
        <v>1078</v>
      </c>
      <c r="Y138" s="269">
        <v>12</v>
      </c>
      <c r="Z138" t="s">
        <v>1210</v>
      </c>
      <c r="AA138" t="s">
        <v>2178</v>
      </c>
    </row>
    <row r="139" spans="1:27" x14ac:dyDescent="0.3">
      <c r="A139" t="s">
        <v>1248</v>
      </c>
      <c r="B139">
        <v>0</v>
      </c>
      <c r="C139">
        <v>212</v>
      </c>
      <c r="D139" s="147" t="s">
        <v>321</v>
      </c>
      <c r="E139" s="147" t="s">
        <v>1292</v>
      </c>
      <c r="F139" s="147" t="s">
        <v>864</v>
      </c>
      <c r="G139" t="s">
        <v>13</v>
      </c>
      <c r="H139" s="351">
        <v>2020.3</v>
      </c>
      <c r="I139" s="267">
        <v>19745</v>
      </c>
      <c r="J139" s="268">
        <v>1378</v>
      </c>
      <c r="K139" s="247">
        <v>0.10231957457584198</v>
      </c>
      <c r="L139" s="352">
        <v>1152.7</v>
      </c>
      <c r="M139" s="352">
        <v>9750</v>
      </c>
      <c r="N139" s="269">
        <v>725</v>
      </c>
      <c r="O139" s="254">
        <v>0.11822564102564102</v>
      </c>
      <c r="P139" s="352">
        <v>2141.6</v>
      </c>
      <c r="Q139" s="352">
        <v>18676</v>
      </c>
      <c r="R139" s="269">
        <v>30</v>
      </c>
      <c r="S139" s="254">
        <v>0.11467123581066609</v>
      </c>
      <c r="T139" s="352">
        <v>5314.6</v>
      </c>
      <c r="U139" s="352">
        <v>48171</v>
      </c>
      <c r="V139" s="269">
        <v>2133</v>
      </c>
      <c r="W139" s="254">
        <v>0.11032779057939425</v>
      </c>
      <c r="X139" s="269" t="s">
        <v>1078</v>
      </c>
      <c r="Y139" s="269">
        <v>12</v>
      </c>
      <c r="Z139" t="s">
        <v>323</v>
      </c>
      <c r="AA139" t="s">
        <v>2178</v>
      </c>
    </row>
    <row r="140" spans="1:27" x14ac:dyDescent="0.3">
      <c r="A140" t="s">
        <v>1166</v>
      </c>
      <c r="B140">
        <v>332900</v>
      </c>
      <c r="C140">
        <v>53</v>
      </c>
      <c r="D140" s="147" t="s">
        <v>2028</v>
      </c>
      <c r="E140" s="147" t="s">
        <v>384</v>
      </c>
      <c r="F140" s="147" t="s">
        <v>706</v>
      </c>
      <c r="G140" t="s">
        <v>13</v>
      </c>
      <c r="H140" s="351">
        <v>594.74473666666665</v>
      </c>
      <c r="I140" s="267">
        <v>1389.32</v>
      </c>
      <c r="J140" s="268">
        <v>316</v>
      </c>
      <c r="K140" s="247">
        <v>0.42808333333333337</v>
      </c>
      <c r="L140" s="352">
        <v>1209.3953483333337</v>
      </c>
      <c r="M140" s="352">
        <v>2825.1400000000003</v>
      </c>
      <c r="N140" s="269">
        <v>114</v>
      </c>
      <c r="O140" s="254">
        <v>0.42808333333333343</v>
      </c>
      <c r="P140" s="352">
        <v>411.82601258333341</v>
      </c>
      <c r="Q140" s="352">
        <v>962.02300000000002</v>
      </c>
      <c r="R140" s="269">
        <v>62</v>
      </c>
      <c r="S140" s="254">
        <v>0.42808333333333343</v>
      </c>
      <c r="T140" s="352">
        <v>2215.9660975833335</v>
      </c>
      <c r="U140" s="352">
        <v>5176.4830000000002</v>
      </c>
      <c r="V140" s="269">
        <v>492</v>
      </c>
      <c r="W140" s="254">
        <v>0.42808333333333337</v>
      </c>
      <c r="X140" s="269" t="s">
        <v>551</v>
      </c>
      <c r="Y140" s="269">
        <v>3</v>
      </c>
      <c r="Z140" t="s">
        <v>384</v>
      </c>
      <c r="AA140" t="s">
        <v>2178</v>
      </c>
    </row>
    <row r="141" spans="1:27" x14ac:dyDescent="0.3">
      <c r="A141" t="s">
        <v>1280</v>
      </c>
      <c r="B141">
        <v>332460</v>
      </c>
      <c r="C141">
        <v>24</v>
      </c>
      <c r="D141" s="147" t="s">
        <v>319</v>
      </c>
      <c r="E141" s="147" t="s">
        <v>320</v>
      </c>
      <c r="F141" s="147" t="s">
        <v>966</v>
      </c>
      <c r="G141" t="s">
        <v>13</v>
      </c>
      <c r="H141" s="351">
        <v>145.97571621818179</v>
      </c>
      <c r="I141" s="267">
        <v>308.072</v>
      </c>
      <c r="J141" s="268">
        <v>76</v>
      </c>
      <c r="K141" s="247">
        <v>0.47383636363636356</v>
      </c>
      <c r="L141" s="352">
        <v>103.94927378181816</v>
      </c>
      <c r="M141" s="352">
        <v>219.37800000000001</v>
      </c>
      <c r="N141" s="269">
        <v>17</v>
      </c>
      <c r="O141" s="254">
        <v>0.4738363636363635</v>
      </c>
      <c r="P141" s="352">
        <v>161.99896669090907</v>
      </c>
      <c r="Q141" s="352">
        <v>341.88800000000003</v>
      </c>
      <c r="R141" s="269">
        <v>58</v>
      </c>
      <c r="S141" s="254">
        <v>0.47383636363636356</v>
      </c>
      <c r="T141" s="352">
        <v>411.92395669090899</v>
      </c>
      <c r="U141" s="352">
        <v>1047.5150000000001</v>
      </c>
      <c r="V141" s="269">
        <v>148</v>
      </c>
      <c r="W141" s="254">
        <v>0.39323919627967996</v>
      </c>
      <c r="X141" s="269" t="s">
        <v>551</v>
      </c>
      <c r="Y141" s="269">
        <v>12</v>
      </c>
      <c r="Z141" t="s">
        <v>320</v>
      </c>
      <c r="AA141" t="s">
        <v>2178</v>
      </c>
    </row>
    <row r="142" spans="1:27" x14ac:dyDescent="0.3">
      <c r="A142" t="s">
        <v>1257</v>
      </c>
      <c r="B142">
        <v>0</v>
      </c>
      <c r="C142">
        <v>100</v>
      </c>
      <c r="D142" s="147" t="s">
        <v>2184</v>
      </c>
      <c r="E142" s="147" t="s">
        <v>342</v>
      </c>
      <c r="F142" s="147" t="s">
        <v>986</v>
      </c>
      <c r="G142" t="s">
        <v>13</v>
      </c>
      <c r="H142" s="351">
        <v>5802</v>
      </c>
      <c r="I142" s="267">
        <v>40860</v>
      </c>
      <c r="J142" s="268">
        <v>3696</v>
      </c>
      <c r="K142" s="247">
        <v>0.1419970631424376</v>
      </c>
      <c r="L142" s="352">
        <v>5643</v>
      </c>
      <c r="M142" s="352">
        <v>40944</v>
      </c>
      <c r="N142" s="269">
        <v>1624</v>
      </c>
      <c r="O142" s="254">
        <v>0.13782239155920281</v>
      </c>
      <c r="P142" s="352">
        <v>2252</v>
      </c>
      <c r="Q142" s="352">
        <v>18703</v>
      </c>
      <c r="R142" s="269">
        <v>21</v>
      </c>
      <c r="S142" s="254">
        <v>0.12040849061647864</v>
      </c>
      <c r="T142" s="352">
        <v>13697</v>
      </c>
      <c r="U142" s="352">
        <v>100507</v>
      </c>
      <c r="V142" s="269">
        <v>5341</v>
      </c>
      <c r="W142" s="254">
        <v>0.1362790651397415</v>
      </c>
      <c r="X142" s="269" t="s">
        <v>1078</v>
      </c>
      <c r="Y142" s="269">
        <v>12</v>
      </c>
      <c r="Z142" t="s">
        <v>343</v>
      </c>
      <c r="AA142" t="s">
        <v>2178</v>
      </c>
    </row>
    <row r="143" spans="1:27" x14ac:dyDescent="0.3">
      <c r="A143" t="s">
        <v>1098</v>
      </c>
      <c r="B143">
        <v>331170</v>
      </c>
      <c r="C143">
        <v>2</v>
      </c>
      <c r="D143" t="s">
        <v>80</v>
      </c>
      <c r="E143" t="s">
        <v>93</v>
      </c>
      <c r="F143" t="s">
        <v>602</v>
      </c>
      <c r="G143" t="s">
        <v>13</v>
      </c>
      <c r="H143" s="351">
        <v>132.84114729999999</v>
      </c>
      <c r="I143" s="267">
        <v>358.59399999999999</v>
      </c>
      <c r="J143" s="268">
        <v>74</v>
      </c>
      <c r="K143" s="247">
        <v>0.37045</v>
      </c>
      <c r="L143" s="352">
        <v>25.021304350000001</v>
      </c>
      <c r="M143" s="352">
        <v>67.543000000000006</v>
      </c>
      <c r="N143" s="269">
        <v>12</v>
      </c>
      <c r="O143" s="254">
        <v>0.37045</v>
      </c>
      <c r="P143" s="352">
        <v>27.191030000000001</v>
      </c>
      <c r="Q143" s="352">
        <v>73.400000000000006</v>
      </c>
      <c r="R143" s="269">
        <v>0</v>
      </c>
      <c r="S143" s="254">
        <v>0.37045</v>
      </c>
      <c r="T143" s="352">
        <v>185.05348164999998</v>
      </c>
      <c r="U143" s="352">
        <v>499.53700000000003</v>
      </c>
      <c r="V143" s="269">
        <v>84</v>
      </c>
      <c r="W143" s="254">
        <v>0.37044999999999995</v>
      </c>
      <c r="X143" s="269" t="s">
        <v>551</v>
      </c>
      <c r="Y143" s="269">
        <v>12</v>
      </c>
      <c r="Z143" t="s">
        <v>93</v>
      </c>
      <c r="AA143" t="s">
        <v>2178</v>
      </c>
    </row>
    <row r="144" spans="1:27" ht="28.8" x14ac:dyDescent="0.3">
      <c r="A144" t="s">
        <v>1100</v>
      </c>
      <c r="B144">
        <v>331190</v>
      </c>
      <c r="C144">
        <v>2</v>
      </c>
      <c r="D144" s="147" t="s">
        <v>80</v>
      </c>
      <c r="E144" s="147" t="s">
        <v>95</v>
      </c>
      <c r="F144" s="147" t="s">
        <v>1284</v>
      </c>
      <c r="G144" t="s">
        <v>13</v>
      </c>
      <c r="H144" s="351">
        <v>881.23470025000006</v>
      </c>
      <c r="I144" s="267">
        <v>3430.0410000000006</v>
      </c>
      <c r="J144" s="268">
        <v>686</v>
      </c>
      <c r="K144" s="247">
        <v>0.25691666666666663</v>
      </c>
      <c r="L144" s="352">
        <v>1675.9082664166663</v>
      </c>
      <c r="M144" s="352">
        <v>6523.1589999999997</v>
      </c>
      <c r="N144" s="269">
        <v>463</v>
      </c>
      <c r="O144" s="254">
        <v>0.25691666666666663</v>
      </c>
      <c r="P144" s="352">
        <v>580.41328749999991</v>
      </c>
      <c r="Q144" s="352">
        <v>2259.15</v>
      </c>
      <c r="R144" s="269">
        <v>94</v>
      </c>
      <c r="S144" s="254">
        <v>0.25691666666666663</v>
      </c>
      <c r="T144" s="352">
        <v>3137.5562541666663</v>
      </c>
      <c r="U144" s="352">
        <v>12212.349999999999</v>
      </c>
      <c r="V144" s="269">
        <v>1232</v>
      </c>
      <c r="W144" s="254">
        <v>0.25691666666666668</v>
      </c>
      <c r="X144" s="269" t="s">
        <v>551</v>
      </c>
      <c r="Y144" s="269">
        <v>12</v>
      </c>
      <c r="Z144" t="s">
        <v>95</v>
      </c>
      <c r="AA144" t="s">
        <v>2178</v>
      </c>
    </row>
    <row r="145" spans="1:27" ht="28.8" x14ac:dyDescent="0.3">
      <c r="A145" t="s">
        <v>1103</v>
      </c>
      <c r="B145">
        <v>331210</v>
      </c>
      <c r="C145">
        <v>2</v>
      </c>
      <c r="D145" s="147" t="s">
        <v>80</v>
      </c>
      <c r="E145" s="147" t="s">
        <v>1104</v>
      </c>
      <c r="F145" s="147" t="s">
        <v>602</v>
      </c>
      <c r="G145" t="s">
        <v>13</v>
      </c>
      <c r="H145" s="351">
        <v>401.369034</v>
      </c>
      <c r="I145" s="267">
        <v>1600.3550000000002</v>
      </c>
      <c r="J145" s="268">
        <v>333</v>
      </c>
      <c r="K145" s="247">
        <v>0.25079999999999997</v>
      </c>
      <c r="L145" s="352">
        <v>256.77405600000003</v>
      </c>
      <c r="M145" s="352">
        <v>1023.8200000000002</v>
      </c>
      <c r="N145" s="269">
        <v>98</v>
      </c>
      <c r="O145" s="254">
        <v>0.25079999999999997</v>
      </c>
      <c r="P145" s="352">
        <v>218.06432999999998</v>
      </c>
      <c r="Q145" s="352">
        <v>869.47500000000002</v>
      </c>
      <c r="R145" s="269">
        <v>64</v>
      </c>
      <c r="S145" s="254">
        <v>0.25079999999999997</v>
      </c>
      <c r="T145" s="352">
        <v>876.20741999999996</v>
      </c>
      <c r="U145" s="352">
        <v>3493.6500000000005</v>
      </c>
      <c r="V145" s="269">
        <v>494</v>
      </c>
      <c r="W145" s="254">
        <v>0.25079999999999997</v>
      </c>
      <c r="X145" s="269" t="s">
        <v>551</v>
      </c>
      <c r="Y145" s="269">
        <v>12</v>
      </c>
      <c r="Z145" t="s">
        <v>1104</v>
      </c>
      <c r="AA145" t="s">
        <v>2178</v>
      </c>
    </row>
    <row r="146" spans="1:27" ht="28.8" x14ac:dyDescent="0.3">
      <c r="A146" t="s">
        <v>1107</v>
      </c>
      <c r="B146">
        <v>331230</v>
      </c>
      <c r="C146">
        <v>2</v>
      </c>
      <c r="D146" s="147" t="s">
        <v>80</v>
      </c>
      <c r="E146" s="147" t="s">
        <v>102</v>
      </c>
      <c r="F146" s="147" t="s">
        <v>640</v>
      </c>
      <c r="G146" t="s">
        <v>13</v>
      </c>
      <c r="H146" s="351">
        <v>100.26134570833334</v>
      </c>
      <c r="I146" s="267">
        <v>213.001</v>
      </c>
      <c r="J146" s="268">
        <v>80</v>
      </c>
      <c r="K146" s="247">
        <v>0.47070833333333334</v>
      </c>
      <c r="L146" s="352">
        <v>29.849027541666665</v>
      </c>
      <c r="M146" s="352">
        <v>63.412999999999997</v>
      </c>
      <c r="N146" s="269">
        <v>11</v>
      </c>
      <c r="O146" s="254">
        <v>0.47070833333333334</v>
      </c>
      <c r="P146" s="352">
        <v>11.428798333333335</v>
      </c>
      <c r="Q146" s="352">
        <v>24.28</v>
      </c>
      <c r="R146" s="269">
        <v>4</v>
      </c>
      <c r="S146" s="254">
        <v>0.4707083333333334</v>
      </c>
      <c r="T146" s="352">
        <v>141.53917158333334</v>
      </c>
      <c r="U146" s="352">
        <v>300.69400000000002</v>
      </c>
      <c r="V146" s="269">
        <v>94</v>
      </c>
      <c r="W146" s="254">
        <v>0.47070833333333334</v>
      </c>
      <c r="X146" s="269" t="s">
        <v>551</v>
      </c>
      <c r="Y146" s="269">
        <v>12</v>
      </c>
      <c r="Z146" t="s">
        <v>102</v>
      </c>
      <c r="AA146" t="s">
        <v>2178</v>
      </c>
    </row>
    <row r="147" spans="1:27" ht="28.8" x14ac:dyDescent="0.3">
      <c r="A147" t="s">
        <v>1085</v>
      </c>
      <c r="B147">
        <v>331080</v>
      </c>
      <c r="C147">
        <v>2</v>
      </c>
      <c r="D147" s="147" t="s">
        <v>80</v>
      </c>
      <c r="E147" s="147" t="s">
        <v>86</v>
      </c>
      <c r="F147" s="147" t="s">
        <v>602</v>
      </c>
      <c r="G147" t="s">
        <v>13</v>
      </c>
      <c r="H147" s="351">
        <v>177.2521476</v>
      </c>
      <c r="I147" s="267">
        <v>706.74700000000007</v>
      </c>
      <c r="J147" s="268">
        <v>180</v>
      </c>
      <c r="K147" s="247">
        <v>0.25079999999999997</v>
      </c>
      <c r="L147" s="352">
        <v>51.365595599999999</v>
      </c>
      <c r="M147" s="352">
        <v>204.80700000000002</v>
      </c>
      <c r="N147" s="269">
        <v>38</v>
      </c>
      <c r="O147" s="254">
        <v>0.25079999999999997</v>
      </c>
      <c r="P147" s="352">
        <v>44.152587600000004</v>
      </c>
      <c r="Q147" s="352">
        <v>176.04700000000003</v>
      </c>
      <c r="R147" s="269">
        <v>30</v>
      </c>
      <c r="S147" s="254">
        <v>0.25079999999999997</v>
      </c>
      <c r="T147" s="352">
        <v>272.77033080000001</v>
      </c>
      <c r="U147" s="352">
        <v>1087.6010000000001</v>
      </c>
      <c r="V147" s="269">
        <v>246</v>
      </c>
      <c r="W147" s="254">
        <v>0.25079999999999997</v>
      </c>
      <c r="X147" s="269" t="s">
        <v>551</v>
      </c>
      <c r="Y147" s="269">
        <v>12</v>
      </c>
      <c r="Z147" t="s">
        <v>86</v>
      </c>
      <c r="AA147" t="s">
        <v>2178</v>
      </c>
    </row>
    <row r="148" spans="1:27" ht="28.8" x14ac:dyDescent="0.3">
      <c r="A148" t="s">
        <v>1086</v>
      </c>
      <c r="B148">
        <v>331090</v>
      </c>
      <c r="C148">
        <v>2</v>
      </c>
      <c r="D148" s="147" t="s">
        <v>80</v>
      </c>
      <c r="E148" s="147" t="s">
        <v>84</v>
      </c>
      <c r="F148" s="147" t="s">
        <v>602</v>
      </c>
      <c r="G148" t="s">
        <v>13</v>
      </c>
      <c r="H148" s="351">
        <v>889.19660279999994</v>
      </c>
      <c r="I148" s="267">
        <v>3545.4410000000003</v>
      </c>
      <c r="J148" s="268">
        <v>684</v>
      </c>
      <c r="K148" s="247">
        <v>0.25079999999999997</v>
      </c>
      <c r="L148" s="352">
        <v>936.68307479999987</v>
      </c>
      <c r="M148" s="352">
        <v>3734.7809999999999</v>
      </c>
      <c r="N148" s="269">
        <v>310</v>
      </c>
      <c r="O148" s="254">
        <v>0.25079999999999997</v>
      </c>
      <c r="P148" s="352">
        <v>461.63476919999999</v>
      </c>
      <c r="Q148" s="352">
        <v>1840.6490000000001</v>
      </c>
      <c r="R148" s="269">
        <v>90</v>
      </c>
      <c r="S148" s="254">
        <v>0.25079999999999997</v>
      </c>
      <c r="T148" s="352">
        <v>2287.5144467999999</v>
      </c>
      <c r="U148" s="352">
        <v>9120.8709999999992</v>
      </c>
      <c r="V148" s="269">
        <v>1084</v>
      </c>
      <c r="W148" s="254">
        <v>0.25080000000000002</v>
      </c>
      <c r="X148" s="269" t="s">
        <v>551</v>
      </c>
      <c r="Y148" s="269">
        <v>12</v>
      </c>
      <c r="Z148" t="s">
        <v>84</v>
      </c>
      <c r="AA148" t="s">
        <v>2178</v>
      </c>
    </row>
    <row r="149" spans="1:27" ht="28.8" x14ac:dyDescent="0.3">
      <c r="A149" t="s">
        <v>1090</v>
      </c>
      <c r="B149">
        <v>332010</v>
      </c>
      <c r="C149">
        <v>417</v>
      </c>
      <c r="D149" s="147" t="s">
        <v>80</v>
      </c>
      <c r="E149" s="147" t="s">
        <v>226</v>
      </c>
      <c r="F149" s="147" t="s">
        <v>836</v>
      </c>
      <c r="G149" t="s">
        <v>13</v>
      </c>
      <c r="H149" s="351">
        <v>513.00947413333336</v>
      </c>
      <c r="I149" s="267">
        <v>1184.597</v>
      </c>
      <c r="J149" s="268">
        <v>468</v>
      </c>
      <c r="K149" s="247">
        <v>0.43306666666666671</v>
      </c>
      <c r="L149" s="352">
        <v>197.16789120000001</v>
      </c>
      <c r="M149" s="352">
        <v>455.28299999999996</v>
      </c>
      <c r="N149" s="269">
        <v>82</v>
      </c>
      <c r="O149" s="254">
        <v>0.43306666666666671</v>
      </c>
      <c r="P149" s="352">
        <v>108.52260906666667</v>
      </c>
      <c r="Q149" s="352">
        <v>250.59100000000001</v>
      </c>
      <c r="R149" s="269">
        <v>10</v>
      </c>
      <c r="S149" s="254">
        <v>0.43306666666666671</v>
      </c>
      <c r="T149" s="352">
        <v>818.69997439999997</v>
      </c>
      <c r="U149" s="352">
        <v>1890.471</v>
      </c>
      <c r="V149" s="269">
        <v>560</v>
      </c>
      <c r="W149" s="254">
        <v>0.43306666666666666</v>
      </c>
      <c r="X149" s="269" t="s">
        <v>551</v>
      </c>
      <c r="Y149" s="269">
        <v>12</v>
      </c>
      <c r="Z149" t="s">
        <v>226</v>
      </c>
      <c r="AA149" t="s">
        <v>2178</v>
      </c>
    </row>
    <row r="150" spans="1:27" ht="28.8" x14ac:dyDescent="0.3">
      <c r="A150" t="s">
        <v>1091</v>
      </c>
      <c r="B150">
        <v>331120</v>
      </c>
      <c r="C150">
        <v>2</v>
      </c>
      <c r="D150" s="147" t="s">
        <v>80</v>
      </c>
      <c r="E150" s="147" t="s">
        <v>1092</v>
      </c>
      <c r="F150" s="147" t="s">
        <v>1284</v>
      </c>
      <c r="G150" t="s">
        <v>13</v>
      </c>
      <c r="H150" s="351">
        <v>1386.2642643416668</v>
      </c>
      <c r="I150" s="267">
        <v>5395.9490000000005</v>
      </c>
      <c r="J150" s="268">
        <v>1134</v>
      </c>
      <c r="K150" s="247">
        <v>0.25690833333333335</v>
      </c>
      <c r="L150" s="352">
        <v>1181.9078151333335</v>
      </c>
      <c r="M150" s="352">
        <v>4600.5040000000008</v>
      </c>
      <c r="N150" s="269">
        <v>339</v>
      </c>
      <c r="O150" s="254">
        <v>0.25690833333333335</v>
      </c>
      <c r="P150" s="352">
        <v>555.93344810833332</v>
      </c>
      <c r="Q150" s="352">
        <v>2163.9369999999999</v>
      </c>
      <c r="R150" s="269">
        <v>66</v>
      </c>
      <c r="S150" s="254">
        <v>0.25690833333333335</v>
      </c>
      <c r="T150" s="352">
        <v>3124.1055275833337</v>
      </c>
      <c r="U150" s="352">
        <v>12160.39</v>
      </c>
      <c r="V150" s="269">
        <v>1537</v>
      </c>
      <c r="W150" s="254">
        <v>0.25690833333333335</v>
      </c>
      <c r="X150" s="269" t="s">
        <v>551</v>
      </c>
      <c r="Y150" s="269">
        <v>12</v>
      </c>
      <c r="Z150" t="s">
        <v>1092</v>
      </c>
      <c r="AA150" t="s">
        <v>2178</v>
      </c>
    </row>
    <row r="151" spans="1:27" ht="28.8" x14ac:dyDescent="0.3">
      <c r="A151" t="s">
        <v>1094</v>
      </c>
      <c r="B151">
        <v>331140</v>
      </c>
      <c r="C151">
        <v>2</v>
      </c>
      <c r="D151" s="147" t="s">
        <v>80</v>
      </c>
      <c r="E151" s="147" t="s">
        <v>91</v>
      </c>
      <c r="F151" s="147" t="s">
        <v>602</v>
      </c>
      <c r="G151" t="s">
        <v>13</v>
      </c>
      <c r="H151" s="351">
        <v>153.69701159999997</v>
      </c>
      <c r="I151" s="267">
        <v>612.827</v>
      </c>
      <c r="J151" s="268">
        <v>135</v>
      </c>
      <c r="K151" s="247">
        <v>0.25079999999999997</v>
      </c>
      <c r="L151" s="352">
        <v>70.622270399999977</v>
      </c>
      <c r="M151" s="352">
        <v>281.58799999999997</v>
      </c>
      <c r="N151" s="269">
        <v>18</v>
      </c>
      <c r="O151" s="254">
        <v>0.25079999999999997</v>
      </c>
      <c r="P151" s="352">
        <v>5.8541735999999993</v>
      </c>
      <c r="Q151" s="352">
        <v>23.341999999999999</v>
      </c>
      <c r="R151" s="269">
        <v>2</v>
      </c>
      <c r="S151" s="254">
        <v>0.25079999999999997</v>
      </c>
      <c r="T151" s="352">
        <v>230.17345559999995</v>
      </c>
      <c r="U151" s="352">
        <v>917.75700000000006</v>
      </c>
      <c r="V151" s="269">
        <v>154</v>
      </c>
      <c r="W151" s="254">
        <v>0.25079999999999991</v>
      </c>
      <c r="X151" s="269" t="s">
        <v>551</v>
      </c>
      <c r="Y151" s="269">
        <v>12</v>
      </c>
      <c r="Z151" t="s">
        <v>91</v>
      </c>
      <c r="AA151" t="s">
        <v>2178</v>
      </c>
    </row>
    <row r="152" spans="1:27" ht="28.8" x14ac:dyDescent="0.3">
      <c r="A152" t="s">
        <v>1095</v>
      </c>
      <c r="B152">
        <v>331150</v>
      </c>
      <c r="C152">
        <v>2</v>
      </c>
      <c r="D152" s="147" t="s">
        <v>80</v>
      </c>
      <c r="E152" s="147" t="s">
        <v>92</v>
      </c>
      <c r="F152" s="147" t="s">
        <v>602</v>
      </c>
      <c r="G152" t="s">
        <v>13</v>
      </c>
      <c r="H152" s="351">
        <v>190.57414199999994</v>
      </c>
      <c r="I152" s="267">
        <v>759.8649999999999</v>
      </c>
      <c r="J152" s="268">
        <v>175</v>
      </c>
      <c r="K152" s="247">
        <v>0.25079999999999997</v>
      </c>
      <c r="L152" s="352">
        <v>51.960242399999998</v>
      </c>
      <c r="M152" s="352">
        <v>207.17800000000003</v>
      </c>
      <c r="N152" s="269">
        <v>37</v>
      </c>
      <c r="O152" s="254">
        <v>0.25079999999999997</v>
      </c>
      <c r="P152" s="352">
        <v>113.31896399999998</v>
      </c>
      <c r="Q152" s="352">
        <v>451.83</v>
      </c>
      <c r="R152" s="269">
        <v>20</v>
      </c>
      <c r="S152" s="254">
        <v>0.25079999999999997</v>
      </c>
      <c r="T152" s="352">
        <v>355.8533483999999</v>
      </c>
      <c r="U152" s="352">
        <v>1418.8730000000003</v>
      </c>
      <c r="V152" s="269">
        <v>230</v>
      </c>
      <c r="W152" s="254">
        <v>0.25079999999999986</v>
      </c>
      <c r="X152" s="269" t="s">
        <v>551</v>
      </c>
      <c r="Y152" s="269">
        <v>12</v>
      </c>
      <c r="Z152" t="s">
        <v>92</v>
      </c>
      <c r="AA152" t="s">
        <v>2178</v>
      </c>
    </row>
    <row r="153" spans="1:27" ht="28.8" x14ac:dyDescent="0.3">
      <c r="A153" t="s">
        <v>1096</v>
      </c>
      <c r="B153">
        <v>331155</v>
      </c>
      <c r="C153">
        <v>2</v>
      </c>
      <c r="D153" s="147" t="s">
        <v>80</v>
      </c>
      <c r="E153" s="147" t="s">
        <v>98</v>
      </c>
      <c r="F153" s="147" t="s">
        <v>602</v>
      </c>
      <c r="G153" t="s">
        <v>13</v>
      </c>
      <c r="H153" s="351">
        <v>615.47222879999993</v>
      </c>
      <c r="I153" s="267">
        <v>2454.0360000000001</v>
      </c>
      <c r="J153" s="268">
        <v>410</v>
      </c>
      <c r="K153" s="247">
        <v>0.25079999999999997</v>
      </c>
      <c r="L153" s="352">
        <v>1222.1147927999998</v>
      </c>
      <c r="M153" s="352">
        <v>4872.866</v>
      </c>
      <c r="N153" s="269">
        <v>115</v>
      </c>
      <c r="O153" s="254">
        <v>0.25079999999999997</v>
      </c>
      <c r="P153" s="352">
        <v>220.30372319999998</v>
      </c>
      <c r="Q153" s="352">
        <v>878.404</v>
      </c>
      <c r="R153" s="269">
        <v>44</v>
      </c>
      <c r="S153" s="254">
        <v>0.25079999999999997</v>
      </c>
      <c r="T153" s="352">
        <v>2057.8907447999995</v>
      </c>
      <c r="U153" s="352">
        <v>8205.3059999999987</v>
      </c>
      <c r="V153" s="269">
        <v>567</v>
      </c>
      <c r="W153" s="254">
        <v>0.25079999999999997</v>
      </c>
      <c r="X153" s="269" t="s">
        <v>551</v>
      </c>
      <c r="Y153" s="269">
        <v>12</v>
      </c>
      <c r="Z153" t="s">
        <v>98</v>
      </c>
      <c r="AA153" t="s">
        <v>2178</v>
      </c>
    </row>
    <row r="154" spans="1:27" x14ac:dyDescent="0.3">
      <c r="A154" t="s">
        <v>1267</v>
      </c>
      <c r="B154">
        <v>332630</v>
      </c>
      <c r="C154">
        <v>363</v>
      </c>
      <c r="D154" s="147" t="s">
        <v>363</v>
      </c>
      <c r="E154" s="147" t="s">
        <v>364</v>
      </c>
      <c r="F154" s="147" t="s">
        <v>1016</v>
      </c>
      <c r="G154" t="s">
        <v>13</v>
      </c>
      <c r="H154" s="351">
        <v>163.45530916666667</v>
      </c>
      <c r="I154" s="267">
        <v>249.23299999999998</v>
      </c>
      <c r="J154" s="268">
        <v>133</v>
      </c>
      <c r="K154" s="247">
        <v>0.65583333333333338</v>
      </c>
      <c r="L154" s="352">
        <v>48.419519166666667</v>
      </c>
      <c r="M154" s="352">
        <v>73.828999999999994</v>
      </c>
      <c r="N154" s="269">
        <v>20</v>
      </c>
      <c r="O154" s="254">
        <v>0.65583333333333338</v>
      </c>
      <c r="P154" s="352">
        <v>18.897181666666668</v>
      </c>
      <c r="Q154" s="352">
        <v>28.814</v>
      </c>
      <c r="R154" s="269">
        <v>26</v>
      </c>
      <c r="S154" s="254">
        <v>0.65583333333333338</v>
      </c>
      <c r="T154" s="352">
        <v>230.77200999999999</v>
      </c>
      <c r="U154" s="352">
        <v>351.87600000000009</v>
      </c>
      <c r="V154" s="269">
        <v>179</v>
      </c>
      <c r="W154" s="254">
        <v>0.65583333333333316</v>
      </c>
      <c r="X154" s="269" t="s">
        <v>551</v>
      </c>
      <c r="Y154" s="269">
        <v>12</v>
      </c>
      <c r="Z154" t="s">
        <v>364</v>
      </c>
      <c r="AA154" t="s">
        <v>2178</v>
      </c>
    </row>
    <row r="155" spans="1:27" x14ac:dyDescent="0.3">
      <c r="A155" t="s">
        <v>1203</v>
      </c>
      <c r="B155">
        <v>332650</v>
      </c>
      <c r="C155">
        <v>240</v>
      </c>
      <c r="D155" s="147" t="s">
        <v>240</v>
      </c>
      <c r="E155" s="147" t="s">
        <v>241</v>
      </c>
      <c r="F155" s="147" t="s">
        <v>855</v>
      </c>
      <c r="G155" t="s">
        <v>13</v>
      </c>
      <c r="H155" s="351">
        <v>420.92913800000002</v>
      </c>
      <c r="I155" s="267">
        <v>851.48</v>
      </c>
      <c r="J155" s="268">
        <v>198</v>
      </c>
      <c r="K155" s="247">
        <v>0.49435000000000001</v>
      </c>
      <c r="L155" s="352">
        <v>241.83898610000003</v>
      </c>
      <c r="M155" s="352">
        <v>489.20600000000002</v>
      </c>
      <c r="N155" s="269">
        <v>26</v>
      </c>
      <c r="O155" s="254">
        <v>0.49435000000000007</v>
      </c>
      <c r="P155" s="352">
        <v>132.49618135</v>
      </c>
      <c r="Q155" s="352">
        <v>268.02100000000002</v>
      </c>
      <c r="R155" s="269">
        <v>16</v>
      </c>
      <c r="S155" s="254">
        <v>0.49434999999999996</v>
      </c>
      <c r="T155" s="352">
        <v>795.26430545000005</v>
      </c>
      <c r="U155" s="352">
        <v>1608.7070000000003</v>
      </c>
      <c r="V155" s="269">
        <v>239</v>
      </c>
      <c r="W155" s="254">
        <v>0.49434999999999996</v>
      </c>
      <c r="X155" s="269" t="s">
        <v>551</v>
      </c>
      <c r="Y155" s="269">
        <v>12</v>
      </c>
      <c r="Z155" t="s">
        <v>241</v>
      </c>
      <c r="AA155" t="s">
        <v>2178</v>
      </c>
    </row>
    <row r="156" spans="1:27" x14ac:dyDescent="0.3">
      <c r="A156" t="s">
        <v>1204</v>
      </c>
      <c r="B156">
        <v>332660</v>
      </c>
      <c r="C156">
        <v>240</v>
      </c>
      <c r="D156" s="147" t="s">
        <v>240</v>
      </c>
      <c r="E156" s="147" t="s">
        <v>242</v>
      </c>
      <c r="F156" s="147" t="s">
        <v>1284</v>
      </c>
      <c r="G156" t="s">
        <v>13</v>
      </c>
      <c r="H156" s="351">
        <v>329.90743859999998</v>
      </c>
      <c r="I156" s="267">
        <v>667.35599999999999</v>
      </c>
      <c r="J156" s="268">
        <v>216</v>
      </c>
      <c r="K156" s="247">
        <v>0.49434999999999996</v>
      </c>
      <c r="L156" s="352">
        <v>184.35745115000003</v>
      </c>
      <c r="M156" s="352">
        <v>372.92900000000003</v>
      </c>
      <c r="N156" s="269">
        <v>26</v>
      </c>
      <c r="O156" s="254">
        <v>0.49435000000000007</v>
      </c>
      <c r="P156" s="352">
        <v>17.109947849999998</v>
      </c>
      <c r="Q156" s="352">
        <v>34.610999999999997</v>
      </c>
      <c r="R156" s="269">
        <v>2</v>
      </c>
      <c r="S156" s="254">
        <v>0.49434999999999996</v>
      </c>
      <c r="T156" s="352">
        <v>531.37483759999998</v>
      </c>
      <c r="U156" s="352">
        <v>1074.896</v>
      </c>
      <c r="V156" s="269">
        <v>243</v>
      </c>
      <c r="W156" s="254">
        <v>0.49435000000000001</v>
      </c>
      <c r="X156" s="269" t="s">
        <v>551</v>
      </c>
      <c r="Y156" s="269">
        <v>6</v>
      </c>
      <c r="Z156" t="s">
        <v>242</v>
      </c>
      <c r="AA156" t="s">
        <v>2178</v>
      </c>
    </row>
    <row r="157" spans="1:27" x14ac:dyDescent="0.3">
      <c r="A157" t="s">
        <v>1205</v>
      </c>
      <c r="B157">
        <v>332670</v>
      </c>
      <c r="C157">
        <v>240</v>
      </c>
      <c r="D157" t="s">
        <v>240</v>
      </c>
      <c r="E157" t="s">
        <v>243</v>
      </c>
      <c r="F157" t="s">
        <v>857</v>
      </c>
      <c r="G157" t="s">
        <v>13</v>
      </c>
      <c r="H157" s="351">
        <v>847.17501025000013</v>
      </c>
      <c r="I157" s="267">
        <v>1713.7150000000001</v>
      </c>
      <c r="J157" s="268">
        <v>392</v>
      </c>
      <c r="K157" s="247">
        <v>0.49435000000000001</v>
      </c>
      <c r="L157" s="352">
        <v>869.62542114999997</v>
      </c>
      <c r="M157" s="352">
        <v>1759.1289999999999</v>
      </c>
      <c r="N157" s="269">
        <v>59</v>
      </c>
      <c r="O157" s="254">
        <v>0.49435000000000001</v>
      </c>
      <c r="P157" s="352">
        <v>393.61531179999997</v>
      </c>
      <c r="Q157" s="352">
        <v>796.22799999999995</v>
      </c>
      <c r="R157" s="269">
        <v>58</v>
      </c>
      <c r="S157" s="254">
        <v>0.49435000000000001</v>
      </c>
      <c r="T157" s="352">
        <v>2110.4157432000002</v>
      </c>
      <c r="U157" s="352">
        <v>4269.0720000000001</v>
      </c>
      <c r="V157" s="269">
        <v>506</v>
      </c>
      <c r="W157" s="254">
        <v>0.49435000000000001</v>
      </c>
      <c r="X157" s="269" t="s">
        <v>551</v>
      </c>
      <c r="Y157" s="269">
        <v>12</v>
      </c>
      <c r="Z157" t="s">
        <v>243</v>
      </c>
      <c r="AA157" t="s">
        <v>2178</v>
      </c>
    </row>
    <row r="158" spans="1:27" x14ac:dyDescent="0.3">
      <c r="A158" t="s">
        <v>1206</v>
      </c>
      <c r="B158">
        <v>332680</v>
      </c>
      <c r="C158">
        <v>240</v>
      </c>
      <c r="D158" s="147" t="s">
        <v>240</v>
      </c>
      <c r="E158" s="147" t="s">
        <v>244</v>
      </c>
      <c r="F158" s="147" t="s">
        <v>859</v>
      </c>
      <c r="G158" t="s">
        <v>13</v>
      </c>
      <c r="H158" s="351">
        <v>501.04646509999998</v>
      </c>
      <c r="I158" s="267">
        <v>1013.5459999999999</v>
      </c>
      <c r="J158" s="268">
        <v>250</v>
      </c>
      <c r="K158" s="247">
        <v>0.49435000000000001</v>
      </c>
      <c r="L158" s="352">
        <v>359.94612199999995</v>
      </c>
      <c r="M158" s="352">
        <v>728.11999999999989</v>
      </c>
      <c r="N158" s="269">
        <v>51</v>
      </c>
      <c r="O158" s="254">
        <v>0.49435000000000001</v>
      </c>
      <c r="P158" s="352">
        <v>122.92902580000001</v>
      </c>
      <c r="Q158" s="352">
        <v>248.66800000000001</v>
      </c>
      <c r="R158" s="269">
        <v>28</v>
      </c>
      <c r="S158" s="254">
        <v>0.49435000000000001</v>
      </c>
      <c r="T158" s="352">
        <v>983.9216128999999</v>
      </c>
      <c r="U158" s="352">
        <v>1990.3339999999998</v>
      </c>
      <c r="V158" s="269">
        <v>325</v>
      </c>
      <c r="W158" s="254">
        <v>0.49435000000000001</v>
      </c>
      <c r="X158" s="269" t="s">
        <v>551</v>
      </c>
      <c r="Y158" s="269">
        <v>12</v>
      </c>
      <c r="Z158" t="s">
        <v>244</v>
      </c>
      <c r="AA158" t="s">
        <v>2178</v>
      </c>
    </row>
    <row r="159" spans="1:27" x14ac:dyDescent="0.3">
      <c r="A159" t="s">
        <v>1207</v>
      </c>
      <c r="B159">
        <v>332700</v>
      </c>
      <c r="C159">
        <v>240</v>
      </c>
      <c r="D159" s="147" t="s">
        <v>240</v>
      </c>
      <c r="E159" s="147" t="s">
        <v>401</v>
      </c>
      <c r="F159" s="147" t="s">
        <v>1284</v>
      </c>
      <c r="G159" t="s">
        <v>13</v>
      </c>
      <c r="H159" s="351">
        <v>100.20079019999997</v>
      </c>
      <c r="I159" s="267">
        <v>202.69199999999995</v>
      </c>
      <c r="J159" s="268">
        <v>48</v>
      </c>
      <c r="K159" s="247">
        <v>0.49434999999999996</v>
      </c>
      <c r="L159" s="352">
        <v>44.486556499999999</v>
      </c>
      <c r="M159" s="352">
        <v>89.99</v>
      </c>
      <c r="N159" s="269">
        <v>8</v>
      </c>
      <c r="O159" s="254">
        <v>0.49435000000000001</v>
      </c>
      <c r="P159" s="352">
        <v>60.8485528</v>
      </c>
      <c r="Q159" s="352">
        <v>123.08799999999999</v>
      </c>
      <c r="R159" s="269">
        <v>18</v>
      </c>
      <c r="S159" s="254">
        <v>0.49435000000000001</v>
      </c>
      <c r="T159" s="352">
        <v>205.53589949999997</v>
      </c>
      <c r="U159" s="352">
        <v>415.77</v>
      </c>
      <c r="V159" s="269">
        <v>74</v>
      </c>
      <c r="W159" s="254">
        <v>0.49434999999999996</v>
      </c>
      <c r="X159" s="269" t="s">
        <v>551</v>
      </c>
      <c r="Y159" s="269">
        <v>12</v>
      </c>
      <c r="Z159" t="s">
        <v>401</v>
      </c>
      <c r="AA159" t="s">
        <v>2178</v>
      </c>
    </row>
    <row r="160" spans="1:27" x14ac:dyDescent="0.3">
      <c r="A160" t="s">
        <v>1116</v>
      </c>
      <c r="B160">
        <v>331950</v>
      </c>
      <c r="C160">
        <v>688</v>
      </c>
      <c r="D160" s="147" t="s">
        <v>103</v>
      </c>
      <c r="E160" s="147" t="s">
        <v>110</v>
      </c>
      <c r="F160" s="147" t="s">
        <v>1342</v>
      </c>
      <c r="G160" t="s">
        <v>6</v>
      </c>
      <c r="H160" s="351">
        <v>154.39076235000007</v>
      </c>
      <c r="I160" s="267">
        <v>226.19700000000006</v>
      </c>
      <c r="J160" s="268">
        <v>140</v>
      </c>
      <c r="K160" s="247">
        <v>0.6825500000000001</v>
      </c>
      <c r="L160" s="352">
        <v>5.1218552000000006</v>
      </c>
      <c r="M160" s="352">
        <v>7.5039999999999996</v>
      </c>
      <c r="N160" s="269">
        <v>22</v>
      </c>
      <c r="O160" s="254">
        <v>0.6825500000000001</v>
      </c>
      <c r="P160" s="352">
        <v>134.59749490000002</v>
      </c>
      <c r="Q160" s="352">
        <v>197.19800000000001</v>
      </c>
      <c r="R160" s="269">
        <v>14</v>
      </c>
      <c r="S160" s="254">
        <v>0.6825500000000001</v>
      </c>
      <c r="T160" s="352">
        <v>294.11011245000009</v>
      </c>
      <c r="U160" s="352">
        <v>430.899</v>
      </c>
      <c r="V160" s="269">
        <v>171</v>
      </c>
      <c r="W160" s="254">
        <v>0.68255000000000021</v>
      </c>
      <c r="X160" s="269" t="s">
        <v>551</v>
      </c>
      <c r="Y160" s="269">
        <v>12</v>
      </c>
      <c r="Z160" t="s">
        <v>110</v>
      </c>
      <c r="AA160" t="s">
        <v>2178</v>
      </c>
    </row>
    <row r="161" spans="1:27" x14ac:dyDescent="0.3">
      <c r="A161" t="s">
        <v>1190</v>
      </c>
      <c r="B161">
        <v>331960</v>
      </c>
      <c r="C161">
        <v>701</v>
      </c>
      <c r="D161" s="147" t="s">
        <v>208</v>
      </c>
      <c r="E161" s="147" t="s">
        <v>209</v>
      </c>
      <c r="F161" s="147" t="s">
        <v>814</v>
      </c>
      <c r="G161" t="s">
        <v>13</v>
      </c>
      <c r="H161" s="351">
        <v>74.565157400000004</v>
      </c>
      <c r="I161" s="267">
        <v>118.34800000000003</v>
      </c>
      <c r="J161" s="268">
        <v>53</v>
      </c>
      <c r="K161" s="247">
        <v>0.63004999999999989</v>
      </c>
      <c r="L161" s="352">
        <v>85.805879449999992</v>
      </c>
      <c r="M161" s="352">
        <v>136.18900000000002</v>
      </c>
      <c r="N161" s="269">
        <v>34</v>
      </c>
      <c r="O161" s="254">
        <v>0.63004999999999989</v>
      </c>
      <c r="P161" s="352">
        <v>7.2821178999999985</v>
      </c>
      <c r="Q161" s="352">
        <v>11.558</v>
      </c>
      <c r="R161" s="269">
        <v>12</v>
      </c>
      <c r="S161" s="254">
        <v>0.63004999999999989</v>
      </c>
      <c r="T161" s="352">
        <v>167.65315475</v>
      </c>
      <c r="U161" s="352">
        <v>266.09500000000003</v>
      </c>
      <c r="V161" s="269">
        <v>99</v>
      </c>
      <c r="W161" s="254">
        <v>0.63004999999999989</v>
      </c>
      <c r="X161" s="269" t="s">
        <v>551</v>
      </c>
      <c r="Y161" s="269">
        <v>12</v>
      </c>
      <c r="Z161" t="s">
        <v>209</v>
      </c>
      <c r="AA161" t="s">
        <v>2178</v>
      </c>
    </row>
    <row r="162" spans="1:27" x14ac:dyDescent="0.3">
      <c r="A162" t="s">
        <v>1200</v>
      </c>
      <c r="B162">
        <v>332030</v>
      </c>
      <c r="C162">
        <v>332</v>
      </c>
      <c r="D162" s="147" t="s">
        <v>234</v>
      </c>
      <c r="E162" s="147" t="s">
        <v>235</v>
      </c>
      <c r="F162" s="147" t="s">
        <v>848</v>
      </c>
      <c r="G162" t="s">
        <v>14</v>
      </c>
      <c r="H162" s="351">
        <v>129.66658999999996</v>
      </c>
      <c r="I162" s="267">
        <v>182.62899999999996</v>
      </c>
      <c r="J162" s="268">
        <v>43</v>
      </c>
      <c r="K162" s="247">
        <v>0.71</v>
      </c>
      <c r="L162" s="352">
        <v>81.718869999999995</v>
      </c>
      <c r="M162" s="352">
        <v>115.09700000000001</v>
      </c>
      <c r="N162" s="269">
        <v>15</v>
      </c>
      <c r="O162" s="254">
        <v>0.70999999999999985</v>
      </c>
      <c r="P162" s="352">
        <v>56.868869999999994</v>
      </c>
      <c r="Q162" s="352">
        <v>80.096999999999994</v>
      </c>
      <c r="R162" s="269">
        <v>6</v>
      </c>
      <c r="S162" s="254">
        <v>0.71</v>
      </c>
      <c r="T162" s="352">
        <v>268.25432999999998</v>
      </c>
      <c r="U162" s="352">
        <v>378.78</v>
      </c>
      <c r="V162" s="269">
        <v>61</v>
      </c>
      <c r="W162" s="254">
        <v>0.70820616188816732</v>
      </c>
      <c r="X162" s="269" t="s">
        <v>551</v>
      </c>
      <c r="Y162" s="269">
        <v>12</v>
      </c>
      <c r="Z162" t="s">
        <v>235</v>
      </c>
      <c r="AA162" t="s">
        <v>2178</v>
      </c>
    </row>
    <row r="163" spans="1:27" x14ac:dyDescent="0.3">
      <c r="A163" t="s">
        <v>1253</v>
      </c>
      <c r="B163">
        <v>332530</v>
      </c>
      <c r="C163">
        <v>364</v>
      </c>
      <c r="D163" s="147" t="s">
        <v>334</v>
      </c>
      <c r="E163" s="147" t="s">
        <v>335</v>
      </c>
      <c r="F163" s="147" t="s">
        <v>979</v>
      </c>
      <c r="G163" t="s">
        <v>14</v>
      </c>
      <c r="H163" s="351">
        <v>182.31786</v>
      </c>
      <c r="I163" s="267">
        <v>238.32399999999998</v>
      </c>
      <c r="J163" s="268">
        <v>150</v>
      </c>
      <c r="K163" s="247">
        <v>0.76500000000000001</v>
      </c>
      <c r="L163" s="352">
        <v>169.00762500000002</v>
      </c>
      <c r="M163" s="352">
        <v>220.92500000000001</v>
      </c>
      <c r="N163" s="269">
        <v>24</v>
      </c>
      <c r="O163" s="254">
        <v>0.76500000000000001</v>
      </c>
      <c r="P163" s="352">
        <v>55.962045000000003</v>
      </c>
      <c r="Q163" s="352">
        <v>73.153000000000006</v>
      </c>
      <c r="R163" s="269">
        <v>26</v>
      </c>
      <c r="S163" s="254">
        <v>0.76500000000000001</v>
      </c>
      <c r="T163" s="352">
        <v>407.28753</v>
      </c>
      <c r="U163" s="352">
        <v>532.40199999999993</v>
      </c>
      <c r="V163" s="269">
        <v>200</v>
      </c>
      <c r="W163" s="254">
        <v>0.76500000000000012</v>
      </c>
      <c r="X163" s="269" t="s">
        <v>551</v>
      </c>
      <c r="Y163" s="269">
        <v>6</v>
      </c>
      <c r="Z163" t="s">
        <v>335</v>
      </c>
      <c r="AA163" t="s">
        <v>2178</v>
      </c>
    </row>
    <row r="164" spans="1:27" x14ac:dyDescent="0.3">
      <c r="A164" t="s">
        <v>1223</v>
      </c>
      <c r="B164">
        <v>332220</v>
      </c>
      <c r="C164">
        <v>44</v>
      </c>
      <c r="D164" s="147" t="s">
        <v>274</v>
      </c>
      <c r="E164" s="147" t="s">
        <v>275</v>
      </c>
      <c r="F164" s="147" t="s">
        <v>912</v>
      </c>
      <c r="G164" t="s">
        <v>14</v>
      </c>
      <c r="H164" s="351">
        <v>428.44613369166672</v>
      </c>
      <c r="I164" s="267">
        <v>539.83699999999999</v>
      </c>
      <c r="J164" s="268">
        <v>192</v>
      </c>
      <c r="K164" s="247">
        <v>0.79365833333333347</v>
      </c>
      <c r="L164" s="352">
        <v>607.81767897500004</v>
      </c>
      <c r="M164" s="352">
        <v>765.84299999999996</v>
      </c>
      <c r="N164" s="269">
        <v>65</v>
      </c>
      <c r="O164" s="254">
        <v>0.79365833333333347</v>
      </c>
      <c r="P164" s="352">
        <v>645.83153216666676</v>
      </c>
      <c r="Q164" s="352">
        <v>813.74</v>
      </c>
      <c r="R164" s="269">
        <v>30</v>
      </c>
      <c r="S164" s="254">
        <v>0.79365833333333347</v>
      </c>
      <c r="T164" s="352">
        <v>1682.0953448333337</v>
      </c>
      <c r="U164" s="352">
        <v>2123.37</v>
      </c>
      <c r="V164" s="269">
        <v>282</v>
      </c>
      <c r="W164" s="254">
        <v>0.79218193006086257</v>
      </c>
      <c r="X164" s="269" t="s">
        <v>551</v>
      </c>
      <c r="Y164" s="269">
        <v>12</v>
      </c>
      <c r="Z164" t="s">
        <v>275</v>
      </c>
      <c r="AA164" t="s">
        <v>2178</v>
      </c>
    </row>
    <row r="165" spans="1:27" x14ac:dyDescent="0.3">
      <c r="A165" t="s">
        <v>1174</v>
      </c>
      <c r="B165">
        <v>331790</v>
      </c>
      <c r="C165">
        <v>420</v>
      </c>
      <c r="D165" s="147" t="s">
        <v>171</v>
      </c>
      <c r="E165" s="147" t="s">
        <v>172</v>
      </c>
      <c r="F165" s="147" t="s">
        <v>759</v>
      </c>
      <c r="G165" t="s">
        <v>14</v>
      </c>
      <c r="H165" s="351">
        <v>66.928500000000014</v>
      </c>
      <c r="I165" s="267">
        <v>74.364999999999995</v>
      </c>
      <c r="J165" s="268">
        <v>31</v>
      </c>
      <c r="K165" s="247">
        <v>0.90000000000000024</v>
      </c>
      <c r="L165" s="352">
        <v>96.68340000000002</v>
      </c>
      <c r="M165" s="352">
        <v>107.42599999999999</v>
      </c>
      <c r="N165" s="269">
        <v>6</v>
      </c>
      <c r="O165" s="254">
        <v>0.90000000000000024</v>
      </c>
      <c r="P165" s="352">
        <v>73.251900000000006</v>
      </c>
      <c r="Q165" s="352">
        <v>81.390999999999991</v>
      </c>
      <c r="R165" s="269">
        <v>6</v>
      </c>
      <c r="S165" s="254">
        <v>0.90000000000000013</v>
      </c>
      <c r="T165" s="352">
        <v>236.86380000000005</v>
      </c>
      <c r="U165" s="352">
        <v>268.22199999999998</v>
      </c>
      <c r="V165" s="269">
        <v>47</v>
      </c>
      <c r="W165" s="254">
        <v>0.88308863553325256</v>
      </c>
      <c r="X165" s="269" t="s">
        <v>551</v>
      </c>
      <c r="Y165" s="269">
        <v>12</v>
      </c>
      <c r="Z165" t="s">
        <v>172</v>
      </c>
      <c r="AA165" t="s">
        <v>2178</v>
      </c>
    </row>
    <row r="166" spans="1:27" x14ac:dyDescent="0.3">
      <c r="A166" t="s">
        <v>1170</v>
      </c>
      <c r="B166">
        <v>331770</v>
      </c>
      <c r="C166">
        <v>747</v>
      </c>
      <c r="D166" s="147" t="s">
        <v>161</v>
      </c>
      <c r="E166" s="147" t="s">
        <v>162</v>
      </c>
      <c r="F166" s="147" t="s">
        <v>748</v>
      </c>
      <c r="G166" t="s">
        <v>14</v>
      </c>
      <c r="H166" s="351">
        <v>160.81399999999999</v>
      </c>
      <c r="I166" s="267">
        <v>160.81399999999999</v>
      </c>
      <c r="J166" s="268">
        <v>78</v>
      </c>
      <c r="K166" s="247">
        <v>1</v>
      </c>
      <c r="L166" s="352">
        <v>124.68700000000001</v>
      </c>
      <c r="M166" s="352">
        <v>124.68700000000001</v>
      </c>
      <c r="N166" s="269">
        <v>5</v>
      </c>
      <c r="O166" s="254">
        <v>1</v>
      </c>
      <c r="P166" s="352">
        <v>70.994</v>
      </c>
      <c r="Q166" s="352">
        <v>70.994</v>
      </c>
      <c r="R166" s="269">
        <v>10</v>
      </c>
      <c r="S166" s="254">
        <v>1</v>
      </c>
      <c r="T166" s="352">
        <v>356.495</v>
      </c>
      <c r="U166" s="352">
        <v>374.63700000000006</v>
      </c>
      <c r="V166" s="269">
        <v>98</v>
      </c>
      <c r="W166" s="254">
        <v>0.9515744574081042</v>
      </c>
      <c r="X166" s="269" t="s">
        <v>551</v>
      </c>
      <c r="Y166" s="269">
        <v>12</v>
      </c>
      <c r="Z166" t="s">
        <v>162</v>
      </c>
      <c r="AA166" t="s">
        <v>2178</v>
      </c>
    </row>
    <row r="167" spans="1:27" x14ac:dyDescent="0.3">
      <c r="A167" t="s">
        <v>1177</v>
      </c>
      <c r="B167">
        <v>331840</v>
      </c>
      <c r="C167">
        <v>682</v>
      </c>
      <c r="D167" s="147" t="s">
        <v>177</v>
      </c>
      <c r="E167" s="147" t="s">
        <v>178</v>
      </c>
      <c r="F167" s="147" t="s">
        <v>766</v>
      </c>
      <c r="G167" t="s">
        <v>14</v>
      </c>
      <c r="H167" s="351">
        <v>32.488100000000003</v>
      </c>
      <c r="I167" s="267">
        <v>34.198</v>
      </c>
      <c r="J167" s="268">
        <v>45</v>
      </c>
      <c r="K167" s="247">
        <v>0.95000000000000007</v>
      </c>
      <c r="L167" s="352">
        <v>25.612950000000001</v>
      </c>
      <c r="M167" s="352">
        <v>26.960999999999999</v>
      </c>
      <c r="N167" s="269">
        <v>6</v>
      </c>
      <c r="O167" s="254">
        <v>0.95000000000000007</v>
      </c>
      <c r="P167" s="352">
        <v>22.461800000000004</v>
      </c>
      <c r="Q167" s="352">
        <v>23.644000000000002</v>
      </c>
      <c r="R167" s="269">
        <v>18</v>
      </c>
      <c r="S167" s="254">
        <v>0.95000000000000007</v>
      </c>
      <c r="T167" s="352">
        <v>80.562850000000012</v>
      </c>
      <c r="U167" s="352">
        <v>84.802999999999997</v>
      </c>
      <c r="V167" s="269">
        <v>68</v>
      </c>
      <c r="W167" s="254">
        <v>0.95000000000000018</v>
      </c>
      <c r="X167" s="269" t="s">
        <v>551</v>
      </c>
      <c r="Y167" s="269">
        <v>12</v>
      </c>
      <c r="Z167" t="s">
        <v>178</v>
      </c>
      <c r="AA167" t="s">
        <v>2178</v>
      </c>
    </row>
    <row r="168" spans="1:27" x14ac:dyDescent="0.3">
      <c r="A168" t="s">
        <v>1235</v>
      </c>
      <c r="B168">
        <v>332330</v>
      </c>
      <c r="C168">
        <v>416</v>
      </c>
      <c r="D168" s="147" t="s">
        <v>299</v>
      </c>
      <c r="E168" s="147" t="s">
        <v>300</v>
      </c>
      <c r="F168" s="147" t="s">
        <v>939</v>
      </c>
      <c r="G168" t="s">
        <v>14</v>
      </c>
      <c r="H168" s="351">
        <v>134.47890000000007</v>
      </c>
      <c r="I168" s="267">
        <v>149.42100000000002</v>
      </c>
      <c r="J168" s="268">
        <v>40</v>
      </c>
      <c r="K168" s="247">
        <v>0.90000000000000036</v>
      </c>
      <c r="L168" s="352">
        <v>97.911000000000016</v>
      </c>
      <c r="M168" s="352">
        <v>108.78999999999999</v>
      </c>
      <c r="N168" s="269">
        <v>7</v>
      </c>
      <c r="O168" s="254">
        <v>0.90000000000000024</v>
      </c>
      <c r="P168" s="352">
        <v>69.478200000000029</v>
      </c>
      <c r="Q168" s="352">
        <v>77.198000000000008</v>
      </c>
      <c r="R168" s="269">
        <v>18</v>
      </c>
      <c r="S168" s="254">
        <v>0.90000000000000024</v>
      </c>
      <c r="T168" s="352">
        <v>301.86810000000014</v>
      </c>
      <c r="U168" s="352">
        <v>356.71</v>
      </c>
      <c r="V168" s="269">
        <v>64</v>
      </c>
      <c r="W168" s="254">
        <v>0.84625634268733751</v>
      </c>
      <c r="X168" s="269" t="s">
        <v>551</v>
      </c>
      <c r="Y168" s="269">
        <v>12</v>
      </c>
      <c r="Z168" t="s">
        <v>300</v>
      </c>
      <c r="AA168" t="s">
        <v>2178</v>
      </c>
    </row>
    <row r="169" spans="1:27" x14ac:dyDescent="0.3">
      <c r="A169" t="s">
        <v>1262</v>
      </c>
      <c r="B169">
        <v>332600</v>
      </c>
      <c r="C169">
        <v>92</v>
      </c>
      <c r="D169" s="147" t="s">
        <v>353</v>
      </c>
      <c r="E169" s="147" t="s">
        <v>354</v>
      </c>
      <c r="F169" s="147" t="s">
        <v>999</v>
      </c>
      <c r="G169" t="s">
        <v>14</v>
      </c>
      <c r="H169" s="351">
        <v>205.55921137500002</v>
      </c>
      <c r="I169" s="267">
        <v>329.80500000000001</v>
      </c>
      <c r="J169" s="268">
        <v>107</v>
      </c>
      <c r="K169" s="247">
        <v>0.62327500000000002</v>
      </c>
      <c r="L169" s="352">
        <v>324.528696825</v>
      </c>
      <c r="M169" s="352">
        <v>520.68299999999999</v>
      </c>
      <c r="N169" s="269">
        <v>38</v>
      </c>
      <c r="O169" s="254">
        <v>0.62327500000000002</v>
      </c>
      <c r="P169" s="352">
        <v>202.53632762499998</v>
      </c>
      <c r="Q169" s="352">
        <v>324.95499999999998</v>
      </c>
      <c r="R169" s="269">
        <v>14</v>
      </c>
      <c r="S169" s="254">
        <v>0.62327500000000002</v>
      </c>
      <c r="T169" s="352">
        <v>732.62423582500003</v>
      </c>
      <c r="U169" s="352">
        <v>1175.4430000000002</v>
      </c>
      <c r="V169" s="269">
        <v>155</v>
      </c>
      <c r="W169" s="254">
        <v>0.62327499999999991</v>
      </c>
      <c r="X169" s="269" t="s">
        <v>551</v>
      </c>
      <c r="Y169" s="269">
        <v>12</v>
      </c>
      <c r="Z169" t="s">
        <v>354</v>
      </c>
      <c r="AA169" t="s">
        <v>2178</v>
      </c>
    </row>
    <row r="170" spans="1:27" x14ac:dyDescent="0.3">
      <c r="A170" t="s">
        <v>1137</v>
      </c>
      <c r="B170">
        <v>331460</v>
      </c>
      <c r="C170">
        <v>169</v>
      </c>
      <c r="D170" s="147" t="s">
        <v>103</v>
      </c>
      <c r="E170" s="147" t="s">
        <v>127</v>
      </c>
      <c r="F170" s="147" t="s">
        <v>724</v>
      </c>
      <c r="G170" t="s">
        <v>14</v>
      </c>
      <c r="H170" s="351">
        <v>133.49238300000002</v>
      </c>
      <c r="I170" s="267">
        <v>301.77999999999997</v>
      </c>
      <c r="J170" s="268">
        <v>91</v>
      </c>
      <c r="K170" s="247">
        <v>0.44235000000000008</v>
      </c>
      <c r="L170" s="352">
        <v>3.9824770500000009</v>
      </c>
      <c r="M170" s="352">
        <v>9.0030000000000001</v>
      </c>
      <c r="N170" s="269">
        <v>13</v>
      </c>
      <c r="O170" s="254">
        <v>0.44235000000000008</v>
      </c>
      <c r="P170" s="352">
        <v>137.21298885000002</v>
      </c>
      <c r="Q170" s="352">
        <v>310.19099999999997</v>
      </c>
      <c r="R170" s="269">
        <v>12</v>
      </c>
      <c r="S170" s="254">
        <v>0.44235000000000008</v>
      </c>
      <c r="T170" s="352">
        <v>274.68784890000006</v>
      </c>
      <c r="U170" s="352">
        <v>620.97400000000005</v>
      </c>
      <c r="V170" s="269">
        <v>113</v>
      </c>
      <c r="W170" s="254">
        <v>0.44235000000000008</v>
      </c>
      <c r="X170" s="269" t="s">
        <v>551</v>
      </c>
      <c r="Y170" s="269">
        <v>12</v>
      </c>
      <c r="Z170" t="s">
        <v>127</v>
      </c>
      <c r="AA170" t="s">
        <v>2178</v>
      </c>
    </row>
    <row r="171" spans="1:27" x14ac:dyDescent="0.3">
      <c r="A171" t="s">
        <v>1143</v>
      </c>
      <c r="B171">
        <v>331520</v>
      </c>
      <c r="C171">
        <v>169</v>
      </c>
      <c r="D171" s="147" t="s">
        <v>103</v>
      </c>
      <c r="E171" s="147" t="s">
        <v>133</v>
      </c>
      <c r="F171" s="147" t="s">
        <v>726</v>
      </c>
      <c r="G171" t="s">
        <v>14</v>
      </c>
      <c r="H171" s="351">
        <v>248.83745833333336</v>
      </c>
      <c r="I171" s="267">
        <v>473.375</v>
      </c>
      <c r="J171" s="268">
        <v>1893</v>
      </c>
      <c r="K171" s="247">
        <v>0.52566666666666673</v>
      </c>
      <c r="L171" s="352">
        <v>6.564525333333334</v>
      </c>
      <c r="M171" s="352">
        <v>12.488</v>
      </c>
      <c r="N171" s="269">
        <v>10</v>
      </c>
      <c r="O171" s="254">
        <v>0.52566666666666673</v>
      </c>
      <c r="P171" s="352">
        <v>256.42335400000007</v>
      </c>
      <c r="Q171" s="352">
        <v>487.80600000000004</v>
      </c>
      <c r="R171" s="269">
        <v>36</v>
      </c>
      <c r="S171" s="254">
        <v>0.52566666666666673</v>
      </c>
      <c r="T171" s="352">
        <v>511.82533766666677</v>
      </c>
      <c r="U171" s="352">
        <v>973.66899999999998</v>
      </c>
      <c r="V171" s="269">
        <v>1938</v>
      </c>
      <c r="W171" s="254">
        <v>0.52566666666666673</v>
      </c>
      <c r="X171" s="269" t="s">
        <v>551</v>
      </c>
      <c r="Y171" s="269">
        <v>12</v>
      </c>
      <c r="Z171" t="s">
        <v>133</v>
      </c>
      <c r="AA171" t="s">
        <v>2178</v>
      </c>
    </row>
    <row r="172" spans="1:27" x14ac:dyDescent="0.3">
      <c r="A172" t="s">
        <v>1156</v>
      </c>
      <c r="B172">
        <v>331620</v>
      </c>
      <c r="C172">
        <v>169</v>
      </c>
      <c r="D172" s="147" t="s">
        <v>103</v>
      </c>
      <c r="E172" s="147" t="s">
        <v>144</v>
      </c>
      <c r="F172" s="147" t="s">
        <v>732</v>
      </c>
      <c r="G172" t="s">
        <v>14</v>
      </c>
      <c r="H172" s="351">
        <v>66.691303200000007</v>
      </c>
      <c r="I172" s="267">
        <v>116.19199999999999</v>
      </c>
      <c r="J172" s="268">
        <v>137</v>
      </c>
      <c r="K172" s="247">
        <v>0.57397500000000012</v>
      </c>
      <c r="L172" s="352">
        <v>52.526174175000016</v>
      </c>
      <c r="M172" s="352">
        <v>91.513000000000005</v>
      </c>
      <c r="N172" s="269">
        <v>8</v>
      </c>
      <c r="O172" s="254">
        <v>0.57397500000000012</v>
      </c>
      <c r="P172" s="352">
        <v>89.270331750000025</v>
      </c>
      <c r="Q172" s="352">
        <v>155.53</v>
      </c>
      <c r="R172" s="269">
        <v>16</v>
      </c>
      <c r="S172" s="254">
        <v>0.57397500000000012</v>
      </c>
      <c r="T172" s="352">
        <v>208.48780912500007</v>
      </c>
      <c r="U172" s="352">
        <v>363.23499999999996</v>
      </c>
      <c r="V172" s="269">
        <v>158</v>
      </c>
      <c r="W172" s="254">
        <v>0.57397500000000024</v>
      </c>
      <c r="X172" s="269" t="s">
        <v>551</v>
      </c>
      <c r="Y172" s="269">
        <v>12</v>
      </c>
      <c r="Z172" t="s">
        <v>144</v>
      </c>
      <c r="AA172" t="s">
        <v>2178</v>
      </c>
    </row>
    <row r="173" spans="1:27" x14ac:dyDescent="0.3">
      <c r="A173" t="s">
        <v>1110</v>
      </c>
      <c r="B173">
        <v>331260</v>
      </c>
      <c r="C173">
        <v>169</v>
      </c>
      <c r="D173" s="147" t="s">
        <v>103</v>
      </c>
      <c r="E173" s="147" t="s">
        <v>106</v>
      </c>
      <c r="F173" s="147" t="s">
        <v>708</v>
      </c>
      <c r="G173" t="s">
        <v>14</v>
      </c>
      <c r="H173" s="351">
        <v>82.223498291666687</v>
      </c>
      <c r="I173" s="267">
        <v>159.505</v>
      </c>
      <c r="J173" s="268">
        <v>161</v>
      </c>
      <c r="K173" s="247">
        <v>0.51549166666666679</v>
      </c>
      <c r="L173" s="352">
        <v>5.4894707583333346</v>
      </c>
      <c r="M173" s="352">
        <v>10.648999999999999</v>
      </c>
      <c r="N173" s="269">
        <v>8</v>
      </c>
      <c r="O173" s="254">
        <v>0.51549166666666679</v>
      </c>
      <c r="P173" s="352">
        <v>112.19624575833336</v>
      </c>
      <c r="Q173" s="352">
        <v>217.649</v>
      </c>
      <c r="R173" s="269">
        <v>20</v>
      </c>
      <c r="S173" s="254">
        <v>0.51549166666666679</v>
      </c>
      <c r="T173" s="352">
        <v>199.90921480833339</v>
      </c>
      <c r="U173" s="352">
        <v>387.80299999999994</v>
      </c>
      <c r="V173" s="269">
        <v>187</v>
      </c>
      <c r="W173" s="254">
        <v>0.5154916666666669</v>
      </c>
      <c r="X173" s="269" t="s">
        <v>551</v>
      </c>
      <c r="Y173" s="269">
        <v>12</v>
      </c>
      <c r="Z173" t="s">
        <v>106</v>
      </c>
      <c r="AA173" t="s">
        <v>2178</v>
      </c>
    </row>
    <row r="174" spans="1:27" x14ac:dyDescent="0.3">
      <c r="A174" t="s">
        <v>1122</v>
      </c>
      <c r="B174">
        <v>331340</v>
      </c>
      <c r="C174">
        <v>169</v>
      </c>
      <c r="D174" s="147" t="s">
        <v>103</v>
      </c>
      <c r="E174" s="147" t="s">
        <v>115</v>
      </c>
      <c r="F174" s="147" t="s">
        <v>714</v>
      </c>
      <c r="G174" t="s">
        <v>14</v>
      </c>
      <c r="H174" s="351">
        <v>118.5390525</v>
      </c>
      <c r="I174" s="267">
        <v>241.35</v>
      </c>
      <c r="J174" s="268">
        <v>91</v>
      </c>
      <c r="K174" s="247">
        <v>0.49114999999999998</v>
      </c>
      <c r="L174" s="352">
        <v>22.289860449999999</v>
      </c>
      <c r="M174" s="352">
        <v>45.383000000000003</v>
      </c>
      <c r="N174" s="269">
        <v>8</v>
      </c>
      <c r="O174" s="254">
        <v>0.49114999999999998</v>
      </c>
      <c r="P174" s="352">
        <v>140.93893054999998</v>
      </c>
      <c r="Q174" s="352">
        <v>286.95699999999999</v>
      </c>
      <c r="R174" s="269">
        <v>20</v>
      </c>
      <c r="S174" s="254">
        <v>0.49114999999999992</v>
      </c>
      <c r="T174" s="352">
        <v>281.76784349999997</v>
      </c>
      <c r="U174" s="352">
        <v>573.68999999999994</v>
      </c>
      <c r="V174" s="269">
        <v>119</v>
      </c>
      <c r="W174" s="254">
        <v>0.49114999999999998</v>
      </c>
      <c r="X174" s="269" t="s">
        <v>551</v>
      </c>
      <c r="Y174" s="269">
        <v>6</v>
      </c>
      <c r="Z174" t="s">
        <v>115</v>
      </c>
      <c r="AA174" t="s">
        <v>2178</v>
      </c>
    </row>
    <row r="175" spans="1:27" x14ac:dyDescent="0.3">
      <c r="A175" t="s">
        <v>1123</v>
      </c>
      <c r="B175">
        <v>331350</v>
      </c>
      <c r="C175">
        <v>169</v>
      </c>
      <c r="D175" s="147" t="s">
        <v>103</v>
      </c>
      <c r="E175" s="147" t="s">
        <v>116</v>
      </c>
      <c r="F175" s="147" t="s">
        <v>716</v>
      </c>
      <c r="G175" t="s">
        <v>14</v>
      </c>
      <c r="H175" s="351">
        <v>148.5275939</v>
      </c>
      <c r="I175" s="267">
        <v>280.04699999999997</v>
      </c>
      <c r="J175" s="268">
        <v>108</v>
      </c>
      <c r="K175" s="247">
        <v>0.53036666666666676</v>
      </c>
      <c r="L175" s="352">
        <v>3.4070754666666674</v>
      </c>
      <c r="M175" s="352">
        <v>6.4240000000000004</v>
      </c>
      <c r="N175" s="269">
        <v>7</v>
      </c>
      <c r="O175" s="254">
        <v>0.53036666666666676</v>
      </c>
      <c r="P175" s="352">
        <v>151.78987926666667</v>
      </c>
      <c r="Q175" s="352">
        <v>286.19799999999998</v>
      </c>
      <c r="R175" s="269">
        <v>24</v>
      </c>
      <c r="S175" s="254">
        <v>0.53036666666666676</v>
      </c>
      <c r="T175" s="352">
        <v>303.72454863333337</v>
      </c>
      <c r="U175" s="352">
        <v>572.6690000000001</v>
      </c>
      <c r="V175" s="269">
        <v>139</v>
      </c>
      <c r="W175" s="254">
        <v>0.53036666666666665</v>
      </c>
      <c r="X175" s="269" t="s">
        <v>551</v>
      </c>
      <c r="Y175" s="269">
        <v>6</v>
      </c>
      <c r="Z175" t="s">
        <v>116</v>
      </c>
      <c r="AA175" t="s">
        <v>2178</v>
      </c>
    </row>
    <row r="176" spans="1:27" x14ac:dyDescent="0.3">
      <c r="A176" t="s">
        <v>1125</v>
      </c>
      <c r="B176">
        <v>331370</v>
      </c>
      <c r="C176">
        <v>169</v>
      </c>
      <c r="D176" s="147" t="s">
        <v>103</v>
      </c>
      <c r="E176" s="147" t="s">
        <v>118</v>
      </c>
      <c r="F176" s="147" t="s">
        <v>718</v>
      </c>
      <c r="G176" t="s">
        <v>14</v>
      </c>
      <c r="H176" s="351">
        <v>295.12356625000007</v>
      </c>
      <c r="I176" s="267">
        <v>540.06600000000003</v>
      </c>
      <c r="J176" s="268">
        <v>106</v>
      </c>
      <c r="K176" s="247">
        <v>0.54645833333333338</v>
      </c>
      <c r="L176" s="352">
        <v>1.9289979166666666</v>
      </c>
      <c r="M176" s="352">
        <v>3.53</v>
      </c>
      <c r="N176" s="269">
        <v>8</v>
      </c>
      <c r="O176" s="254">
        <v>0.54645833333333338</v>
      </c>
      <c r="P176" s="352">
        <v>244.44720625000005</v>
      </c>
      <c r="Q176" s="352">
        <v>447.33000000000004</v>
      </c>
      <c r="R176" s="269">
        <v>36</v>
      </c>
      <c r="S176" s="254">
        <v>0.54645833333333338</v>
      </c>
      <c r="T176" s="352">
        <v>541.49977041666682</v>
      </c>
      <c r="U176" s="352">
        <v>990.92599999999993</v>
      </c>
      <c r="V176" s="269">
        <v>146</v>
      </c>
      <c r="W176" s="254">
        <v>0.54645833333333349</v>
      </c>
      <c r="X176" s="269" t="s">
        <v>551</v>
      </c>
      <c r="Y176" s="269">
        <v>12</v>
      </c>
      <c r="Z176" t="s">
        <v>118</v>
      </c>
      <c r="AA176" t="s">
        <v>2178</v>
      </c>
    </row>
    <row r="177" spans="1:27" x14ac:dyDescent="0.3">
      <c r="A177" t="s">
        <v>1127</v>
      </c>
      <c r="B177">
        <v>331380</v>
      </c>
      <c r="C177">
        <v>169</v>
      </c>
      <c r="D177" s="147" t="s">
        <v>103</v>
      </c>
      <c r="E177" s="147" t="s">
        <v>119</v>
      </c>
      <c r="F177" s="147" t="s">
        <v>720</v>
      </c>
      <c r="G177" t="s">
        <v>14</v>
      </c>
      <c r="H177" s="351">
        <v>140.39118595000002</v>
      </c>
      <c r="I177" s="267">
        <v>243.042</v>
      </c>
      <c r="J177" s="268">
        <v>69</v>
      </c>
      <c r="K177" s="247">
        <v>0.57764166666666672</v>
      </c>
      <c r="L177" s="352">
        <v>2.5624184333333337</v>
      </c>
      <c r="M177" s="352">
        <v>4.4359999999999999</v>
      </c>
      <c r="N177" s="269">
        <v>11</v>
      </c>
      <c r="O177" s="254">
        <v>0.57764166666666672</v>
      </c>
      <c r="P177" s="352">
        <v>171.44404666666665</v>
      </c>
      <c r="Q177" s="352">
        <v>296.79999999999995</v>
      </c>
      <c r="R177" s="269">
        <v>26</v>
      </c>
      <c r="S177" s="254">
        <v>0.57764166666666672</v>
      </c>
      <c r="T177" s="352">
        <v>314.39765105000004</v>
      </c>
      <c r="U177" s="352">
        <v>544.27800000000013</v>
      </c>
      <c r="V177" s="269">
        <v>101</v>
      </c>
      <c r="W177" s="254">
        <v>0.57764166666666661</v>
      </c>
      <c r="X177" s="269" t="s">
        <v>551</v>
      </c>
      <c r="Y177" s="269">
        <v>12</v>
      </c>
      <c r="Z177" t="s">
        <v>119</v>
      </c>
      <c r="AA177" t="s">
        <v>2178</v>
      </c>
    </row>
    <row r="178" spans="1:27" x14ac:dyDescent="0.3">
      <c r="A178" t="s">
        <v>1265</v>
      </c>
      <c r="B178">
        <v>332200</v>
      </c>
      <c r="C178">
        <v>264</v>
      </c>
      <c r="D178" t="s">
        <v>361</v>
      </c>
      <c r="E178" t="s">
        <v>362</v>
      </c>
      <c r="F178" t="s">
        <v>1007</v>
      </c>
      <c r="G178" t="s">
        <v>14</v>
      </c>
      <c r="H178" s="351">
        <v>155.32631640000002</v>
      </c>
      <c r="I178" s="267">
        <v>205.81200000000001</v>
      </c>
      <c r="J178" s="268">
        <v>97</v>
      </c>
      <c r="K178" s="247">
        <v>0.75470000000000004</v>
      </c>
      <c r="L178" s="352">
        <v>150.79056940000001</v>
      </c>
      <c r="M178" s="352">
        <v>199.80199999999999</v>
      </c>
      <c r="N178" s="269">
        <v>15</v>
      </c>
      <c r="O178" s="254">
        <v>0.75470000000000004</v>
      </c>
      <c r="P178" s="352">
        <v>55.086307700000013</v>
      </c>
      <c r="Q178" s="352">
        <v>72.991000000000014</v>
      </c>
      <c r="R178" s="269">
        <v>14</v>
      </c>
      <c r="S178" s="254">
        <v>0.75470000000000004</v>
      </c>
      <c r="T178" s="352">
        <v>361.20319350000005</v>
      </c>
      <c r="U178" s="352">
        <v>478.60500000000008</v>
      </c>
      <c r="V178" s="269">
        <v>123</v>
      </c>
      <c r="W178" s="254">
        <v>0.75470000000000004</v>
      </c>
      <c r="X178" s="269" t="s">
        <v>551</v>
      </c>
      <c r="Y178" s="269">
        <v>12</v>
      </c>
      <c r="Z178" t="s">
        <v>362</v>
      </c>
      <c r="AA178" t="s">
        <v>2178</v>
      </c>
    </row>
    <row r="179" spans="1:27" x14ac:dyDescent="0.3">
      <c r="A179" t="s">
        <v>1252</v>
      </c>
      <c r="B179">
        <v>332520</v>
      </c>
      <c r="C179">
        <v>759</v>
      </c>
      <c r="D179" s="147" t="s">
        <v>332</v>
      </c>
      <c r="E179" s="147" t="s">
        <v>333</v>
      </c>
      <c r="F179" s="147" t="s">
        <v>977</v>
      </c>
      <c r="G179" t="s">
        <v>14</v>
      </c>
      <c r="H179" s="351">
        <v>42.129852374999984</v>
      </c>
      <c r="I179" s="267">
        <v>51.700999999999993</v>
      </c>
      <c r="J179" s="268">
        <v>33</v>
      </c>
      <c r="K179" s="247">
        <v>0.81487499999999979</v>
      </c>
      <c r="L179" s="352">
        <v>13.741237124999996</v>
      </c>
      <c r="M179" s="352">
        <v>16.863</v>
      </c>
      <c r="N179" s="269">
        <v>3</v>
      </c>
      <c r="O179" s="254">
        <v>0.81487499999999979</v>
      </c>
      <c r="P179" s="352">
        <v>71.767670999999979</v>
      </c>
      <c r="Q179" s="352">
        <v>88.071999999999989</v>
      </c>
      <c r="R179" s="269">
        <v>10</v>
      </c>
      <c r="S179" s="254">
        <v>0.8148749999999999</v>
      </c>
      <c r="T179" s="352">
        <v>127.63876049999996</v>
      </c>
      <c r="U179" s="352">
        <v>156.636</v>
      </c>
      <c r="V179" s="269">
        <v>45</v>
      </c>
      <c r="W179" s="254">
        <v>0.81487499999999979</v>
      </c>
      <c r="X179" s="269" t="s">
        <v>551</v>
      </c>
      <c r="Y179" s="269">
        <v>12</v>
      </c>
      <c r="Z179" t="s">
        <v>333</v>
      </c>
      <c r="AA179" t="s">
        <v>2178</v>
      </c>
    </row>
    <row r="180" spans="1:27" x14ac:dyDescent="0.3">
      <c r="A180" t="s">
        <v>1194</v>
      </c>
      <c r="B180">
        <v>331830</v>
      </c>
      <c r="C180">
        <v>341</v>
      </c>
      <c r="D180" s="147" t="s">
        <v>218</v>
      </c>
      <c r="E180" s="147" t="s">
        <v>219</v>
      </c>
      <c r="F180" s="147" t="s">
        <v>825</v>
      </c>
      <c r="G180" t="s">
        <v>14</v>
      </c>
      <c r="H180" s="351">
        <v>157.56769350000002</v>
      </c>
      <c r="I180" s="267">
        <v>262.58000000000004</v>
      </c>
      <c r="J180" s="268">
        <v>142</v>
      </c>
      <c r="K180" s="247">
        <v>0.60007500000000003</v>
      </c>
      <c r="L180" s="352">
        <v>25.687410525000001</v>
      </c>
      <c r="M180" s="352">
        <v>42.807000000000002</v>
      </c>
      <c r="N180" s="269">
        <v>7</v>
      </c>
      <c r="O180" s="254">
        <v>0.60007500000000003</v>
      </c>
      <c r="P180" s="352">
        <v>55.991798100000004</v>
      </c>
      <c r="Q180" s="352">
        <v>93.308000000000007</v>
      </c>
      <c r="R180" s="269">
        <v>7</v>
      </c>
      <c r="S180" s="254">
        <v>0.60007500000000003</v>
      </c>
      <c r="T180" s="352">
        <v>239.24690212500002</v>
      </c>
      <c r="U180" s="352">
        <v>398.69499999999999</v>
      </c>
      <c r="V180" s="269">
        <v>157</v>
      </c>
      <c r="W180" s="254">
        <v>0.60007500000000003</v>
      </c>
      <c r="X180" s="269" t="s">
        <v>551</v>
      </c>
      <c r="Y180" s="269">
        <v>12</v>
      </c>
      <c r="Z180" t="s">
        <v>219</v>
      </c>
      <c r="AA180" t="s">
        <v>2178</v>
      </c>
    </row>
    <row r="181" spans="1:27" x14ac:dyDescent="0.3">
      <c r="A181" t="s">
        <v>1184</v>
      </c>
      <c r="B181">
        <v>331900</v>
      </c>
      <c r="C181">
        <v>256</v>
      </c>
      <c r="D181" s="147" t="s">
        <v>193</v>
      </c>
      <c r="E181" s="147" t="s">
        <v>194</v>
      </c>
      <c r="F181" s="147" t="s">
        <v>782</v>
      </c>
      <c r="G181" t="s">
        <v>14</v>
      </c>
      <c r="H181" s="351">
        <v>84.620428774999979</v>
      </c>
      <c r="I181" s="267">
        <v>120.48899999999998</v>
      </c>
      <c r="J181" s="268">
        <v>43</v>
      </c>
      <c r="K181" s="247">
        <v>0.70230833333333331</v>
      </c>
      <c r="L181" s="352">
        <v>42.978460766666672</v>
      </c>
      <c r="M181" s="352">
        <v>61.196000000000005</v>
      </c>
      <c r="N181" s="269">
        <v>5</v>
      </c>
      <c r="O181" s="254">
        <v>0.70230833333333331</v>
      </c>
      <c r="P181" s="352">
        <v>104.75069253333332</v>
      </c>
      <c r="Q181" s="352">
        <v>149.15199999999999</v>
      </c>
      <c r="R181" s="269">
        <v>12</v>
      </c>
      <c r="S181" s="254">
        <v>0.70230833333333331</v>
      </c>
      <c r="T181" s="352">
        <v>232.349582075</v>
      </c>
      <c r="U181" s="352">
        <v>330.83699999999999</v>
      </c>
      <c r="V181" s="269">
        <v>60</v>
      </c>
      <c r="W181" s="254">
        <v>0.70230833333333331</v>
      </c>
      <c r="X181" s="269" t="s">
        <v>551</v>
      </c>
      <c r="Y181" s="269">
        <v>12</v>
      </c>
      <c r="Z181" t="s">
        <v>194</v>
      </c>
      <c r="AA181" t="s">
        <v>2178</v>
      </c>
    </row>
    <row r="182" spans="1:27" x14ac:dyDescent="0.3">
      <c r="A182" t="s">
        <v>1193</v>
      </c>
      <c r="B182">
        <v>331990</v>
      </c>
      <c r="C182">
        <v>274</v>
      </c>
      <c r="D182" s="147" t="s">
        <v>214</v>
      </c>
      <c r="E182" s="147" t="s">
        <v>215</v>
      </c>
      <c r="F182" s="147" t="s">
        <v>823</v>
      </c>
      <c r="G182" t="s">
        <v>14</v>
      </c>
      <c r="H182" s="351">
        <v>532.12405000000001</v>
      </c>
      <c r="I182" s="267">
        <v>794.21499999999992</v>
      </c>
      <c r="J182" s="268">
        <v>186</v>
      </c>
      <c r="K182" s="247">
        <v>0.67</v>
      </c>
      <c r="L182" s="352">
        <v>1868.0062300000002</v>
      </c>
      <c r="M182" s="352">
        <v>2788.069</v>
      </c>
      <c r="N182" s="269">
        <v>116</v>
      </c>
      <c r="O182" s="254">
        <v>0.67</v>
      </c>
      <c r="P182" s="352">
        <v>756.92513000000008</v>
      </c>
      <c r="Q182" s="352">
        <v>1129.739</v>
      </c>
      <c r="R182" s="269">
        <v>26</v>
      </c>
      <c r="S182" s="254">
        <v>0.67</v>
      </c>
      <c r="T182" s="352">
        <v>3157.0554100000004</v>
      </c>
      <c r="U182" s="352">
        <v>4712.0230000000001</v>
      </c>
      <c r="V182" s="269">
        <v>328</v>
      </c>
      <c r="W182" s="254">
        <v>0.67</v>
      </c>
      <c r="X182" s="269" t="s">
        <v>551</v>
      </c>
      <c r="Y182" s="269">
        <v>12</v>
      </c>
      <c r="Z182" t="s">
        <v>215</v>
      </c>
      <c r="AA182" t="s">
        <v>2178</v>
      </c>
    </row>
    <row r="183" spans="1:27" x14ac:dyDescent="0.3">
      <c r="A183" t="s">
        <v>1175</v>
      </c>
      <c r="B183">
        <v>331810</v>
      </c>
      <c r="C183">
        <v>767</v>
      </c>
      <c r="D183" s="147" t="s">
        <v>761</v>
      </c>
      <c r="E183" s="147" t="s">
        <v>174</v>
      </c>
      <c r="F183" s="147" t="s">
        <v>762</v>
      </c>
      <c r="G183" t="s">
        <v>14</v>
      </c>
      <c r="H183" s="351">
        <v>0</v>
      </c>
      <c r="I183" s="267">
        <v>0</v>
      </c>
      <c r="J183" s="268">
        <v>0</v>
      </c>
      <c r="K183" s="247">
        <v>0</v>
      </c>
      <c r="L183" s="352">
        <v>0</v>
      </c>
      <c r="M183" s="352">
        <v>0</v>
      </c>
      <c r="N183" s="269">
        <v>0</v>
      </c>
      <c r="O183" s="254">
        <v>0</v>
      </c>
      <c r="P183" s="352">
        <v>0</v>
      </c>
      <c r="Q183" s="352">
        <v>0</v>
      </c>
      <c r="R183" s="269">
        <v>0</v>
      </c>
      <c r="S183" s="254" t="s">
        <v>505</v>
      </c>
      <c r="T183" s="352">
        <v>0</v>
      </c>
      <c r="U183" s="352">
        <v>0</v>
      </c>
      <c r="V183" s="269">
        <v>0</v>
      </c>
      <c r="W183" s="254">
        <v>0</v>
      </c>
      <c r="X183" s="269">
        <v>0</v>
      </c>
      <c r="Y183" s="269">
        <v>0</v>
      </c>
      <c r="Z183" t="s">
        <v>174</v>
      </c>
      <c r="AA183" t="s">
        <v>2178</v>
      </c>
    </row>
    <row r="184" spans="1:27" ht="43.2" x14ac:dyDescent="0.3">
      <c r="A184" t="s">
        <v>1099</v>
      </c>
      <c r="B184">
        <v>331180</v>
      </c>
      <c r="C184">
        <v>2</v>
      </c>
      <c r="D184" s="147" t="s">
        <v>80</v>
      </c>
      <c r="E184" s="147" t="s">
        <v>620</v>
      </c>
      <c r="F184" s="147" t="s">
        <v>619</v>
      </c>
      <c r="G184" t="s">
        <v>14</v>
      </c>
      <c r="H184" s="351">
        <v>177.5534041666667</v>
      </c>
      <c r="I184" s="267">
        <v>317.75000000000006</v>
      </c>
      <c r="J184" s="268">
        <v>89</v>
      </c>
      <c r="K184" s="247">
        <v>0.5587833333333333</v>
      </c>
      <c r="L184" s="352">
        <v>175.07184738333333</v>
      </c>
      <c r="M184" s="352">
        <v>313.30900000000003</v>
      </c>
      <c r="N184" s="269">
        <v>17</v>
      </c>
      <c r="O184" s="254">
        <v>0.5587833333333333</v>
      </c>
      <c r="P184" s="352">
        <v>214.50295208333333</v>
      </c>
      <c r="Q184" s="352">
        <v>383.875</v>
      </c>
      <c r="R184" s="269">
        <v>14</v>
      </c>
      <c r="S184" s="254">
        <v>0.5587833333333333</v>
      </c>
      <c r="T184" s="352">
        <v>567.12820363333333</v>
      </c>
      <c r="U184" s="352">
        <v>1014.9339999999999</v>
      </c>
      <c r="V184" s="269">
        <v>119</v>
      </c>
      <c r="W184" s="254">
        <v>0.55878333333333341</v>
      </c>
      <c r="X184" s="269" t="s">
        <v>551</v>
      </c>
      <c r="Y184" s="269">
        <v>12</v>
      </c>
      <c r="Z184" t="s">
        <v>620</v>
      </c>
      <c r="AA184" t="s">
        <v>2178</v>
      </c>
    </row>
    <row r="185" spans="1:27" ht="28.8" x14ac:dyDescent="0.3">
      <c r="A185" t="s">
        <v>1082</v>
      </c>
      <c r="B185">
        <v>331050</v>
      </c>
      <c r="C185">
        <v>2</v>
      </c>
      <c r="D185" s="147" t="s">
        <v>80</v>
      </c>
      <c r="E185" s="147" t="s">
        <v>630</v>
      </c>
      <c r="F185" s="147" t="s">
        <v>629</v>
      </c>
      <c r="G185" t="s">
        <v>14</v>
      </c>
      <c r="H185" s="351">
        <v>155.83677449999993</v>
      </c>
      <c r="I185" s="267">
        <v>199.38599999999997</v>
      </c>
      <c r="J185" s="268">
        <v>68</v>
      </c>
      <c r="K185" s="247">
        <v>0.78158333333333307</v>
      </c>
      <c r="L185" s="352">
        <v>31.812004833333333</v>
      </c>
      <c r="M185" s="352">
        <v>40.702000000000005</v>
      </c>
      <c r="N185" s="269">
        <v>17</v>
      </c>
      <c r="O185" s="254">
        <v>0.78158333333333319</v>
      </c>
      <c r="P185" s="352">
        <v>201.51719399999996</v>
      </c>
      <c r="Q185" s="352">
        <v>257.83199999999999</v>
      </c>
      <c r="R185" s="269">
        <v>34</v>
      </c>
      <c r="S185" s="254">
        <v>0.78158333333333319</v>
      </c>
      <c r="T185" s="352">
        <v>389.16597333333323</v>
      </c>
      <c r="U185" s="352">
        <v>497.92000000000007</v>
      </c>
      <c r="V185" s="269">
        <v>115</v>
      </c>
      <c r="W185" s="254">
        <v>0.78158333333333296</v>
      </c>
      <c r="X185" s="269" t="s">
        <v>551</v>
      </c>
      <c r="Y185" s="269">
        <v>12</v>
      </c>
      <c r="Z185" t="s">
        <v>630</v>
      </c>
      <c r="AA185" t="s">
        <v>2178</v>
      </c>
    </row>
    <row r="186" spans="1:27" ht="28.8" x14ac:dyDescent="0.3">
      <c r="A186" t="s">
        <v>1102</v>
      </c>
      <c r="B186">
        <v>331200</v>
      </c>
      <c r="C186">
        <v>2</v>
      </c>
      <c r="D186" s="147" t="s">
        <v>80</v>
      </c>
      <c r="E186" s="147" t="s">
        <v>395</v>
      </c>
      <c r="F186" s="147" t="s">
        <v>626</v>
      </c>
      <c r="G186" t="s">
        <v>14</v>
      </c>
      <c r="H186" s="351">
        <v>55.009851525000002</v>
      </c>
      <c r="I186" s="267">
        <v>161.87700000000001</v>
      </c>
      <c r="J186" s="268">
        <v>45</v>
      </c>
      <c r="K186" s="247">
        <v>0.33982499999999999</v>
      </c>
      <c r="L186" s="352">
        <v>9.0036633750000004</v>
      </c>
      <c r="M186" s="352">
        <v>26.495000000000001</v>
      </c>
      <c r="N186" s="269">
        <v>7</v>
      </c>
      <c r="O186" s="254">
        <v>0.33982499999999999</v>
      </c>
      <c r="P186" s="352">
        <v>47.042994224999994</v>
      </c>
      <c r="Q186" s="352">
        <v>138.43299999999999</v>
      </c>
      <c r="R186" s="269">
        <v>8</v>
      </c>
      <c r="S186" s="254">
        <v>0.33982499999999999</v>
      </c>
      <c r="T186" s="352">
        <v>111.05650912499999</v>
      </c>
      <c r="U186" s="352">
        <v>326.80500000000001</v>
      </c>
      <c r="V186" s="269">
        <v>59</v>
      </c>
      <c r="W186" s="254">
        <v>0.33982499999999999</v>
      </c>
      <c r="X186" s="269" t="s">
        <v>551</v>
      </c>
      <c r="Y186" s="269">
        <v>12</v>
      </c>
      <c r="Z186" t="s">
        <v>395</v>
      </c>
      <c r="AA186" t="s">
        <v>2178</v>
      </c>
    </row>
    <row r="187" spans="1:27" ht="28.8" x14ac:dyDescent="0.3">
      <c r="A187" t="s">
        <v>1105</v>
      </c>
      <c r="B187">
        <v>331220</v>
      </c>
      <c r="C187">
        <v>2</v>
      </c>
      <c r="D187" s="147" t="s">
        <v>80</v>
      </c>
      <c r="E187" s="147" t="s">
        <v>1106</v>
      </c>
      <c r="F187" s="147" t="s">
        <v>626</v>
      </c>
      <c r="G187" t="s">
        <v>14</v>
      </c>
      <c r="H187" s="351">
        <v>1274.6825555249998</v>
      </c>
      <c r="I187" s="267">
        <v>3750.9969999999994</v>
      </c>
      <c r="J187" s="268">
        <v>762</v>
      </c>
      <c r="K187" s="247">
        <v>0.33982499999999999</v>
      </c>
      <c r="L187" s="352">
        <v>837.270010275</v>
      </c>
      <c r="M187" s="352">
        <v>2463.8270000000002</v>
      </c>
      <c r="N187" s="269">
        <v>149</v>
      </c>
      <c r="O187" s="254">
        <v>0.33982499999999999</v>
      </c>
      <c r="P187" s="352">
        <v>451.03986757499996</v>
      </c>
      <c r="Q187" s="352">
        <v>1327.271</v>
      </c>
      <c r="R187" s="269">
        <v>58</v>
      </c>
      <c r="S187" s="254">
        <v>0.33982499999999999</v>
      </c>
      <c r="T187" s="352">
        <v>2562.9924333749996</v>
      </c>
      <c r="U187" s="352">
        <v>7542.0949999999984</v>
      </c>
      <c r="V187" s="269">
        <v>967</v>
      </c>
      <c r="W187" s="254">
        <v>0.33982499999999999</v>
      </c>
      <c r="X187" s="269" t="s">
        <v>551</v>
      </c>
      <c r="Y187" s="269">
        <v>12</v>
      </c>
      <c r="Z187" t="s">
        <v>1106</v>
      </c>
      <c r="AA187" t="s">
        <v>2178</v>
      </c>
    </row>
    <row r="188" spans="1:27" ht="28.8" x14ac:dyDescent="0.3">
      <c r="A188" t="s">
        <v>1083</v>
      </c>
      <c r="B188">
        <v>331060</v>
      </c>
      <c r="C188">
        <v>2</v>
      </c>
      <c r="D188" s="147" t="s">
        <v>80</v>
      </c>
      <c r="E188" s="147" t="s">
        <v>633</v>
      </c>
      <c r="F188" s="147" t="s">
        <v>632</v>
      </c>
      <c r="G188" t="s">
        <v>14</v>
      </c>
      <c r="H188" s="351">
        <v>76.82836833333333</v>
      </c>
      <c r="I188" s="267">
        <v>107.53999999999999</v>
      </c>
      <c r="J188" s="268">
        <v>30</v>
      </c>
      <c r="K188" s="247">
        <v>0.7144166666666667</v>
      </c>
      <c r="L188" s="352">
        <v>52.668225499999998</v>
      </c>
      <c r="M188" s="352">
        <v>73.721999999999994</v>
      </c>
      <c r="N188" s="269">
        <v>15</v>
      </c>
      <c r="O188" s="254">
        <v>0.7144166666666667</v>
      </c>
      <c r="P188" s="352">
        <v>199.29867425</v>
      </c>
      <c r="Q188" s="352">
        <v>278.96699999999998</v>
      </c>
      <c r="R188" s="269">
        <v>10</v>
      </c>
      <c r="S188" s="254">
        <v>0.7144166666666667</v>
      </c>
      <c r="T188" s="352">
        <v>328.79526808333333</v>
      </c>
      <c r="U188" s="352">
        <v>460.22900000000004</v>
      </c>
      <c r="V188" s="269">
        <v>55</v>
      </c>
      <c r="W188" s="254">
        <v>0.71441666666666659</v>
      </c>
      <c r="X188" s="269" t="s">
        <v>551</v>
      </c>
      <c r="Y188" s="269">
        <v>12</v>
      </c>
      <c r="Z188" t="s">
        <v>633</v>
      </c>
      <c r="AA188" t="s">
        <v>2178</v>
      </c>
    </row>
    <row r="189" spans="1:27" ht="43.2" x14ac:dyDescent="0.3">
      <c r="A189" t="s">
        <v>1087</v>
      </c>
      <c r="B189">
        <v>331100</v>
      </c>
      <c r="C189">
        <v>2</v>
      </c>
      <c r="D189" s="147" t="s">
        <v>80</v>
      </c>
      <c r="E189" s="147" t="s">
        <v>1088</v>
      </c>
      <c r="F189" s="147" t="s">
        <v>626</v>
      </c>
      <c r="G189" s="147" t="s">
        <v>14</v>
      </c>
      <c r="H189" s="351">
        <v>35.505870666666674</v>
      </c>
      <c r="I189" s="267">
        <v>104.47</v>
      </c>
      <c r="J189" s="268">
        <v>29</v>
      </c>
      <c r="K189" s="247">
        <v>0.33986666666666676</v>
      </c>
      <c r="L189" s="352">
        <v>66.827982666666685</v>
      </c>
      <c r="M189" s="352">
        <v>196.63000000000002</v>
      </c>
      <c r="N189" s="269">
        <v>16</v>
      </c>
      <c r="O189" s="254">
        <v>0.33986666666666671</v>
      </c>
      <c r="P189" s="352">
        <v>44.425671333333348</v>
      </c>
      <c r="Q189" s="352">
        <v>130.71500000000003</v>
      </c>
      <c r="R189" s="269">
        <v>8</v>
      </c>
      <c r="S189" s="254">
        <v>0.33986666666666671</v>
      </c>
      <c r="T189" s="352">
        <v>146.75952466666672</v>
      </c>
      <c r="U189" s="352">
        <v>431.81500000000011</v>
      </c>
      <c r="V189" s="269">
        <v>50</v>
      </c>
      <c r="W189" s="254">
        <v>0.33986666666666671</v>
      </c>
      <c r="X189" s="269" t="s">
        <v>551</v>
      </c>
      <c r="Y189" s="269">
        <v>6</v>
      </c>
      <c r="Z189" t="s">
        <v>1088</v>
      </c>
      <c r="AA189" t="s">
        <v>2178</v>
      </c>
    </row>
    <row r="190" spans="1:27" ht="28.8" x14ac:dyDescent="0.3">
      <c r="A190" t="s">
        <v>1089</v>
      </c>
      <c r="B190">
        <v>331110</v>
      </c>
      <c r="C190">
        <v>2</v>
      </c>
      <c r="D190" s="147" t="s">
        <v>80</v>
      </c>
      <c r="E190" s="147" t="s">
        <v>636</v>
      </c>
      <c r="F190" s="147" t="s">
        <v>635</v>
      </c>
      <c r="G190" t="s">
        <v>14</v>
      </c>
      <c r="H190" s="351">
        <v>180.47739342499995</v>
      </c>
      <c r="I190" s="267">
        <v>300.29099999999994</v>
      </c>
      <c r="J190" s="268">
        <v>137</v>
      </c>
      <c r="K190" s="247">
        <v>0.60100833333333326</v>
      </c>
      <c r="L190" s="352">
        <v>75.758903441666661</v>
      </c>
      <c r="M190" s="352">
        <v>126.05300000000001</v>
      </c>
      <c r="N190" s="269">
        <v>16</v>
      </c>
      <c r="O190" s="254">
        <v>0.60100833333333326</v>
      </c>
      <c r="P190" s="352">
        <v>132.27532307499999</v>
      </c>
      <c r="Q190" s="352">
        <v>220.089</v>
      </c>
      <c r="R190" s="269">
        <v>26</v>
      </c>
      <c r="S190" s="254">
        <v>0.60100833333333326</v>
      </c>
      <c r="T190" s="352">
        <v>388.51161994166659</v>
      </c>
      <c r="U190" s="352">
        <v>646.43299999999999</v>
      </c>
      <c r="V190" s="269">
        <v>178</v>
      </c>
      <c r="W190" s="254">
        <v>0.60100833333333326</v>
      </c>
      <c r="X190" s="269" t="s">
        <v>551</v>
      </c>
      <c r="Y190" s="269">
        <v>12</v>
      </c>
      <c r="Z190" t="s">
        <v>636</v>
      </c>
      <c r="AA190" t="s">
        <v>2178</v>
      </c>
    </row>
    <row r="191" spans="1:27" ht="28.8" x14ac:dyDescent="0.3">
      <c r="A191" t="s">
        <v>1093</v>
      </c>
      <c r="B191">
        <v>331130</v>
      </c>
      <c r="C191">
        <v>2</v>
      </c>
      <c r="D191" s="147" t="s">
        <v>80</v>
      </c>
      <c r="E191" s="147" t="s">
        <v>90</v>
      </c>
      <c r="F191" s="147" t="s">
        <v>638</v>
      </c>
      <c r="G191" t="s">
        <v>14</v>
      </c>
      <c r="H191" s="351">
        <v>0</v>
      </c>
      <c r="I191" s="267">
        <v>0</v>
      </c>
      <c r="J191" s="268">
        <v>0</v>
      </c>
      <c r="K191" s="247">
        <v>0</v>
      </c>
      <c r="L191" s="352">
        <v>0</v>
      </c>
      <c r="M191" s="352">
        <v>0</v>
      </c>
      <c r="N191" s="269">
        <v>0</v>
      </c>
      <c r="O191" s="254">
        <v>0</v>
      </c>
      <c r="P191" s="352">
        <v>0</v>
      </c>
      <c r="Q191" s="352">
        <v>0</v>
      </c>
      <c r="R191" s="269">
        <v>0</v>
      </c>
      <c r="S191" s="254" t="s">
        <v>505</v>
      </c>
      <c r="T191" s="352">
        <v>0</v>
      </c>
      <c r="U191" s="352">
        <v>0</v>
      </c>
      <c r="V191" s="269">
        <v>0</v>
      </c>
      <c r="W191" s="254">
        <v>0</v>
      </c>
      <c r="X191" s="269">
        <v>0</v>
      </c>
      <c r="Y191" s="269">
        <v>0</v>
      </c>
      <c r="Z191" t="s">
        <v>90</v>
      </c>
      <c r="AA191" t="s">
        <v>2178</v>
      </c>
    </row>
    <row r="192" spans="1:27" x14ac:dyDescent="0.3">
      <c r="A192" t="s">
        <v>1275</v>
      </c>
      <c r="B192">
        <v>332880</v>
      </c>
      <c r="C192">
        <v>663</v>
      </c>
      <c r="D192" s="147" t="s">
        <v>378</v>
      </c>
      <c r="E192" s="147" t="s">
        <v>379</v>
      </c>
      <c r="F192" s="147" t="s">
        <v>1045</v>
      </c>
      <c r="G192" t="s">
        <v>14</v>
      </c>
      <c r="H192" s="351">
        <v>189.63270000000006</v>
      </c>
      <c r="I192" s="267">
        <v>210.703</v>
      </c>
      <c r="J192" s="268">
        <v>104</v>
      </c>
      <c r="K192" s="247">
        <v>0.90000000000000024</v>
      </c>
      <c r="L192" s="352">
        <v>124.51320000000003</v>
      </c>
      <c r="M192" s="352">
        <v>138.34799999999998</v>
      </c>
      <c r="N192" s="269">
        <v>9</v>
      </c>
      <c r="O192" s="254">
        <v>0.90000000000000024</v>
      </c>
      <c r="P192" s="352">
        <v>123.69330000000005</v>
      </c>
      <c r="Q192" s="352">
        <v>137.43700000000001</v>
      </c>
      <c r="R192" s="269">
        <v>18</v>
      </c>
      <c r="S192" s="254">
        <v>0.90000000000000024</v>
      </c>
      <c r="T192" s="352">
        <v>437.83920000000012</v>
      </c>
      <c r="U192" s="352">
        <v>491.90299999999996</v>
      </c>
      <c r="V192" s="269">
        <v>134</v>
      </c>
      <c r="W192" s="254">
        <v>0.89009255889880756</v>
      </c>
      <c r="X192" s="269" t="s">
        <v>551</v>
      </c>
      <c r="Y192" s="269">
        <v>12</v>
      </c>
      <c r="Z192" t="s">
        <v>379</v>
      </c>
      <c r="AA192" t="s">
        <v>2178</v>
      </c>
    </row>
    <row r="193" spans="1:27" x14ac:dyDescent="0.3">
      <c r="A193" t="s">
        <v>1197</v>
      </c>
      <c r="B193">
        <v>332020</v>
      </c>
      <c r="C193">
        <v>63</v>
      </c>
      <c r="D193" s="147" t="s">
        <v>227</v>
      </c>
      <c r="E193" s="147" t="s">
        <v>228</v>
      </c>
      <c r="F193" s="147" t="s">
        <v>839</v>
      </c>
      <c r="G193" t="s">
        <v>14</v>
      </c>
      <c r="H193" s="351">
        <v>684.24219826666649</v>
      </c>
      <c r="I193" s="267">
        <v>1008.3639999999998</v>
      </c>
      <c r="J193" s="268">
        <v>262</v>
      </c>
      <c r="K193" s="247">
        <v>0.67856666666666665</v>
      </c>
      <c r="L193" s="352">
        <v>567.81101533333333</v>
      </c>
      <c r="M193" s="352">
        <v>836.78000000000009</v>
      </c>
      <c r="N193" s="269">
        <v>62</v>
      </c>
      <c r="O193" s="254">
        <v>0.67856666666666654</v>
      </c>
      <c r="P193" s="352">
        <v>480.9076609</v>
      </c>
      <c r="Q193" s="352">
        <v>708.71100000000001</v>
      </c>
      <c r="R193" s="269">
        <v>28</v>
      </c>
      <c r="S193" s="254">
        <v>0.67856666666666665</v>
      </c>
      <c r="T193" s="352">
        <v>1732.9608744999998</v>
      </c>
      <c r="U193" s="352">
        <v>2553.855</v>
      </c>
      <c r="V193" s="269">
        <v>352</v>
      </c>
      <c r="W193" s="254">
        <v>0.67856666666666654</v>
      </c>
      <c r="X193" s="269" t="s">
        <v>551</v>
      </c>
      <c r="Y193" s="269">
        <v>12</v>
      </c>
      <c r="Z193" t="s">
        <v>228</v>
      </c>
      <c r="AA193" t="s">
        <v>2178</v>
      </c>
    </row>
    <row r="194" spans="1:27" x14ac:dyDescent="0.3">
      <c r="A194" t="s">
        <v>1259</v>
      </c>
      <c r="B194">
        <v>332570</v>
      </c>
      <c r="C194">
        <v>709</v>
      </c>
      <c r="D194" s="147" t="s">
        <v>347</v>
      </c>
      <c r="E194" s="147" t="s">
        <v>348</v>
      </c>
      <c r="F194" s="147" t="s">
        <v>993</v>
      </c>
      <c r="G194" t="s">
        <v>14</v>
      </c>
      <c r="H194" s="351">
        <v>23.516459999999999</v>
      </c>
      <c r="I194" s="267">
        <v>21.977999999999998</v>
      </c>
      <c r="J194" s="268">
        <v>13</v>
      </c>
      <c r="K194" s="247">
        <v>1.07</v>
      </c>
      <c r="L194" s="352">
        <v>31.094200000000001</v>
      </c>
      <c r="M194" s="352">
        <v>29.06</v>
      </c>
      <c r="N194" s="269">
        <v>2</v>
      </c>
      <c r="O194" s="254">
        <v>1.07</v>
      </c>
      <c r="P194" s="352">
        <v>70.545100000000005</v>
      </c>
      <c r="Q194" s="352">
        <v>65.930000000000007</v>
      </c>
      <c r="R194" s="269">
        <v>6</v>
      </c>
      <c r="S194" s="254">
        <v>1.07</v>
      </c>
      <c r="T194" s="352">
        <v>125.15576</v>
      </c>
      <c r="U194" s="352">
        <v>116.97</v>
      </c>
      <c r="V194" s="269">
        <v>21</v>
      </c>
      <c r="W194" s="254">
        <v>1.0699817047106095</v>
      </c>
      <c r="X194" s="269" t="s">
        <v>551</v>
      </c>
      <c r="Y194" s="269">
        <v>12</v>
      </c>
      <c r="Z194" t="s">
        <v>348</v>
      </c>
      <c r="AA194" t="s">
        <v>2178</v>
      </c>
    </row>
    <row r="195" spans="1:27" x14ac:dyDescent="0.3">
      <c r="A195" t="s">
        <v>1260</v>
      </c>
      <c r="B195">
        <v>332580</v>
      </c>
      <c r="C195">
        <v>394</v>
      </c>
      <c r="D195" s="147" t="s">
        <v>349</v>
      </c>
      <c r="E195" s="147" t="s">
        <v>350</v>
      </c>
      <c r="F195" s="147" t="s">
        <v>995</v>
      </c>
      <c r="G195" t="s">
        <v>14</v>
      </c>
      <c r="H195" s="351">
        <v>74.745064666666693</v>
      </c>
      <c r="I195" s="267">
        <v>73.14800000000001</v>
      </c>
      <c r="J195" s="268">
        <v>37</v>
      </c>
      <c r="K195" s="247">
        <v>1.0218333333333336</v>
      </c>
      <c r="L195" s="352">
        <v>67.654563166666691</v>
      </c>
      <c r="M195" s="352">
        <v>66.209000000000003</v>
      </c>
      <c r="N195" s="269">
        <v>12</v>
      </c>
      <c r="O195" s="254">
        <v>1.0218333333333336</v>
      </c>
      <c r="P195" s="352">
        <v>39.295622666666674</v>
      </c>
      <c r="Q195" s="352">
        <v>38.455999999999996</v>
      </c>
      <c r="R195" s="269">
        <v>12</v>
      </c>
      <c r="S195" s="254">
        <v>1.0218333333333336</v>
      </c>
      <c r="T195" s="352">
        <v>181.69525050000004</v>
      </c>
      <c r="U195" s="352">
        <v>177.81300000000002</v>
      </c>
      <c r="V195" s="269">
        <v>61</v>
      </c>
      <c r="W195" s="254">
        <v>1.0218333333333334</v>
      </c>
      <c r="X195" s="269" t="s">
        <v>551</v>
      </c>
      <c r="Y195" s="269">
        <v>12</v>
      </c>
      <c r="Z195" t="s">
        <v>350</v>
      </c>
      <c r="AA195" t="s">
        <v>2178</v>
      </c>
    </row>
    <row r="196" spans="1:27" x14ac:dyDescent="0.3">
      <c r="A196" t="s">
        <v>1215</v>
      </c>
      <c r="B196">
        <v>332140</v>
      </c>
      <c r="C196">
        <v>687</v>
      </c>
      <c r="D196" s="147" t="s">
        <v>262</v>
      </c>
      <c r="E196" s="147" t="s">
        <v>263</v>
      </c>
      <c r="F196" s="147" t="s">
        <v>895</v>
      </c>
      <c r="G196" t="s">
        <v>14</v>
      </c>
      <c r="H196" s="351">
        <v>79.316450000000003</v>
      </c>
      <c r="I196" s="267">
        <v>83.491000000000014</v>
      </c>
      <c r="J196" s="268">
        <v>60</v>
      </c>
      <c r="K196" s="247">
        <v>0.94999999999999984</v>
      </c>
      <c r="L196" s="352">
        <v>55.685199999999995</v>
      </c>
      <c r="M196" s="352">
        <v>58.616</v>
      </c>
      <c r="N196" s="269">
        <v>6</v>
      </c>
      <c r="O196" s="254">
        <v>0.95</v>
      </c>
      <c r="P196" s="352">
        <v>42.519149999999996</v>
      </c>
      <c r="Q196" s="352">
        <v>44.756999999999998</v>
      </c>
      <c r="R196" s="269">
        <v>10</v>
      </c>
      <c r="S196" s="254">
        <v>0.95</v>
      </c>
      <c r="T196" s="352">
        <v>177.52080000000001</v>
      </c>
      <c r="U196" s="352">
        <v>187.79500000000002</v>
      </c>
      <c r="V196" s="269">
        <v>77</v>
      </c>
      <c r="W196" s="254">
        <v>0.94529034319337568</v>
      </c>
      <c r="X196" s="269" t="s">
        <v>551</v>
      </c>
      <c r="Y196" s="269">
        <v>6</v>
      </c>
      <c r="Z196" t="s">
        <v>263</v>
      </c>
      <c r="AA196" t="s">
        <v>2178</v>
      </c>
    </row>
    <row r="197" spans="1:27" ht="13.5" customHeight="1" x14ac:dyDescent="0.3">
      <c r="A197" t="s">
        <v>1276</v>
      </c>
      <c r="B197">
        <v>332890</v>
      </c>
      <c r="C197">
        <v>409</v>
      </c>
      <c r="D197" s="147" t="s">
        <v>380</v>
      </c>
      <c r="E197" s="147" t="s">
        <v>381</v>
      </c>
      <c r="F197" s="147" t="s">
        <v>1285</v>
      </c>
      <c r="G197" t="e">
        <v>#N/A</v>
      </c>
      <c r="H197" s="351">
        <v>144.55564666666663</v>
      </c>
      <c r="I197" s="267">
        <v>244.66399999999999</v>
      </c>
      <c r="J197" s="268">
        <v>70</v>
      </c>
      <c r="K197" s="247">
        <v>0.59083333333333321</v>
      </c>
      <c r="L197" s="352">
        <v>181.79823499999998</v>
      </c>
      <c r="M197" s="352">
        <v>307.69800000000004</v>
      </c>
      <c r="N197" s="269">
        <v>24</v>
      </c>
      <c r="O197" s="254">
        <v>0.59083333333333321</v>
      </c>
      <c r="P197" s="352">
        <v>68.254839166666656</v>
      </c>
      <c r="Q197" s="352">
        <v>115.523</v>
      </c>
      <c r="R197" s="269">
        <v>18</v>
      </c>
      <c r="S197" s="254">
        <v>0.59083333333333321</v>
      </c>
      <c r="T197" s="352">
        <v>394.60872083333328</v>
      </c>
      <c r="U197" s="352">
        <v>667.88499999999988</v>
      </c>
      <c r="V197" s="269">
        <v>110</v>
      </c>
      <c r="W197" s="254">
        <v>0.59083333333333332</v>
      </c>
      <c r="X197" s="269" t="s">
        <v>551</v>
      </c>
      <c r="Y197" s="269">
        <v>12</v>
      </c>
      <c r="Z197" t="s">
        <v>381</v>
      </c>
      <c r="AA197" t="s">
        <v>2178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workbookViewId="0"/>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s>
  <sheetData>
    <row r="1" spans="1:23" ht="15.6" x14ac:dyDescent="0.3">
      <c r="A1" s="374" t="s">
        <v>2205</v>
      </c>
      <c r="B1" s="375"/>
      <c r="C1" s="375"/>
      <c r="D1" s="375"/>
    </row>
    <row r="2" spans="1:23" x14ac:dyDescent="0.3">
      <c r="A2" s="3" t="s">
        <v>561</v>
      </c>
    </row>
    <row r="4" spans="1:23" ht="43.2" x14ac:dyDescent="0.3">
      <c r="S4" s="2" t="s">
        <v>568</v>
      </c>
      <c r="T4" s="2" t="s">
        <v>2149</v>
      </c>
      <c r="U4" s="150" t="s">
        <v>462</v>
      </c>
      <c r="V4" s="150" t="s">
        <v>463</v>
      </c>
      <c r="W4" s="150" t="s">
        <v>464</v>
      </c>
    </row>
    <row r="5" spans="1:23" x14ac:dyDescent="0.3">
      <c r="S5">
        <v>332190</v>
      </c>
      <c r="T5" t="str">
        <f>VLOOKUP(S5,'Table 2.5c'!$B$4:$J$197,4,FALSE)</f>
        <v>Lime Village</v>
      </c>
      <c r="U5">
        <f>VLOOKUP($S5,'Table 2.5c'!$B$4:$J$197,7,FALSE)</f>
        <v>1.7266833333333327</v>
      </c>
      <c r="V5">
        <f>VLOOKUP(S5,'Table 2.5c'!$B$4:$J$197,8,FALSE)</f>
        <v>0.79564999999999941</v>
      </c>
      <c r="W5">
        <f>VLOOKUP(S5,'Table 2.5c'!$B$4:$J$197,9,FALSE)</f>
        <v>0.93103333333333327</v>
      </c>
    </row>
    <row r="6" spans="1:23" x14ac:dyDescent="0.3">
      <c r="S6">
        <v>331005</v>
      </c>
      <c r="T6" t="str">
        <f>VLOOKUP(S6,'Table 2.5c'!$B$4:$J$197,4,FALSE)</f>
        <v>Adak</v>
      </c>
      <c r="U6">
        <f>VLOOKUP($S6,'Table 2.5c'!$B$4:$J$197,7,FALSE)</f>
        <v>1.2233500000000002</v>
      </c>
      <c r="V6">
        <f>VLOOKUP(S6,'Table 2.5c'!$B$4:$J$197,8,FALSE)</f>
        <v>0.66480000000000017</v>
      </c>
      <c r="W6">
        <f>VLOOKUP(S6,'Table 2.5c'!$B$4:$J$197,9,FALSE)</f>
        <v>0.55854999999999999</v>
      </c>
    </row>
    <row r="7" spans="1:23" x14ac:dyDescent="0.3">
      <c r="S7">
        <v>332270</v>
      </c>
      <c r="T7" t="str">
        <f>VLOOKUP(S7,'Table 2.5c'!$B$4:$J$197,4,FALSE)</f>
        <v>Stony River</v>
      </c>
      <c r="U7">
        <f>VLOOKUP($S7,'Table 2.5c'!$B$4:$J$197,7,FALSE)</f>
        <v>1.0923999999999998</v>
      </c>
      <c r="V7">
        <f>VLOOKUP(S7,'Table 2.5c'!$B$4:$J$197,8,FALSE)</f>
        <v>0.65189999999999992</v>
      </c>
      <c r="W7">
        <f>VLOOKUP(S7,'Table 2.5c'!$B$4:$J$197,9,FALSE)</f>
        <v>0.44049999999999995</v>
      </c>
    </row>
    <row r="8" spans="1:23" x14ac:dyDescent="0.3">
      <c r="S8">
        <v>332230</v>
      </c>
      <c r="T8" t="str">
        <f>VLOOKUP(S8,'Table 2.5c'!$B$4:$J$197,4,FALSE)</f>
        <v>Chuathbaluk</v>
      </c>
      <c r="U8">
        <f>VLOOKUP($S8,'Table 2.5c'!$B$4:$J$197,7,FALSE)</f>
        <v>1.0807749999999998</v>
      </c>
      <c r="V8">
        <f>VLOOKUP(S8,'Table 2.5c'!$B$4:$J$197,8,FALSE)</f>
        <v>0.65257499999999991</v>
      </c>
      <c r="W8">
        <f>VLOOKUP(S8,'Table 2.5c'!$B$4:$J$197,9,FALSE)</f>
        <v>0.42819999999999997</v>
      </c>
    </row>
    <row r="9" spans="1:23" x14ac:dyDescent="0.3">
      <c r="S9">
        <v>332240</v>
      </c>
      <c r="T9" t="str">
        <f>VLOOKUP(S9,'Table 2.5c'!$B$4:$J$197,4,FALSE)</f>
        <v>Crooked Creek</v>
      </c>
      <c r="U9">
        <f>VLOOKUP($S9,'Table 2.5c'!$B$4:$J$197,7,FALSE)</f>
        <v>1.0807666666666664</v>
      </c>
      <c r="V9">
        <f>VLOOKUP(S9,'Table 2.5c'!$B$4:$J$197,8,FALSE)</f>
        <v>0.6518999999999997</v>
      </c>
      <c r="W9">
        <f>VLOOKUP(S9,'Table 2.5c'!$B$4:$J$197,9,FALSE)</f>
        <v>0.42886666666666667</v>
      </c>
    </row>
    <row r="10" spans="1:23" x14ac:dyDescent="0.3">
      <c r="S10">
        <v>332260</v>
      </c>
      <c r="T10" t="str">
        <f>VLOOKUP(S10,'Table 2.5c'!$B$4:$J$197,4,FALSE)</f>
        <v>Sleetmute</v>
      </c>
      <c r="U10">
        <f>VLOOKUP($S10,'Table 2.5c'!$B$4:$J$197,7,FALSE)</f>
        <v>1.080758333333333</v>
      </c>
      <c r="V10">
        <f>VLOOKUP(S10,'Table 2.5c'!$B$4:$J$197,8,FALSE)</f>
        <v>0.6518999999999997</v>
      </c>
      <c r="W10">
        <f>VLOOKUP(S10,'Table 2.5c'!$B$4:$J$197,9,FALSE)</f>
        <v>0.42885833333333329</v>
      </c>
    </row>
    <row r="11" spans="1:23" x14ac:dyDescent="0.3">
      <c r="S11">
        <v>332250</v>
      </c>
      <c r="T11" t="str">
        <f>VLOOKUP(S11,'Table 2.5c'!$B$4:$J$197,4,FALSE)</f>
        <v>Red Devil</v>
      </c>
      <c r="U11">
        <f>VLOOKUP($S11,'Table 2.5c'!$B$4:$J$197,7,FALSE)</f>
        <v>1.0807499999999999</v>
      </c>
      <c r="V11">
        <f>VLOOKUP(S11,'Table 2.5c'!$B$4:$J$197,8,FALSE)</f>
        <v>0.65189999999999992</v>
      </c>
      <c r="W11">
        <f>VLOOKUP(S11,'Table 2.5c'!$B$4:$J$197,9,FALSE)</f>
        <v>0.42885000000000001</v>
      </c>
    </row>
    <row r="12" spans="1:23" x14ac:dyDescent="0.3">
      <c r="S12">
        <v>332570</v>
      </c>
      <c r="T12" t="str">
        <f>VLOOKUP(S12,'Table 2.5c'!$B$4:$J$197,4,FALSE)</f>
        <v>Stevens Village</v>
      </c>
      <c r="U12">
        <f>VLOOKUP($S12,'Table 2.5c'!$B$4:$J$197,7,FALSE)</f>
        <v>1.07</v>
      </c>
      <c r="V12">
        <f>VLOOKUP(S12,'Table 2.5c'!$B$4:$J$197,8,FALSE)</f>
        <v>0.56025000000000003</v>
      </c>
      <c r="W12">
        <f>VLOOKUP(S12,'Table 2.5c'!$B$4:$J$197,9,FALSE)</f>
        <v>0.50975000000000004</v>
      </c>
    </row>
    <row r="13" spans="1:23" x14ac:dyDescent="0.3">
      <c r="S13">
        <v>332580</v>
      </c>
      <c r="T13" t="str">
        <f>VLOOKUP(S13,'Table 2.5c'!$B$4:$J$197,4,FALSE)</f>
        <v>Takotna</v>
      </c>
      <c r="U13">
        <f>VLOOKUP($S13,'Table 2.5c'!$B$4:$J$197,7,FALSE)</f>
        <v>1.0218333333333336</v>
      </c>
      <c r="V13">
        <f>VLOOKUP(S13,'Table 2.5c'!$B$4:$J$197,8,FALSE)</f>
        <v>0.48962500000000031</v>
      </c>
      <c r="W13">
        <f>VLOOKUP(S13,'Table 2.5c'!$B$4:$J$197,9,FALSE)</f>
        <v>0.53220833333333328</v>
      </c>
    </row>
    <row r="14" spans="1:23" x14ac:dyDescent="0.3">
      <c r="S14">
        <v>331770</v>
      </c>
      <c r="T14" t="str">
        <f>VLOOKUP(S14,'Table 2.5c'!$B$4:$J$197,4,FALSE)</f>
        <v>Arctic Village</v>
      </c>
      <c r="U14">
        <f>VLOOKUP($S14,'Table 2.5c'!$B$4:$J$197,7,FALSE)</f>
        <v>1</v>
      </c>
      <c r="V14">
        <f>VLOOKUP(S14,'Table 2.5c'!$B$4:$J$197,8,FALSE)</f>
        <v>0.69545833333333329</v>
      </c>
      <c r="W14">
        <f>VLOOKUP(S14,'Table 2.5c'!$B$4:$J$197,9,FALSE)</f>
        <v>0.30454166666666671</v>
      </c>
    </row>
    <row r="15" spans="1:23" x14ac:dyDescent="0.3">
      <c r="S15">
        <v>332550</v>
      </c>
      <c r="T15" t="str">
        <f>VLOOKUP(S15,'Table 2.5c'!$B$4:$J$197,4,FALSE)</f>
        <v>Saint George</v>
      </c>
      <c r="U15">
        <f>VLOOKUP($S15,'Table 2.5c'!$B$4:$J$197,7,FALSE)</f>
        <v>1</v>
      </c>
      <c r="V15">
        <f>VLOOKUP(S15,'Table 2.5c'!$B$4:$J$197,8,FALSE)</f>
        <v>0.61767499999999997</v>
      </c>
      <c r="W15">
        <f>VLOOKUP(S15,'Table 2.5c'!$B$4:$J$197,9,FALSE)</f>
        <v>0.38232500000000008</v>
      </c>
    </row>
    <row r="16" spans="1:23" x14ac:dyDescent="0.3">
      <c r="S16">
        <v>332710</v>
      </c>
      <c r="T16" t="str">
        <f>VLOOKUP(S16,'Table 2.5c'!$B$4:$J$197,4,FALSE)</f>
        <v>Tuluksak</v>
      </c>
      <c r="U16">
        <f>VLOOKUP($S16,'Table 2.5c'!$B$4:$J$197,7,FALSE)</f>
        <v>0.9600000000000003</v>
      </c>
      <c r="V16">
        <f>VLOOKUP(S16,'Table 2.5c'!$B$4:$J$197,8,FALSE)</f>
        <v>0.36769166666666697</v>
      </c>
      <c r="W16">
        <f>VLOOKUP(S16,'Table 2.5c'!$B$4:$J$197,9,FALSE)</f>
        <v>0.59230833333333333</v>
      </c>
    </row>
    <row r="17" spans="19:23" x14ac:dyDescent="0.3">
      <c r="S17">
        <v>331840</v>
      </c>
      <c r="T17" t="str">
        <f>VLOOKUP(S17,'Table 2.5c'!$B$4:$J$197,4,FALSE)</f>
        <v>Chalkyitsik</v>
      </c>
      <c r="U17">
        <f>VLOOKUP($S17,'Table 2.5c'!$B$4:$J$197,7,FALSE)</f>
        <v>0.95000000000000007</v>
      </c>
      <c r="V17">
        <f>VLOOKUP(S17,'Table 2.5c'!$B$4:$J$197,8,FALSE)</f>
        <v>0.37385000000000024</v>
      </c>
      <c r="W17">
        <f>VLOOKUP(S17,'Table 2.5c'!$B$4:$J$197,9,FALSE)</f>
        <v>0.57614999999999983</v>
      </c>
    </row>
    <row r="18" spans="19:23" x14ac:dyDescent="0.3">
      <c r="S18">
        <v>332470</v>
      </c>
      <c r="T18" t="str">
        <f>VLOOKUP(S18,'Table 2.5c'!$B$4:$J$197,4,FALSE)</f>
        <v>Perryville</v>
      </c>
      <c r="U18">
        <f>VLOOKUP($S18,'Table 2.5c'!$B$4:$J$197,7,FALSE)</f>
        <v>0.95</v>
      </c>
      <c r="V18">
        <f>VLOOKUP(S18,'Table 2.5c'!$B$4:$J$197,8,FALSE)</f>
        <v>0.27639999999999987</v>
      </c>
      <c r="W18">
        <f>VLOOKUP(S18,'Table 2.5c'!$B$4:$J$197,9,FALSE)</f>
        <v>0.67360000000000009</v>
      </c>
    </row>
    <row r="19" spans="19:23" x14ac:dyDescent="0.3">
      <c r="S19">
        <v>332140</v>
      </c>
      <c r="T19" t="str">
        <f>VLOOKUP(S19,'Table 2.5c'!$B$4:$J$197,4,FALSE)</f>
        <v>Koyukuk</v>
      </c>
      <c r="U19">
        <f>VLOOKUP($S19,'Table 2.5c'!$B$4:$J$197,7,FALSE)</f>
        <v>0.95</v>
      </c>
      <c r="V19">
        <f>VLOOKUP(S19,'Table 2.5c'!$B$4:$J$197,8,FALSE)</f>
        <v>0.41366363636363623</v>
      </c>
      <c r="W19">
        <f>VLOOKUP(S19,'Table 2.5c'!$B$4:$J$197,9,FALSE)</f>
        <v>0.53633636363636372</v>
      </c>
    </row>
    <row r="20" spans="19:23" x14ac:dyDescent="0.3">
      <c r="S20">
        <v>332610</v>
      </c>
      <c r="T20" t="str">
        <f>VLOOKUP(S20,'Table 2.5c'!$B$4:$J$197,4,FALSE)</f>
        <v>Tatitlek</v>
      </c>
      <c r="U20">
        <f>VLOOKUP($S20,'Table 2.5c'!$B$4:$J$197,7,FALSE)</f>
        <v>0.92</v>
      </c>
      <c r="V20">
        <f>VLOOKUP(S20,'Table 2.5c'!$B$4:$J$197,8,FALSE)</f>
        <v>0.46095833333333325</v>
      </c>
      <c r="W20">
        <f>VLOOKUP(S20,'Table 2.5c'!$B$4:$J$197,9,FALSE)</f>
        <v>0.45904166666666679</v>
      </c>
    </row>
    <row r="21" spans="19:23" x14ac:dyDescent="0.3">
      <c r="S21">
        <v>331790</v>
      </c>
      <c r="T21" t="str">
        <f>VLOOKUP(S21,'Table 2.5c'!$B$4:$J$197,4,FALSE)</f>
        <v>Beaver</v>
      </c>
      <c r="U21">
        <f>VLOOKUP($S21,'Table 2.5c'!$B$4:$J$197,7,FALSE)</f>
        <v>0.90000000000000024</v>
      </c>
      <c r="V21">
        <f>VLOOKUP(S21,'Table 2.5c'!$B$4:$J$197,8,FALSE)</f>
        <v>0.38599166666666695</v>
      </c>
      <c r="W21">
        <f>VLOOKUP(S21,'Table 2.5c'!$B$4:$J$197,9,FALSE)</f>
        <v>0.51400833333333329</v>
      </c>
    </row>
    <row r="22" spans="19:23" x14ac:dyDescent="0.3">
      <c r="S22">
        <v>332100</v>
      </c>
      <c r="T22" t="str">
        <f>VLOOKUP(S22,'Table 2.5c'!$B$4:$J$197,4,FALSE)</f>
        <v>Kokhanok</v>
      </c>
      <c r="U22">
        <f>VLOOKUP($S22,'Table 2.5c'!$B$4:$J$197,7,FALSE)</f>
        <v>0.90000000000000024</v>
      </c>
      <c r="V22">
        <f>VLOOKUP(S22,'Table 2.5c'!$B$4:$J$197,8,FALSE)</f>
        <v>0.56620000000000026</v>
      </c>
      <c r="W22">
        <f>VLOOKUP(S22,'Table 2.5c'!$B$4:$J$197,9,FALSE)</f>
        <v>0.33379999999999993</v>
      </c>
    </row>
    <row r="23" spans="19:23" x14ac:dyDescent="0.3">
      <c r="S23">
        <v>332330</v>
      </c>
      <c r="T23" t="str">
        <f>VLOOKUP(S23,'Table 2.5c'!$B$4:$J$197,4,FALSE)</f>
        <v>Nikolai</v>
      </c>
      <c r="U23">
        <f>VLOOKUP($S23,'Table 2.5c'!$B$4:$J$197,7,FALSE)</f>
        <v>0.90000000000000024</v>
      </c>
      <c r="V23">
        <f>VLOOKUP(S23,'Table 2.5c'!$B$4:$J$197,8,FALSE)</f>
        <v>0.44234166666666697</v>
      </c>
      <c r="W23">
        <f>VLOOKUP(S23,'Table 2.5c'!$B$4:$J$197,9,FALSE)</f>
        <v>0.45765833333333328</v>
      </c>
    </row>
    <row r="24" spans="19:23" x14ac:dyDescent="0.3">
      <c r="S24">
        <v>332880</v>
      </c>
      <c r="T24" t="str">
        <f>VLOOKUP(S24,'Table 2.5c'!$B$4:$J$197,4,FALSE)</f>
        <v>Venetie</v>
      </c>
      <c r="U24">
        <f>VLOOKUP($S24,'Table 2.5c'!$B$4:$J$197,7,FALSE)</f>
        <v>0.90000000000000024</v>
      </c>
      <c r="V24">
        <f>VLOOKUP(S24,'Table 2.5c'!$B$4:$J$197,8,FALSE)</f>
        <v>0.37646666666666695</v>
      </c>
      <c r="W24">
        <f>VLOOKUP(S24,'Table 2.5c'!$B$4:$J$197,9,FALSE)</f>
        <v>0.5235333333333333</v>
      </c>
    </row>
    <row r="25" spans="19:23" x14ac:dyDescent="0.3">
      <c r="S25">
        <v>331910</v>
      </c>
      <c r="T25" t="str">
        <f>VLOOKUP(S25,'Table 2.5c'!$B$4:$J$197,4,FALSE)</f>
        <v>Clark's Point</v>
      </c>
      <c r="U25">
        <f>VLOOKUP($S25,'Table 2.5c'!$B$4:$J$197,7,FALSE)</f>
        <v>0.88658333333333328</v>
      </c>
      <c r="V25">
        <f>VLOOKUP(S25,'Table 2.5c'!$B$4:$J$197,8,FALSE)</f>
        <v>0.29621666666666657</v>
      </c>
      <c r="W25">
        <f>VLOOKUP(S25,'Table 2.5c'!$B$4:$J$197,9,FALSE)</f>
        <v>0.59036666666666671</v>
      </c>
    </row>
    <row r="26" spans="19:23" x14ac:dyDescent="0.3">
      <c r="S26">
        <v>332450</v>
      </c>
      <c r="T26" t="str">
        <f>VLOOKUP(S26,'Table 2.5c'!$B$4:$J$197,4,FALSE)</f>
        <v>Pedro Bay</v>
      </c>
      <c r="U26">
        <f>VLOOKUP($S26,'Table 2.5c'!$B$4:$J$197,7,FALSE)</f>
        <v>0.88500000000000012</v>
      </c>
      <c r="V26">
        <f>VLOOKUP(S26,'Table 2.5c'!$B$4:$J$197,8,FALSE)</f>
        <v>0.37172500000000019</v>
      </c>
      <c r="W26">
        <f>VLOOKUP(S26,'Table 2.5c'!$B$4:$J$197,9,FALSE)</f>
        <v>0.51327499999999993</v>
      </c>
    </row>
    <row r="27" spans="19:23" x14ac:dyDescent="0.3">
      <c r="S27">
        <v>332180</v>
      </c>
      <c r="T27" t="str">
        <f>VLOOKUP(S27,'Table 2.5c'!$B$4:$J$197,4,FALSE)</f>
        <v>Levelock</v>
      </c>
      <c r="U27">
        <f>VLOOKUP($S27,'Table 2.5c'!$B$4:$J$197,7,FALSE)</f>
        <v>0.84999999999999976</v>
      </c>
      <c r="V27">
        <f>VLOOKUP(S27,'Table 2.5c'!$B$4:$J$197,8,FALSE)</f>
        <v>0.41745833333333315</v>
      </c>
      <c r="W27">
        <f>VLOOKUP(S27,'Table 2.5c'!$B$4:$J$197,9,FALSE)</f>
        <v>0.4325416666666666</v>
      </c>
    </row>
    <row r="28" spans="19:23" x14ac:dyDescent="0.3">
      <c r="S28">
        <v>331880</v>
      </c>
      <c r="T28" t="str">
        <f>VLOOKUP(S28,'Table 2.5c'!$B$4:$J$197,4,FALSE)</f>
        <v>Chignik Lake</v>
      </c>
      <c r="U28">
        <f>VLOOKUP($S28,'Table 2.5c'!$B$4:$J$197,7,FALSE)</f>
        <v>0.84999999999999976</v>
      </c>
      <c r="V28">
        <f>VLOOKUP(S28,'Table 2.5c'!$B$4:$J$197,8,FALSE)</f>
        <v>0.47344999999999976</v>
      </c>
      <c r="W28">
        <f>VLOOKUP(S28,'Table 2.5c'!$B$4:$J$197,9,FALSE)</f>
        <v>0.37655</v>
      </c>
    </row>
    <row r="29" spans="19:23" x14ac:dyDescent="0.3">
      <c r="S29">
        <v>332320</v>
      </c>
      <c r="T29" t="str">
        <f>VLOOKUP(S29,'Table 2.5c'!$B$4:$J$197,4,FALSE)</f>
        <v>Nelson Lagoon</v>
      </c>
      <c r="U29">
        <f>VLOOKUP($S29,'Table 2.5c'!$B$4:$J$197,7,FALSE)</f>
        <v>0.84</v>
      </c>
      <c r="V29">
        <f>VLOOKUP(S29,'Table 2.5c'!$B$4:$J$197,8,FALSE)</f>
        <v>0.62270000000000014</v>
      </c>
      <c r="W29">
        <f>VLOOKUP(S29,'Table 2.5c'!$B$4:$J$197,9,FALSE)</f>
        <v>0.21729999999999985</v>
      </c>
    </row>
    <row r="30" spans="19:23" x14ac:dyDescent="0.3">
      <c r="S30">
        <v>332290</v>
      </c>
      <c r="T30" t="str">
        <f>VLOOKUP(S30,'Table 2.5c'!$B$4:$J$197,4,FALSE)</f>
        <v>Napakiak</v>
      </c>
      <c r="U30">
        <f>VLOOKUP($S30,'Table 2.5c'!$B$4:$J$197,7,FALSE)</f>
        <v>0.82791666666666652</v>
      </c>
      <c r="V30">
        <f>VLOOKUP(S30,'Table 2.5c'!$B$4:$J$197,8,FALSE)</f>
        <v>0.44045833333333329</v>
      </c>
      <c r="W30">
        <f>VLOOKUP(S30,'Table 2.5c'!$B$4:$J$197,9,FALSE)</f>
        <v>0.38745833333333324</v>
      </c>
    </row>
    <row r="31" spans="19:23" x14ac:dyDescent="0.3">
      <c r="S31">
        <v>331500</v>
      </c>
      <c r="T31" t="str">
        <f>VLOOKUP(S31,'Table 2.5c'!$B$4:$J$197,4,FALSE)</f>
        <v>Noatak</v>
      </c>
      <c r="U31">
        <f>VLOOKUP($S31,'Table 2.5c'!$B$4:$J$197,7,FALSE)</f>
        <v>0.82219999999999993</v>
      </c>
      <c r="V31">
        <f>VLOOKUP(S31,'Table 2.5c'!$B$4:$J$197,8,FALSE)</f>
        <v>0.58975833333333316</v>
      </c>
      <c r="W31">
        <f>VLOOKUP(S31,'Table 2.5c'!$B$4:$J$197,9,FALSE)</f>
        <v>0.23244166666666674</v>
      </c>
    </row>
    <row r="32" spans="19:23" x14ac:dyDescent="0.3">
      <c r="S32">
        <v>332520</v>
      </c>
      <c r="T32" t="str">
        <f>VLOOKUP(S32,'Table 2.5c'!$B$4:$J$197,4,FALSE)</f>
        <v>Rampart</v>
      </c>
      <c r="U32">
        <f>VLOOKUP($S32,'Table 2.5c'!$B$4:$J$197,7,FALSE)</f>
        <v>0.81487499999999979</v>
      </c>
      <c r="V32">
        <f>VLOOKUP(S32,'Table 2.5c'!$B$4:$J$197,8,FALSE)</f>
        <v>0.47120833333333317</v>
      </c>
      <c r="W32">
        <f>VLOOKUP(S32,'Table 2.5c'!$B$4:$J$197,9,FALSE)</f>
        <v>0.34366666666666662</v>
      </c>
    </row>
    <row r="33" spans="1:23" x14ac:dyDescent="0.3">
      <c r="S33">
        <v>332040</v>
      </c>
      <c r="T33" t="str">
        <f>VLOOKUP(S33,'Table 2.5c'!$B$4:$J$197,4,FALSE)</f>
        <v>Igiugig</v>
      </c>
      <c r="U33">
        <f>VLOOKUP($S33,'Table 2.5c'!$B$4:$J$197,7,FALSE)</f>
        <v>0.80966666666666676</v>
      </c>
      <c r="V33">
        <f>VLOOKUP(S33,'Table 2.5c'!$B$4:$J$197,8,FALSE)</f>
        <v>0.47927500000000012</v>
      </c>
      <c r="W33">
        <f>VLOOKUP(S33,'Table 2.5c'!$B$4:$J$197,9,FALSE)</f>
        <v>0.33039166666666664</v>
      </c>
    </row>
    <row r="34" spans="1:23" x14ac:dyDescent="0.3">
      <c r="S34">
        <v>331010</v>
      </c>
      <c r="T34" t="str">
        <f>VLOOKUP(S34,'Table 2.5c'!$B$4:$J$197,4,FALSE)</f>
        <v>Akhiok</v>
      </c>
      <c r="U34">
        <f>VLOOKUP($S34,'Table 2.5c'!$B$4:$J$197,7,FALSE)</f>
        <v>0.79999999999999993</v>
      </c>
      <c r="V34">
        <f>VLOOKUP(S34,'Table 2.5c'!$B$4:$J$197,8,FALSE)</f>
        <v>0.40524166666666639</v>
      </c>
      <c r="W34">
        <f>VLOOKUP(S34,'Table 2.5c'!$B$4:$J$197,9,FALSE)</f>
        <v>0.39475833333333354</v>
      </c>
    </row>
    <row r="35" spans="1:23" x14ac:dyDescent="0.3">
      <c r="S35">
        <v>332870</v>
      </c>
      <c r="T35" t="str">
        <f>VLOOKUP(S35,'Table 2.5c'!$B$4:$J$197,4,FALSE)</f>
        <v>Newtok</v>
      </c>
      <c r="U35">
        <f>VLOOKUP($S35,'Table 2.5c'!$B$4:$J$197,7,FALSE)</f>
        <v>0.79999999999999993</v>
      </c>
      <c r="V35">
        <f>VLOOKUP(S35,'Table 2.5c'!$B$4:$J$197,8,FALSE)</f>
        <v>0.43731666666666652</v>
      </c>
      <c r="W35">
        <f>VLOOKUP(S35,'Table 2.5c'!$B$4:$J$197,9,FALSE)</f>
        <v>0.36268333333333341</v>
      </c>
    </row>
    <row r="36" spans="1:23" x14ac:dyDescent="0.3">
      <c r="S36">
        <v>331780</v>
      </c>
      <c r="T36" t="str">
        <f>VLOOKUP(S36,'Table 2.5c'!$B$4:$J$197,4,FALSE)</f>
        <v>Atmautluak</v>
      </c>
      <c r="U36">
        <f>VLOOKUP($S36,'Table 2.5c'!$B$4:$J$197,7,FALSE)</f>
        <v>0.79930000000000001</v>
      </c>
      <c r="V36">
        <f>VLOOKUP(S36,'Table 2.5c'!$B$4:$J$197,8,FALSE)</f>
        <v>0.26900000000000002</v>
      </c>
      <c r="W36">
        <f>VLOOKUP(S36,'Table 2.5c'!$B$4:$J$197,9,FALSE)</f>
        <v>0.53029999999999999</v>
      </c>
    </row>
    <row r="37" spans="1:23" x14ac:dyDescent="0.3">
      <c r="S37">
        <v>332220</v>
      </c>
      <c r="T37" t="str">
        <f>VLOOKUP(S37,'Table 2.5c'!$B$4:$J$197,4,FALSE)</f>
        <v>McGrath</v>
      </c>
      <c r="U37">
        <f>VLOOKUP($S37,'Table 2.5c'!$B$4:$J$197,7,FALSE)</f>
        <v>0.79365833333333347</v>
      </c>
      <c r="V37">
        <f>VLOOKUP(S37,'Table 2.5c'!$B$4:$J$197,8,FALSE)</f>
        <v>0.42055000000000015</v>
      </c>
      <c r="W37">
        <f>VLOOKUP(S37,'Table 2.5c'!$B$4:$J$197,9,FALSE)</f>
        <v>0.37310833333333332</v>
      </c>
    </row>
    <row r="38" spans="1:23" x14ac:dyDescent="0.3">
      <c r="S38">
        <v>331050</v>
      </c>
      <c r="T38" t="str">
        <f>VLOOKUP(S38,'Table 2.5c'!$B$4:$J$197,4,FALSE)</f>
        <v>Allakaket</v>
      </c>
      <c r="U38">
        <f>VLOOKUP($S38,'Table 2.5c'!$B$4:$J$197,7,FALSE)</f>
        <v>0.78158333333333319</v>
      </c>
      <c r="V38">
        <f>VLOOKUP(S38,'Table 2.5c'!$B$4:$J$197,8,FALSE)</f>
        <v>0.46429999999999977</v>
      </c>
      <c r="W38">
        <f>VLOOKUP(S38,'Table 2.5c'!$B$4:$J$197,9,FALSE)</f>
        <v>0.31728333333333342</v>
      </c>
    </row>
    <row r="39" spans="1:23" x14ac:dyDescent="0.3">
      <c r="S39">
        <v>332530</v>
      </c>
      <c r="T39" t="str">
        <f>VLOOKUP(S39,'Table 2.5c'!$B$4:$J$197,4,FALSE)</f>
        <v>Ruby</v>
      </c>
      <c r="U39">
        <f>VLOOKUP($S39,'Table 2.5c'!$B$4:$J$197,7,FALSE)</f>
        <v>0.76500000000000001</v>
      </c>
      <c r="V39">
        <f>VLOOKUP(S39,'Table 2.5c'!$B$4:$J$197,8,FALSE)</f>
        <v>0.31871666666666681</v>
      </c>
      <c r="W39">
        <f>VLOOKUP(S39,'Table 2.5c'!$B$4:$J$197,9,FALSE)</f>
        <v>0.4462833333333332</v>
      </c>
    </row>
    <row r="40" spans="1:23" x14ac:dyDescent="0.3">
      <c r="S40">
        <v>332200</v>
      </c>
      <c r="T40" t="str">
        <f>VLOOKUP(S40,'Table 2.5c'!$B$4:$J$197,4,FALSE)</f>
        <v>Manley Hot Springs</v>
      </c>
      <c r="U40">
        <f>VLOOKUP($S40,'Table 2.5c'!$B$4:$J$197,7,FALSE)</f>
        <v>0.75470000000000004</v>
      </c>
      <c r="V40">
        <f>VLOOKUP(S40,'Table 2.5c'!$B$4:$J$197,8,FALSE)</f>
        <v>0.57482500000000003</v>
      </c>
      <c r="W40">
        <f>VLOOKUP(S40,'Table 2.5c'!$B$4:$J$197,9,FALSE)</f>
        <v>0.17987500000000001</v>
      </c>
    </row>
    <row r="41" spans="1:23" x14ac:dyDescent="0.3">
      <c r="S41">
        <v>332740</v>
      </c>
      <c r="T41" t="str">
        <f>VLOOKUP(S41,'Table 2.5c'!$B$4:$J$197,4,FALSE)</f>
        <v>Nikolski</v>
      </c>
      <c r="U41">
        <f>VLOOKUP($S41,'Table 2.5c'!$B$4:$J$197,7,FALSE)</f>
        <v>0.75</v>
      </c>
      <c r="V41">
        <f>VLOOKUP(S41,'Table 2.5c'!$B$4:$J$197,8,FALSE)</f>
        <v>0.58755000000000002</v>
      </c>
      <c r="W41">
        <f>VLOOKUP(S41,'Table 2.5c'!$B$4:$J$197,9,FALSE)</f>
        <v>0.16245000000000004</v>
      </c>
    </row>
    <row r="42" spans="1:23" x14ac:dyDescent="0.3">
      <c r="A42" s="71" t="s">
        <v>556</v>
      </c>
      <c r="S42">
        <v>331060</v>
      </c>
      <c r="T42" t="str">
        <f>VLOOKUP(S42,'Table 2.5c'!$B$4:$J$197,4,FALSE)</f>
        <v>Bettles</v>
      </c>
      <c r="U42">
        <f>VLOOKUP($S42,'Table 2.5c'!$B$4:$J$197,7,FALSE)</f>
        <v>0.7144166666666667</v>
      </c>
      <c r="V42">
        <f>VLOOKUP(S42,'Table 2.5c'!$B$4:$J$197,8,FALSE)</f>
        <v>0.39812500000000006</v>
      </c>
      <c r="W42">
        <f>VLOOKUP(S42,'Table 2.5c'!$B$4:$J$197,9,FALSE)</f>
        <v>0.31629166666666664</v>
      </c>
    </row>
    <row r="43" spans="1:23" x14ac:dyDescent="0.3">
      <c r="S43">
        <v>331650</v>
      </c>
      <c r="T43" t="str">
        <f>VLOOKUP(S43,'Table 2.5c'!$B$4:$J$197,4,FALSE)</f>
        <v>Shungnak</v>
      </c>
      <c r="U43">
        <f>VLOOKUP($S43,'Table 2.5c'!$B$4:$J$197,7,FALSE)</f>
        <v>0.71204999999999996</v>
      </c>
      <c r="V43">
        <f>VLOOKUP(S43,'Table 2.5c'!$B$4:$J$197,8,FALSE)</f>
        <v>0.48508333333333331</v>
      </c>
      <c r="W43">
        <f>VLOOKUP(S43,'Table 2.5c'!$B$4:$J$197,9,FALSE)</f>
        <v>0.22696666666666665</v>
      </c>
    </row>
    <row r="44" spans="1:23" x14ac:dyDescent="0.3">
      <c r="A44" s="3" t="s">
        <v>562</v>
      </c>
      <c r="S44">
        <v>332090</v>
      </c>
      <c r="T44" t="str">
        <f>VLOOKUP(S44,'Table 2.5c'!$B$4:$J$197,4,FALSE)</f>
        <v>Kobuk</v>
      </c>
      <c r="U44">
        <f>VLOOKUP($S44,'Table 2.5c'!$B$4:$J$197,7,FALSE)</f>
        <v>0.71204999999999996</v>
      </c>
      <c r="V44">
        <f>VLOOKUP(S44,'Table 2.5c'!$B$4:$J$197,8,FALSE)</f>
        <v>0.48508333333333331</v>
      </c>
      <c r="W44">
        <f>VLOOKUP(S44,'Table 2.5c'!$B$4:$J$197,9,FALSE)</f>
        <v>0.22696666666666665</v>
      </c>
    </row>
    <row r="45" spans="1:23" x14ac:dyDescent="0.3">
      <c r="S45">
        <v>332030</v>
      </c>
      <c r="T45" t="str">
        <f>VLOOKUP(S45,'Table 2.5c'!$B$4:$J$197,4,FALSE)</f>
        <v>Hughes</v>
      </c>
      <c r="U45">
        <f>VLOOKUP($S45,'Table 2.5c'!$B$4:$J$197,7,FALSE)</f>
        <v>0.71</v>
      </c>
      <c r="V45">
        <f>VLOOKUP(S45,'Table 2.5c'!$B$4:$J$197,8,FALSE)</f>
        <v>0.5356833333333334</v>
      </c>
      <c r="W45">
        <f>VLOOKUP(S45,'Table 2.5c'!$B$4:$J$197,9,FALSE)</f>
        <v>0.17431666666666659</v>
      </c>
    </row>
    <row r="46" spans="1:23" x14ac:dyDescent="0.3">
      <c r="S46">
        <v>331940</v>
      </c>
      <c r="T46" t="str">
        <f>VLOOKUP(S46,'Table 2.5c'!$B$4:$J$197,4,FALSE)</f>
        <v>Egegik</v>
      </c>
      <c r="U46">
        <f>VLOOKUP($S46,'Table 2.5c'!$B$4:$J$197,7,FALSE)</f>
        <v>0.70833333333333348</v>
      </c>
      <c r="V46">
        <f>VLOOKUP(S46,'Table 2.5c'!$B$4:$J$197,8,FALSE)</f>
        <v>0.31787500000000019</v>
      </c>
      <c r="W46">
        <f>VLOOKUP(S46,'Table 2.5c'!$B$4:$J$197,9,FALSE)</f>
        <v>0.3904583333333333</v>
      </c>
    </row>
    <row r="47" spans="1:23" x14ac:dyDescent="0.3">
      <c r="S47">
        <v>331750</v>
      </c>
      <c r="T47" t="str">
        <f>VLOOKUP(S47,'Table 2.5c'!$B$4:$J$197,4,FALSE)</f>
        <v>Atka</v>
      </c>
      <c r="U47">
        <f>VLOOKUP($S47,'Table 2.5c'!$B$4:$J$197,7,FALSE)</f>
        <v>0.70499999999999996</v>
      </c>
      <c r="V47">
        <f>VLOOKUP(S47,'Table 2.5c'!$B$4:$J$197,8,FALSE)</f>
        <v>0.38941666666666674</v>
      </c>
      <c r="W47">
        <f>VLOOKUP(S47,'Table 2.5c'!$B$4:$J$197,9,FALSE)</f>
        <v>0.31558333333333322</v>
      </c>
    </row>
    <row r="48" spans="1:23" x14ac:dyDescent="0.3">
      <c r="S48">
        <v>331900</v>
      </c>
      <c r="T48" t="str">
        <f>VLOOKUP(S48,'Table 2.5c'!$B$4:$J$197,4,FALSE)</f>
        <v>Circle</v>
      </c>
      <c r="U48">
        <f>VLOOKUP($S48,'Table 2.5c'!$B$4:$J$197,7,FALSE)</f>
        <v>0.70230833333333331</v>
      </c>
      <c r="V48">
        <f>VLOOKUP(S48,'Table 2.5c'!$B$4:$J$197,8,FALSE)</f>
        <v>0.39303333333333329</v>
      </c>
      <c r="W48">
        <f>VLOOKUP(S48,'Table 2.5c'!$B$4:$J$197,9,FALSE)</f>
        <v>0.30927500000000002</v>
      </c>
    </row>
    <row r="49" spans="19:23" x14ac:dyDescent="0.3">
      <c r="S49">
        <v>331740</v>
      </c>
      <c r="T49" t="str">
        <f>VLOOKUP(S49,'Table 2.5c'!$B$4:$J$197,4,FALSE)</f>
        <v>Karluk</v>
      </c>
      <c r="U49">
        <f>VLOOKUP($S49,'Table 2.5c'!$B$4:$J$197,7,FALSE)</f>
        <v>0.70000000000000007</v>
      </c>
      <c r="V49">
        <f>VLOOKUP(S49,'Table 2.5c'!$B$4:$J$197,8,FALSE)</f>
        <v>0.46515000000000006</v>
      </c>
      <c r="W49">
        <f>VLOOKUP(S49,'Table 2.5c'!$B$4:$J$197,9,FALSE)</f>
        <v>0.23485</v>
      </c>
    </row>
    <row r="50" spans="19:23" x14ac:dyDescent="0.3">
      <c r="S50">
        <v>332300</v>
      </c>
      <c r="T50" t="str">
        <f>VLOOKUP(S50,'Table 2.5c'!$B$4:$J$197,4,FALSE)</f>
        <v>Napaskiak</v>
      </c>
      <c r="U50">
        <f>VLOOKUP($S50,'Table 2.5c'!$B$4:$J$197,7,FALSE)</f>
        <v>0.70000000000000007</v>
      </c>
      <c r="V50">
        <f>VLOOKUP(S50,'Table 2.5c'!$B$4:$J$197,8,FALSE)</f>
        <v>0.22598888888888896</v>
      </c>
      <c r="W50">
        <f>VLOOKUP(S50,'Table 2.5c'!$B$4:$J$197,9,FALSE)</f>
        <v>0.47401111111111111</v>
      </c>
    </row>
    <row r="51" spans="19:23" x14ac:dyDescent="0.3">
      <c r="S51">
        <v>331980</v>
      </c>
      <c r="T51" t="str">
        <f>VLOOKUP(S51,'Table 2.5c'!$B$4:$J$197,4,FALSE)</f>
        <v>Cold Bay</v>
      </c>
      <c r="U51">
        <f>VLOOKUP($S51,'Table 2.5c'!$B$4:$J$197,7,FALSE)</f>
        <v>0.69369999999999998</v>
      </c>
      <c r="V51">
        <f>VLOOKUP(S51,'Table 2.5c'!$B$4:$J$197,8,FALSE)</f>
        <v>0.48333999999999994</v>
      </c>
      <c r="W51">
        <f>VLOOKUP(S51,'Table 2.5c'!$B$4:$J$197,9,FALSE)</f>
        <v>0.21036000000000005</v>
      </c>
    </row>
    <row r="52" spans="19:23" x14ac:dyDescent="0.3">
      <c r="S52">
        <v>332060</v>
      </c>
      <c r="T52" t="str">
        <f>VLOOKUP(S52,'Table 2.5c'!$B$4:$J$197,4,FALSE)</f>
        <v>Deering</v>
      </c>
      <c r="U52">
        <f>VLOOKUP($S52,'Table 2.5c'!$B$4:$J$197,7,FALSE)</f>
        <v>0.69219999999999982</v>
      </c>
      <c r="V52">
        <f>VLOOKUP(S52,'Table 2.5c'!$B$4:$J$197,8,FALSE)</f>
        <v>0.29316666666666646</v>
      </c>
      <c r="W52">
        <f>VLOOKUP(S52,'Table 2.5c'!$B$4:$J$197,9,FALSE)</f>
        <v>0.39903333333333335</v>
      </c>
    </row>
    <row r="53" spans="19:23" x14ac:dyDescent="0.3">
      <c r="S53">
        <v>331950</v>
      </c>
      <c r="T53" t="str">
        <f>VLOOKUP(S53,'Table 2.5c'!$B$4:$J$197,4,FALSE)</f>
        <v>Ekwok</v>
      </c>
      <c r="U53">
        <f>VLOOKUP($S53,'Table 2.5c'!$B$4:$J$197,7,FALSE)</f>
        <v>0.6825500000000001</v>
      </c>
      <c r="V53">
        <f>VLOOKUP(S53,'Table 2.5c'!$B$4:$J$197,8,FALSE)</f>
        <v>0.45705833333333346</v>
      </c>
      <c r="W53">
        <f>VLOOKUP(S53,'Table 2.5c'!$B$4:$J$197,9,FALSE)</f>
        <v>0.22549166666666665</v>
      </c>
    </row>
    <row r="54" spans="19:23" x14ac:dyDescent="0.3">
      <c r="S54">
        <v>332020</v>
      </c>
      <c r="T54" t="str">
        <f>VLOOKUP(S54,'Table 2.5c'!$B$4:$J$197,4,FALSE)</f>
        <v>Fort Yukon</v>
      </c>
      <c r="U54">
        <f>VLOOKUP($S54,'Table 2.5c'!$B$4:$J$197,7,FALSE)</f>
        <v>0.67856666666666665</v>
      </c>
      <c r="V54">
        <f>VLOOKUP(S54,'Table 2.5c'!$B$4:$J$197,8,FALSE)</f>
        <v>0.38350000000000001</v>
      </c>
      <c r="W54">
        <f>VLOOKUP(S54,'Table 2.5c'!$B$4:$J$197,9,FALSE)</f>
        <v>0.29506666666666664</v>
      </c>
    </row>
    <row r="55" spans="19:23" x14ac:dyDescent="0.3">
      <c r="S55">
        <v>332160</v>
      </c>
      <c r="T55" t="str">
        <f>VLOOKUP(S55,'Table 2.5c'!$B$4:$J$197,4,FALSE)</f>
        <v>Kwigillingok</v>
      </c>
      <c r="U55">
        <f>VLOOKUP($S55,'Table 2.5c'!$B$4:$J$197,7,FALSE)</f>
        <v>0.67</v>
      </c>
      <c r="V55">
        <f>VLOOKUP(S55,'Table 2.5c'!$B$4:$J$197,8,FALSE)</f>
        <v>0.28089999999999998</v>
      </c>
      <c r="W55">
        <f>VLOOKUP(S55,'Table 2.5c'!$B$4:$J$197,9,FALSE)</f>
        <v>0.38910000000000006</v>
      </c>
    </row>
    <row r="56" spans="19:23" x14ac:dyDescent="0.3">
      <c r="S56">
        <v>331990</v>
      </c>
      <c r="T56" t="str">
        <f>VLOOKUP(S56,'Table 2.5c'!$B$4:$J$197,4,FALSE)</f>
        <v>Galena</v>
      </c>
      <c r="U56">
        <f>VLOOKUP($S56,'Table 2.5c'!$B$4:$J$197,7,FALSE)</f>
        <v>0.67</v>
      </c>
      <c r="V56">
        <f>VLOOKUP(S56,'Table 2.5c'!$B$4:$J$197,8,FALSE)</f>
        <v>0.2377083333333333</v>
      </c>
      <c r="W56">
        <f>VLOOKUP(S56,'Table 2.5c'!$B$4:$J$197,9,FALSE)</f>
        <v>0.43229166666666674</v>
      </c>
    </row>
    <row r="57" spans="19:23" x14ac:dyDescent="0.3">
      <c r="S57">
        <v>332730</v>
      </c>
      <c r="T57" t="str">
        <f>VLOOKUP(S57,'Table 2.5c'!$B$4:$J$197,4,FALSE)</f>
        <v>Twin Hills</v>
      </c>
      <c r="U57">
        <f>VLOOKUP($S57,'Table 2.5c'!$B$4:$J$197,7,FALSE)</f>
        <v>0.66725000000000001</v>
      </c>
      <c r="V57">
        <f>VLOOKUP(S57,'Table 2.5c'!$B$4:$J$197,8,FALSE)</f>
        <v>0.22700833333333331</v>
      </c>
      <c r="W57">
        <f>VLOOKUP(S57,'Table 2.5c'!$B$4:$J$197,9,FALSE)</f>
        <v>0.4402416666666667</v>
      </c>
    </row>
    <row r="58" spans="19:23" x14ac:dyDescent="0.3">
      <c r="S58">
        <v>331850</v>
      </c>
      <c r="T58" t="str">
        <f>VLOOKUP(S58,'Table 2.5c'!$B$4:$J$197,4,FALSE)</f>
        <v>Chenega Bay</v>
      </c>
      <c r="U58">
        <f>VLOOKUP($S58,'Table 2.5c'!$B$4:$J$197,7,FALSE)</f>
        <v>0.66500000000000004</v>
      </c>
      <c r="V58">
        <f>VLOOKUP(S58,'Table 2.5c'!$B$4:$J$197,8,FALSE)</f>
        <v>0.37160833333333332</v>
      </c>
      <c r="W58">
        <f>VLOOKUP(S58,'Table 2.5c'!$B$4:$J$197,9,FALSE)</f>
        <v>0.29339166666666672</v>
      </c>
    </row>
    <row r="59" spans="19:23" x14ac:dyDescent="0.3">
      <c r="S59">
        <v>332630</v>
      </c>
      <c r="T59" t="str">
        <f>VLOOKUP(S59,'Table 2.5c'!$B$4:$J$197,4,FALSE)</f>
        <v>Tenakee Springs</v>
      </c>
      <c r="U59">
        <f>VLOOKUP($S59,'Table 2.5c'!$B$4:$J$197,7,FALSE)</f>
        <v>0.65583333333333338</v>
      </c>
      <c r="V59">
        <f>VLOOKUP(S59,'Table 2.5c'!$B$4:$J$197,8,FALSE)</f>
        <v>0.28981666666666667</v>
      </c>
      <c r="W59">
        <f>VLOOKUP(S59,'Table 2.5c'!$B$4:$J$197,9,FALSE)</f>
        <v>0.36601666666666671</v>
      </c>
    </row>
    <row r="60" spans="19:23" x14ac:dyDescent="0.3">
      <c r="S60">
        <v>332510</v>
      </c>
      <c r="T60" t="str">
        <f>VLOOKUP(S60,'Table 2.5c'!$B$4:$J$197,4,FALSE)</f>
        <v>Kongiganak</v>
      </c>
      <c r="U60">
        <f>VLOOKUP($S60,'Table 2.5c'!$B$4:$J$197,7,FALSE)</f>
        <v>0.65000000000000013</v>
      </c>
      <c r="V60">
        <f>VLOOKUP(S60,'Table 2.5c'!$B$4:$J$197,8,FALSE)</f>
        <v>0.23165833333333335</v>
      </c>
      <c r="W60">
        <f>VLOOKUP(S60,'Table 2.5c'!$B$4:$J$197,9,FALSE)</f>
        <v>0.41834166666666678</v>
      </c>
    </row>
    <row r="61" spans="19:23" x14ac:dyDescent="0.3">
      <c r="S61">
        <v>332500</v>
      </c>
      <c r="T61" t="str">
        <f>VLOOKUP(S61,'Table 2.5c'!$B$4:$J$197,4,FALSE)</f>
        <v>Port Heiden</v>
      </c>
      <c r="U61">
        <f>VLOOKUP($S61,'Table 2.5c'!$B$4:$J$197,7,FALSE)</f>
        <v>0.65000000000000013</v>
      </c>
      <c r="V61">
        <f>VLOOKUP(S61,'Table 2.5c'!$B$4:$J$197,8,FALSE)</f>
        <v>0.39240000000000014</v>
      </c>
      <c r="W61">
        <f>VLOOKUP(S61,'Table 2.5c'!$B$4:$J$197,9,FALSE)</f>
        <v>0.2576</v>
      </c>
    </row>
    <row r="62" spans="19:23" x14ac:dyDescent="0.3">
      <c r="S62">
        <v>332720</v>
      </c>
      <c r="T62" t="str">
        <f>VLOOKUP(S62,'Table 2.5c'!$B$4:$J$197,4,FALSE)</f>
        <v>Tuntutuliak</v>
      </c>
      <c r="U62">
        <f>VLOOKUP($S62,'Table 2.5c'!$B$4:$J$197,7,FALSE)</f>
        <v>0.65000000000000013</v>
      </c>
      <c r="V62">
        <f>VLOOKUP(S62,'Table 2.5c'!$B$4:$J$197,8,FALSE)</f>
        <v>0.28140000000000004</v>
      </c>
      <c r="W62">
        <f>VLOOKUP(S62,'Table 2.5c'!$B$4:$J$197,9,FALSE)</f>
        <v>0.36860000000000009</v>
      </c>
    </row>
    <row r="63" spans="19:23" x14ac:dyDescent="0.3">
      <c r="S63">
        <v>331930</v>
      </c>
      <c r="T63" t="str">
        <f>VLOOKUP(S63,'Table 2.5c'!$B$4:$J$197,4,FALSE)</f>
        <v>Diomede</v>
      </c>
      <c r="U63">
        <f>VLOOKUP($S63,'Table 2.5c'!$B$4:$J$197,7,FALSE)</f>
        <v>0.65</v>
      </c>
      <c r="V63">
        <f>VLOOKUP(S63,'Table 2.5c'!$B$4:$J$197,8,FALSE)</f>
        <v>0.22960000000000003</v>
      </c>
      <c r="W63">
        <f>VLOOKUP(S63,'Table 2.5c'!$B$4:$J$197,9,FALSE)</f>
        <v>0.4204</v>
      </c>
    </row>
    <row r="64" spans="19:23" x14ac:dyDescent="0.3">
      <c r="S64">
        <v>331250</v>
      </c>
      <c r="T64" t="str">
        <f>VLOOKUP(S64,'Table 2.5c'!$B$4:$J$197,4,FALSE)</f>
        <v>Ambler</v>
      </c>
      <c r="U64">
        <f>VLOOKUP($S64,'Table 2.5c'!$B$4:$J$197,7,FALSE)</f>
        <v>0.64320833333333338</v>
      </c>
      <c r="V64">
        <f>VLOOKUP(S64,'Table 2.5c'!$B$4:$J$197,8,FALSE)</f>
        <v>0.41970000000000007</v>
      </c>
      <c r="W64">
        <f>VLOOKUP(S64,'Table 2.5c'!$B$4:$J$197,9,FALSE)</f>
        <v>0.22350833333333331</v>
      </c>
    </row>
    <row r="65" spans="1:23" x14ac:dyDescent="0.3">
      <c r="S65">
        <v>331685</v>
      </c>
      <c r="T65" t="str">
        <f>VLOOKUP(S65,'Table 2.5c'!$B$4:$J$197,4,FALSE)</f>
        <v>Teller</v>
      </c>
      <c r="U65">
        <f>VLOOKUP($S65,'Table 2.5c'!$B$4:$J$197,7,FALSE)</f>
        <v>0.63855833333333345</v>
      </c>
      <c r="V65">
        <f>VLOOKUP(S65,'Table 2.5c'!$B$4:$J$197,8,FALSE)</f>
        <v>0.41528333333333356</v>
      </c>
      <c r="W65">
        <f>VLOOKUP(S65,'Table 2.5c'!$B$4:$J$197,9,FALSE)</f>
        <v>0.22327499999999992</v>
      </c>
    </row>
    <row r="66" spans="1:23" x14ac:dyDescent="0.3">
      <c r="S66">
        <v>331960</v>
      </c>
      <c r="T66" t="str">
        <f>VLOOKUP(S66,'Table 2.5c'!$B$4:$J$197,4,FALSE)</f>
        <v>Elfin Cove</v>
      </c>
      <c r="U66">
        <f>VLOOKUP($S66,'Table 2.5c'!$B$4:$J$197,7,FALSE)</f>
        <v>0.63004999999999989</v>
      </c>
      <c r="V66">
        <f>VLOOKUP(S66,'Table 2.5c'!$B$4:$J$197,8,FALSE)</f>
        <v>0.41951666666666654</v>
      </c>
      <c r="W66">
        <f>VLOOKUP(S66,'Table 2.5c'!$B$4:$J$197,9,FALSE)</f>
        <v>0.21053333333333332</v>
      </c>
    </row>
    <row r="67" spans="1:23" x14ac:dyDescent="0.3">
      <c r="S67">
        <v>331030</v>
      </c>
      <c r="T67" t="str">
        <f>VLOOKUP(S67,'Table 2.5c'!$B$4:$J$197,4,FALSE)</f>
        <v>Akiak</v>
      </c>
      <c r="U67">
        <f>VLOOKUP($S67,'Table 2.5c'!$B$4:$J$197,7,FALSE)</f>
        <v>0.63</v>
      </c>
      <c r="V67">
        <f>VLOOKUP(S67,'Table 2.5c'!$B$4:$J$197,8,FALSE)</f>
        <v>0.24095000000000005</v>
      </c>
      <c r="W67">
        <f>VLOOKUP(S67,'Table 2.5c'!$B$4:$J$197,9,FALSE)</f>
        <v>0.38904999999999995</v>
      </c>
    </row>
    <row r="68" spans="1:23" x14ac:dyDescent="0.3">
      <c r="S68">
        <v>332600</v>
      </c>
      <c r="T68" t="str">
        <f>VLOOKUP(S68,'Table 2.5c'!$B$4:$J$197,4,FALSE)</f>
        <v>Tanana</v>
      </c>
      <c r="U68">
        <f>VLOOKUP($S68,'Table 2.5c'!$B$4:$J$197,7,FALSE)</f>
        <v>0.62327500000000002</v>
      </c>
      <c r="V68">
        <f>VLOOKUP(S68,'Table 2.5c'!$B$4:$J$197,8,FALSE)</f>
        <v>0.30066666666666669</v>
      </c>
      <c r="W68">
        <f>VLOOKUP(S68,'Table 2.5c'!$B$4:$J$197,9,FALSE)</f>
        <v>0.32260833333333333</v>
      </c>
    </row>
    <row r="69" spans="1:23" x14ac:dyDescent="0.3">
      <c r="S69">
        <v>331330</v>
      </c>
      <c r="T69" t="str">
        <f>VLOOKUP(S69,'Table 2.5c'!$B$4:$J$197,4,FALSE)</f>
        <v>Goodnews Bay</v>
      </c>
      <c r="U69">
        <f>VLOOKUP($S69,'Table 2.5c'!$B$4:$J$197,7,FALSE)</f>
        <v>0.61116666666666652</v>
      </c>
      <c r="V69">
        <f>VLOOKUP(S69,'Table 2.5c'!$B$4:$J$197,8,FALSE)</f>
        <v>0.38924166666666649</v>
      </c>
      <c r="W69">
        <f>VLOOKUP(S69,'Table 2.5c'!$B$4:$J$197,9,FALSE)</f>
        <v>0.22192500000000001</v>
      </c>
    </row>
    <row r="70" spans="1:23" x14ac:dyDescent="0.3">
      <c r="A70" s="71" t="s">
        <v>557</v>
      </c>
      <c r="S70">
        <v>331020</v>
      </c>
      <c r="T70" t="str">
        <f>VLOOKUP(S70,'Table 2.5c'!$B$4:$J$197,4,FALSE)</f>
        <v>Akiachak</v>
      </c>
      <c r="U70">
        <f>VLOOKUP($S70,'Table 2.5c'!$B$4:$J$197,7,FALSE)</f>
        <v>0.60499999999999987</v>
      </c>
      <c r="V70">
        <f>VLOOKUP(S70,'Table 2.5c'!$B$4:$J$197,8,FALSE)</f>
        <v>0.29043333333333327</v>
      </c>
      <c r="W70">
        <f>VLOOKUP(S70,'Table 2.5c'!$B$4:$J$197,9,FALSE)</f>
        <v>0.31456666666666661</v>
      </c>
    </row>
    <row r="71" spans="1:23" x14ac:dyDescent="0.3">
      <c r="S71">
        <v>331480</v>
      </c>
      <c r="T71" t="str">
        <f>VLOOKUP(S71,'Table 2.5c'!$B$4:$J$197,4,FALSE)</f>
        <v>New Stuyahok</v>
      </c>
      <c r="U71">
        <f>VLOOKUP($S71,'Table 2.5c'!$B$4:$J$197,7,FALSE)</f>
        <v>0.60279999999999989</v>
      </c>
      <c r="V71">
        <f>VLOOKUP(S71,'Table 2.5c'!$B$4:$J$197,8,FALSE)</f>
        <v>0.3812833333333332</v>
      </c>
      <c r="W71">
        <f>VLOOKUP(S71,'Table 2.5c'!$B$4:$J$197,9,FALSE)</f>
        <v>0.2215166666666667</v>
      </c>
    </row>
    <row r="72" spans="1:23" x14ac:dyDescent="0.3">
      <c r="A72" s="3" t="str">
        <f>CONCATENATE("Figure C.  Installed Capacity by Prime Mover by Certified Utilities (MW), ", 'Read Me'!$D$1)</f>
        <v>Figure C.  Installed Capacity by Prime Mover by Certified Utilities (MW), 2016</v>
      </c>
      <c r="O72" s="2" t="s">
        <v>419</v>
      </c>
      <c r="P72" s="2" t="s">
        <v>2150</v>
      </c>
      <c r="Q72" s="2" t="s">
        <v>37</v>
      </c>
      <c r="S72">
        <v>331110</v>
      </c>
      <c r="T72" t="str">
        <f>VLOOKUP(S72,'Table 2.5c'!$B$4:$J$197,4,FALSE)</f>
        <v>Eagle</v>
      </c>
      <c r="U72">
        <f>VLOOKUP($S72,'Table 2.5c'!$B$4:$J$197,7,FALSE)</f>
        <v>0.60100833333333326</v>
      </c>
      <c r="V72">
        <f>VLOOKUP(S72,'Table 2.5c'!$B$4:$J$197,8,FALSE)</f>
        <v>0.2912749999999999</v>
      </c>
      <c r="W72">
        <f>VLOOKUP(S72,'Table 2.5c'!$B$4:$J$197,9,FALSE)</f>
        <v>0.30973333333333336</v>
      </c>
    </row>
    <row r="73" spans="1:23" x14ac:dyDescent="0.3">
      <c r="O73" t="s">
        <v>32</v>
      </c>
      <c r="P73" s="15">
        <f>MROUND('Table 1.d (2021)'!B15,10)</f>
        <v>1780</v>
      </c>
      <c r="Q73" s="20">
        <f>P73/$P$78</f>
        <v>0.56151419558359617</v>
      </c>
      <c r="S73">
        <v>331830</v>
      </c>
      <c r="T73" t="str">
        <f>VLOOKUP(S73,'Table 2.5c'!$B$4:$J$197,4,FALSE)</f>
        <v>Central</v>
      </c>
      <c r="U73">
        <f>VLOOKUP($S73,'Table 2.5c'!$B$4:$J$197,7,FALSE)</f>
        <v>0.60007500000000003</v>
      </c>
      <c r="V73">
        <f>VLOOKUP(S73,'Table 2.5c'!$B$4:$J$197,8,FALSE)</f>
        <v>0.31971666666666665</v>
      </c>
      <c r="W73">
        <f>VLOOKUP(S73,'Table 2.5c'!$B$4:$J$197,9,FALSE)</f>
        <v>0.28035833333333338</v>
      </c>
    </row>
    <row r="74" spans="1:23" x14ac:dyDescent="0.3">
      <c r="O74" t="s">
        <v>33</v>
      </c>
      <c r="P74" s="15">
        <f>MROUND('Table 1.d (2021)'!C15,10)</f>
        <v>730</v>
      </c>
      <c r="Q74" s="20">
        <f>P74/$P$78</f>
        <v>0.2302839116719243</v>
      </c>
      <c r="S74">
        <v>332480</v>
      </c>
      <c r="T74" t="str">
        <f>VLOOKUP(S74,'Table 2.5c'!$B$4:$J$197,4,FALSE)</f>
        <v>Pilot Point</v>
      </c>
      <c r="U74">
        <f>VLOOKUP($S74,'Table 2.5c'!$B$4:$J$197,7,FALSE)</f>
        <v>0.59999999999999987</v>
      </c>
      <c r="V74">
        <f>VLOOKUP(S74,'Table 2.5c'!$B$4:$J$197,8,FALSE)</f>
        <v>0.33594999999999986</v>
      </c>
      <c r="W74">
        <f>VLOOKUP(S74,'Table 2.5c'!$B$4:$J$197,9,FALSE)</f>
        <v>0.26405000000000001</v>
      </c>
    </row>
    <row r="75" spans="1:23" x14ac:dyDescent="0.3">
      <c r="O75" t="s">
        <v>34</v>
      </c>
      <c r="P75" s="15">
        <f>MROUND('Table 1.d (2021)'!D15,10)</f>
        <v>490</v>
      </c>
      <c r="Q75" s="20">
        <f>P75/$P$78</f>
        <v>0.15457413249211358</v>
      </c>
      <c r="S75">
        <v>331510</v>
      </c>
      <c r="T75" t="str">
        <f>VLOOKUP(S75,'Table 2.5c'!$B$4:$J$197,4,FALSE)</f>
        <v>Noorvik</v>
      </c>
      <c r="U75">
        <f>VLOOKUP($S75,'Table 2.5c'!$B$4:$J$197,7,FALSE)</f>
        <v>0.59918333333333318</v>
      </c>
      <c r="V75">
        <f>VLOOKUP(S75,'Table 2.5c'!$B$4:$J$197,8,FALSE)</f>
        <v>0.37786666666666646</v>
      </c>
      <c r="W75">
        <f>VLOOKUP(S75,'Table 2.5c'!$B$4:$J$197,9,FALSE)</f>
        <v>0.22131666666666669</v>
      </c>
    </row>
    <row r="76" spans="1:23" x14ac:dyDescent="0.3">
      <c r="O76" t="s">
        <v>35</v>
      </c>
      <c r="P76" s="15">
        <f>MROUND('Table 1.d (2021)'!E15,10)</f>
        <v>70</v>
      </c>
      <c r="Q76" s="133">
        <f>P76/$P$78</f>
        <v>2.2082018927444796E-2</v>
      </c>
      <c r="S76">
        <v>331270</v>
      </c>
      <c r="T76" t="str">
        <f>VLOOKUP(S76,'Table 2.5c'!$B$4:$J$197,4,FALSE)</f>
        <v>Brevig Mission</v>
      </c>
      <c r="U76">
        <f>VLOOKUP($S76,'Table 2.5c'!$B$4:$J$197,7,FALSE)</f>
        <v>0.59536666666666671</v>
      </c>
      <c r="V76">
        <f>VLOOKUP(S76,'Table 2.5c'!$B$4:$J$197,8,FALSE)</f>
        <v>0.37423333333333342</v>
      </c>
      <c r="W76">
        <f>VLOOKUP(S76,'Table 2.5c'!$B$4:$J$197,9,FALSE)</f>
        <v>0.22113333333333332</v>
      </c>
    </row>
    <row r="77" spans="1:23" x14ac:dyDescent="0.3">
      <c r="O77" t="s">
        <v>51</v>
      </c>
      <c r="P77" s="15">
        <f>MROUND('Table 1.d (2021)'!G15,10)</f>
        <v>100</v>
      </c>
      <c r="Q77" s="133">
        <f>P77/$P$78</f>
        <v>3.1545741324921134E-2</v>
      </c>
      <c r="S77">
        <v>332890</v>
      </c>
      <c r="T77" t="str">
        <f>VLOOKUP(S77,'Table 2.5c'!$B$4:$J$197,4,FALSE)</f>
        <v>White Mountain</v>
      </c>
      <c r="U77">
        <f>VLOOKUP($S77,'Table 2.5c'!$B$4:$J$197,7,FALSE)</f>
        <v>0.59083333333333321</v>
      </c>
      <c r="V77">
        <f>VLOOKUP(S77,'Table 2.5c'!$B$4:$J$197,8,FALSE)</f>
        <v>0.24793333333333317</v>
      </c>
      <c r="W77">
        <f>VLOOKUP(S77,'Table 2.5c'!$B$4:$J$197,9,FALSE)</f>
        <v>0.34290000000000004</v>
      </c>
    </row>
    <row r="78" spans="1:23" x14ac:dyDescent="0.3">
      <c r="O78" t="s">
        <v>15</v>
      </c>
      <c r="P78" s="15">
        <f>MROUND('Table 1.d (2021)'!H15,10)</f>
        <v>3170</v>
      </c>
      <c r="S78">
        <v>331400</v>
      </c>
      <c r="T78" t="str">
        <f>VLOOKUP(S78,'Table 2.5c'!$B$4:$J$197,4,FALSE)</f>
        <v>Kiana</v>
      </c>
      <c r="U78">
        <f>VLOOKUP($S78,'Table 2.5c'!$B$4:$J$197,7,FALSE)</f>
        <v>0.58952500000000008</v>
      </c>
      <c r="V78">
        <f>VLOOKUP(S78,'Table 2.5c'!$B$4:$J$197,8,FALSE)</f>
        <v>0.36870000000000003</v>
      </c>
      <c r="W78">
        <f>VLOOKUP(S78,'Table 2.5c'!$B$4:$J$197,9,FALSE)</f>
        <v>0.22082500000000002</v>
      </c>
    </row>
    <row r="79" spans="1:23" x14ac:dyDescent="0.3">
      <c r="S79">
        <v>331870</v>
      </c>
      <c r="T79" t="str">
        <f>VLOOKUP(S79,'Table 2.5c'!$B$4:$J$197,4,FALSE)</f>
        <v>Chignik Lagoon</v>
      </c>
      <c r="U79">
        <f>VLOOKUP($S79,'Table 2.5c'!$B$4:$J$197,7,FALSE)</f>
        <v>0.58537499999999998</v>
      </c>
      <c r="V79">
        <f>VLOOKUP(S79,'Table 2.5c'!$B$4:$J$197,8,FALSE)</f>
        <v>0.31617500000000004</v>
      </c>
      <c r="W79">
        <f>VLOOKUP(S79,'Table 2.5c'!$B$4:$J$197,9,FALSE)</f>
        <v>0.26919999999999994</v>
      </c>
    </row>
    <row r="80" spans="1:23" x14ac:dyDescent="0.3">
      <c r="S80">
        <v>331380</v>
      </c>
      <c r="T80" t="str">
        <f>VLOOKUP(S80,'Table 2.5c'!$B$4:$J$197,4,FALSE)</f>
        <v>Kaltag</v>
      </c>
      <c r="U80">
        <f>VLOOKUP($S80,'Table 2.5c'!$B$4:$J$197,7,FALSE)</f>
        <v>0.57764166666666672</v>
      </c>
      <c r="V80">
        <f>VLOOKUP(S80,'Table 2.5c'!$B$4:$J$197,8,FALSE)</f>
        <v>0.35741666666666672</v>
      </c>
      <c r="W80">
        <f>VLOOKUP(S80,'Table 2.5c'!$B$4:$J$197,9,FALSE)</f>
        <v>0.220225</v>
      </c>
    </row>
    <row r="81" spans="1:23" x14ac:dyDescent="0.3">
      <c r="S81">
        <v>331760</v>
      </c>
      <c r="T81" t="str">
        <f>VLOOKUP(S81,'Table 2.5c'!$B$4:$J$197,4,FALSE)</f>
        <v>Aniak</v>
      </c>
      <c r="U81">
        <f>VLOOKUP($S81,'Table 2.5c'!$B$4:$J$197,7,FALSE)</f>
        <v>0.57749166666666663</v>
      </c>
      <c r="V81">
        <f>VLOOKUP(S81,'Table 2.5c'!$B$4:$J$197,8,FALSE)</f>
        <v>0.31134166666666657</v>
      </c>
      <c r="W81">
        <f>VLOOKUP(S81,'Table 2.5c'!$B$4:$J$197,9,FALSE)</f>
        <v>0.26615000000000005</v>
      </c>
    </row>
    <row r="82" spans="1:23" x14ac:dyDescent="0.3">
      <c r="S82">
        <v>331620</v>
      </c>
      <c r="T82" t="str">
        <f>VLOOKUP(S82,'Table 2.5c'!$B$4:$J$197,4,FALSE)</f>
        <v>Shageluk</v>
      </c>
      <c r="U82">
        <f>VLOOKUP($S82,'Table 2.5c'!$B$4:$J$197,7,FALSE)</f>
        <v>0.57397500000000012</v>
      </c>
      <c r="V82">
        <f>VLOOKUP(S82,'Table 2.5c'!$B$4:$J$197,8,FALSE)</f>
        <v>0.35393333333333343</v>
      </c>
      <c r="W82">
        <f>VLOOKUP(S82,'Table 2.5c'!$B$4:$J$197,9,FALSE)</f>
        <v>0.22004166666666666</v>
      </c>
    </row>
    <row r="83" spans="1:23" x14ac:dyDescent="0.3">
      <c r="S83">
        <v>331730</v>
      </c>
      <c r="T83" t="str">
        <f>VLOOKUP(S83,'Table 2.5c'!$B$4:$J$197,4,FALSE)</f>
        <v>Wales</v>
      </c>
      <c r="U83">
        <f>VLOOKUP($S83,'Table 2.5c'!$B$4:$J$197,7,FALSE)</f>
        <v>0.57143333333333324</v>
      </c>
      <c r="V83">
        <f>VLOOKUP(S83,'Table 2.5c'!$B$4:$J$197,8,FALSE)</f>
        <v>0.3515083333333332</v>
      </c>
      <c r="W83">
        <f>VLOOKUP(S83,'Table 2.5c'!$B$4:$J$197,9,FALSE)</f>
        <v>0.21992500000000001</v>
      </c>
    </row>
    <row r="84" spans="1:23" x14ac:dyDescent="0.3">
      <c r="S84">
        <v>331640</v>
      </c>
      <c r="T84" t="str">
        <f>VLOOKUP(S84,'Table 2.5c'!$B$4:$J$197,4,FALSE)</f>
        <v>Shishmaref</v>
      </c>
      <c r="U84">
        <f>VLOOKUP($S84,'Table 2.5c'!$B$4:$J$197,7,FALSE)</f>
        <v>0.57023333333333337</v>
      </c>
      <c r="V84">
        <f>VLOOKUP(S84,'Table 2.5c'!$B$4:$J$197,8,FALSE)</f>
        <v>0.35038333333333338</v>
      </c>
      <c r="W84">
        <f>VLOOKUP(S84,'Table 2.5c'!$B$4:$J$197,9,FALSE)</f>
        <v>0.21985000000000002</v>
      </c>
    </row>
    <row r="85" spans="1:23" x14ac:dyDescent="0.3">
      <c r="S85">
        <v>331890</v>
      </c>
      <c r="T85" t="str">
        <f>VLOOKUP(S85,'Table 2.5c'!$B$4:$J$197,4,FALSE)</f>
        <v>Chitina</v>
      </c>
      <c r="U85">
        <f>VLOOKUP($S85,'Table 2.5c'!$B$4:$J$197,7,FALSE)</f>
        <v>0.56868333333333332</v>
      </c>
      <c r="V85">
        <f>VLOOKUP(S85,'Table 2.5c'!$B$4:$J$197,8,FALSE)</f>
        <v>0.24417499999999992</v>
      </c>
      <c r="W85">
        <f>VLOOKUP(S85,'Table 2.5c'!$B$4:$J$197,9,FALSE)</f>
        <v>0.3245083333333334</v>
      </c>
    </row>
    <row r="86" spans="1:23" x14ac:dyDescent="0.3">
      <c r="S86">
        <v>331240</v>
      </c>
      <c r="T86" t="str">
        <f>VLOOKUP(S86,'Table 2.5c'!$B$4:$J$197,4,FALSE)</f>
        <v>Alakanuk</v>
      </c>
      <c r="U86">
        <f>VLOOKUP($S86,'Table 2.5c'!$B$4:$J$197,7,FALSE)</f>
        <v>0.56805000000000005</v>
      </c>
      <c r="V86">
        <f>VLOOKUP(S86,'Table 2.5c'!$B$4:$J$197,8,FALSE)</f>
        <v>0.34848750000000006</v>
      </c>
      <c r="W86">
        <f>VLOOKUP(S86,'Table 2.5c'!$B$4:$J$197,9,FALSE)</f>
        <v>0.21956249999999999</v>
      </c>
    </row>
    <row r="87" spans="1:23" x14ac:dyDescent="0.3">
      <c r="S87">
        <v>332050</v>
      </c>
      <c r="T87" t="str">
        <f>VLOOKUP(S87,'Table 2.5c'!$B$4:$J$197,4,FALSE)</f>
        <v>Iliamna</v>
      </c>
      <c r="U87">
        <f>VLOOKUP($S87,'Table 2.5c'!$B$4:$J$197,7,FALSE)</f>
        <v>0.56700000000000006</v>
      </c>
      <c r="V87">
        <f>VLOOKUP(S87,'Table 2.5c'!$B$4:$J$197,8,FALSE)</f>
        <v>0.31564999999999999</v>
      </c>
      <c r="W87">
        <f>VLOOKUP(S87,'Table 2.5c'!$B$4:$J$197,9,FALSE)</f>
        <v>0.25135000000000007</v>
      </c>
    </row>
    <row r="88" spans="1:23" x14ac:dyDescent="0.3">
      <c r="S88">
        <v>331430</v>
      </c>
      <c r="T88" t="str">
        <f>VLOOKUP(S88,'Table 2.5c'!$B$4:$J$197,4,FALSE)</f>
        <v>Lower Kalskag</v>
      </c>
      <c r="U88">
        <f>VLOOKUP($S88,'Table 2.5c'!$B$4:$J$197,7,FALSE)</f>
        <v>0.56484166666666658</v>
      </c>
      <c r="V88">
        <f>VLOOKUP(S88,'Table 2.5c'!$B$4:$J$197,8,FALSE)</f>
        <v>0.34521666666666662</v>
      </c>
      <c r="W88">
        <f>VLOOKUP(S88,'Table 2.5c'!$B$4:$J$197,9,FALSE)</f>
        <v>0.21962499999999999</v>
      </c>
    </row>
    <row r="89" spans="1:23" x14ac:dyDescent="0.3">
      <c r="S89">
        <v>331720</v>
      </c>
      <c r="T89" t="str">
        <f>VLOOKUP(S89,'Table 2.5c'!$B$4:$J$197,4,FALSE)</f>
        <v>Kalskag</v>
      </c>
      <c r="U89">
        <f>VLOOKUP($S89,'Table 2.5c'!$B$4:$J$197,7,FALSE)</f>
        <v>0.56484166666666658</v>
      </c>
      <c r="V89">
        <f>VLOOKUP(S89,'Table 2.5c'!$B$4:$J$197,8,FALSE)</f>
        <v>0.34521666666666662</v>
      </c>
      <c r="W89">
        <f>VLOOKUP(S89,'Table 2.5c'!$B$4:$J$197,9,FALSE)</f>
        <v>0.21962499999999999</v>
      </c>
    </row>
    <row r="90" spans="1:23" x14ac:dyDescent="0.3">
      <c r="S90">
        <v>331610</v>
      </c>
      <c r="T90" t="str">
        <f>VLOOKUP(S90,'Table 2.5c'!$B$4:$J$197,4,FALSE)</f>
        <v>Selawik</v>
      </c>
      <c r="U90">
        <f>VLOOKUP($S90,'Table 2.5c'!$B$4:$J$197,7,FALSE)</f>
        <v>0.56350000000000011</v>
      </c>
      <c r="V90">
        <f>VLOOKUP(S90,'Table 2.5c'!$B$4:$J$197,8,FALSE)</f>
        <v>0.34269166666666673</v>
      </c>
      <c r="W90">
        <f>VLOOKUP(S90,'Table 2.5c'!$B$4:$J$197,9,FALSE)</f>
        <v>0.22080833333333336</v>
      </c>
    </row>
    <row r="91" spans="1:23" x14ac:dyDescent="0.3">
      <c r="S91">
        <v>331450</v>
      </c>
      <c r="T91" t="str">
        <f>VLOOKUP(S91,'Table 2.5c'!$B$4:$J$197,4,FALSE)</f>
        <v>Mekoryuk</v>
      </c>
      <c r="U91">
        <f>VLOOKUP($S91,'Table 2.5c'!$B$4:$J$197,7,FALSE)</f>
        <v>0.56263333333333332</v>
      </c>
      <c r="V91">
        <f>VLOOKUP(S91,'Table 2.5c'!$B$4:$J$197,8,FALSE)</f>
        <v>0.32501666666666662</v>
      </c>
      <c r="W91">
        <f>VLOOKUP(S91,'Table 2.5c'!$B$4:$J$197,9,FALSE)</f>
        <v>0.23761666666666667</v>
      </c>
    </row>
    <row r="92" spans="1:23" x14ac:dyDescent="0.3">
      <c r="S92">
        <v>331180</v>
      </c>
      <c r="T92" t="str">
        <f>VLOOKUP(S92,'Table 2.5c'!$B$4:$J$197,4,FALSE)</f>
        <v>Northway</v>
      </c>
      <c r="U92">
        <f>VLOOKUP($S92,'Table 2.5c'!$B$4:$J$197,7,FALSE)</f>
        <v>0.5587833333333333</v>
      </c>
      <c r="V92">
        <f>VLOOKUP(S92,'Table 2.5c'!$B$4:$J$197,8,FALSE)</f>
        <v>0.25255</v>
      </c>
      <c r="W92">
        <f>VLOOKUP(S92,'Table 2.5c'!$B$4:$J$197,9,FALSE)</f>
        <v>0.3062333333333333</v>
      </c>
    </row>
    <row r="93" spans="1:23" x14ac:dyDescent="0.3">
      <c r="S93">
        <v>331195</v>
      </c>
      <c r="T93" t="str">
        <f>VLOOKUP(S93,'Table 2.5c'!$B$4:$J$197,4,FALSE)</f>
        <v>Slana</v>
      </c>
      <c r="U93">
        <f>VLOOKUP($S93,'Table 2.5c'!$B$4:$J$197,7,FALSE)</f>
        <v>0.55379999999999996</v>
      </c>
      <c r="V93">
        <f>VLOOKUP(S93,'Table 2.5c'!$B$4:$J$197,8,FALSE)</f>
        <v>0.2479249999999999</v>
      </c>
      <c r="W93">
        <f>VLOOKUP(S93,'Table 2.5c'!$B$4:$J$197,9,FALSE)</f>
        <v>0.30587500000000006</v>
      </c>
    </row>
    <row r="94" spans="1:23" x14ac:dyDescent="0.3">
      <c r="A94" s="71" t="s">
        <v>559</v>
      </c>
      <c r="S94">
        <v>331070</v>
      </c>
      <c r="T94" t="str">
        <f>VLOOKUP(S94,'Table 2.5c'!$B$4:$J$197,4,FALSE)</f>
        <v>Chistochina</v>
      </c>
      <c r="U94">
        <f>VLOOKUP($S94,'Table 2.5c'!$B$4:$J$197,7,FALSE)</f>
        <v>0.55379999999999996</v>
      </c>
      <c r="V94">
        <f>VLOOKUP(S94,'Table 2.5c'!$B$4:$J$197,8,FALSE)</f>
        <v>0.24792500000000001</v>
      </c>
      <c r="W94">
        <f>VLOOKUP(S94,'Table 2.5c'!$B$4:$J$197,9,FALSE)</f>
        <v>0.30587499999999995</v>
      </c>
    </row>
    <row r="95" spans="1:23" x14ac:dyDescent="0.3">
      <c r="S95">
        <v>331160</v>
      </c>
      <c r="T95" t="str">
        <f>VLOOKUP(S95,'Table 2.5c'!$B$4:$J$197,4,FALSE)</f>
        <v>Mentasta Lake</v>
      </c>
      <c r="U95">
        <f>VLOOKUP($S95,'Table 2.5c'!$B$4:$J$197,7,FALSE)</f>
        <v>0.55379999999999996</v>
      </c>
      <c r="V95">
        <f>VLOOKUP(S95,'Table 2.5c'!$B$4:$J$197,8,FALSE)</f>
        <v>0.24792500000000001</v>
      </c>
      <c r="W95">
        <f>VLOOKUP(S95,'Table 2.5c'!$B$4:$J$197,9,FALSE)</f>
        <v>0.30587499999999995</v>
      </c>
    </row>
    <row r="96" spans="1:23" x14ac:dyDescent="0.3">
      <c r="A96" s="3" t="str">
        <f>CONCATENATE("Figure D.  Installed Capacity by Prime Mover by Certified Utilities (kW), 1962-",'Read Me'!$D$1)</f>
        <v>Figure D.  Installed Capacity by Prime Mover by Certified Utilities (kW), 1962-2016</v>
      </c>
      <c r="S96">
        <v>331300</v>
      </c>
      <c r="T96" t="str">
        <f>VLOOKUP(S96,'Table 2.5c'!$B$4:$J$197,4,FALSE)</f>
        <v>Elim</v>
      </c>
      <c r="U96">
        <f>VLOOKUP($S96,'Table 2.5c'!$B$4:$J$197,7,FALSE)</f>
        <v>0.55071666666666674</v>
      </c>
      <c r="V96">
        <f>VLOOKUP(S96,'Table 2.5c'!$B$4:$J$197,8,FALSE)</f>
        <v>0.3318500000000002</v>
      </c>
      <c r="W96">
        <f>VLOOKUP(S96,'Table 2.5c'!$B$4:$J$197,9,FALSE)</f>
        <v>0.21886666666666657</v>
      </c>
    </row>
    <row r="97" spans="19:23" x14ac:dyDescent="0.3">
      <c r="S97">
        <v>332210</v>
      </c>
      <c r="T97" t="str">
        <f>VLOOKUP(S97,'Table 2.5c'!$B$4:$J$197,4,FALSE)</f>
        <v>Manokotak</v>
      </c>
      <c r="U97">
        <f>VLOOKUP($S97,'Table 2.5c'!$B$4:$J$197,7,FALSE)</f>
        <v>0.54999999999999993</v>
      </c>
      <c r="V97">
        <f>VLOOKUP(S97,'Table 2.5c'!$B$4:$J$197,8,FALSE)</f>
        <v>0.24349999999999977</v>
      </c>
      <c r="W97">
        <f>VLOOKUP(S97,'Table 2.5c'!$B$4:$J$197,9,FALSE)</f>
        <v>0.30650000000000016</v>
      </c>
    </row>
    <row r="98" spans="19:23" x14ac:dyDescent="0.3">
      <c r="S98">
        <v>331410</v>
      </c>
      <c r="T98" t="str">
        <f>VLOOKUP(S98,'Table 2.5c'!$B$4:$J$197,4,FALSE)</f>
        <v>Kivalina</v>
      </c>
      <c r="U98">
        <f>VLOOKUP($S98,'Table 2.5c'!$B$4:$J$197,7,FALSE)</f>
        <v>0.54829166666666662</v>
      </c>
      <c r="V98">
        <f>VLOOKUP(S98,'Table 2.5c'!$B$4:$J$197,8,FALSE)</f>
        <v>0.32950833333333329</v>
      </c>
      <c r="W98">
        <f>VLOOKUP(S98,'Table 2.5c'!$B$4:$J$197,9,FALSE)</f>
        <v>0.2187833333333333</v>
      </c>
    </row>
    <row r="99" spans="19:23" x14ac:dyDescent="0.3">
      <c r="S99">
        <v>331370</v>
      </c>
      <c r="T99" t="str">
        <f>VLOOKUP(S99,'Table 2.5c'!$B$4:$J$197,4,FALSE)</f>
        <v>Huslia</v>
      </c>
      <c r="U99">
        <f>VLOOKUP($S99,'Table 2.5c'!$B$4:$J$197,7,FALSE)</f>
        <v>0.54645833333333338</v>
      </c>
      <c r="V99">
        <f>VLOOKUP(S99,'Table 2.5c'!$B$4:$J$197,8,FALSE)</f>
        <v>0.32775833333333337</v>
      </c>
      <c r="W99">
        <f>VLOOKUP(S99,'Table 2.5c'!$B$4:$J$197,9,FALSE)</f>
        <v>0.21869999999999998</v>
      </c>
    </row>
    <row r="100" spans="19:23" x14ac:dyDescent="0.3">
      <c r="S100">
        <v>331470</v>
      </c>
      <c r="T100" t="str">
        <f>VLOOKUP(S100,'Table 2.5c'!$B$4:$J$197,4,FALSE)</f>
        <v>Mountain Village</v>
      </c>
      <c r="U100">
        <f>VLOOKUP($S100,'Table 2.5c'!$B$4:$J$197,7,FALSE)</f>
        <v>0.54422499999999996</v>
      </c>
      <c r="V100">
        <f>VLOOKUP(S100,'Table 2.5c'!$B$4:$J$197,8,FALSE)</f>
        <v>0.32565833333333338</v>
      </c>
      <c r="W100">
        <f>VLOOKUP(S100,'Table 2.5c'!$B$4:$J$197,9,FALSE)</f>
        <v>0.2185666666666666</v>
      </c>
    </row>
    <row r="101" spans="19:23" x14ac:dyDescent="0.3">
      <c r="S101">
        <v>331290</v>
      </c>
      <c r="T101" t="str">
        <f>VLOOKUP(S101,'Table 2.5c'!$B$4:$J$197,4,FALSE)</f>
        <v>Eek</v>
      </c>
      <c r="U101">
        <f>VLOOKUP($S101,'Table 2.5c'!$B$4:$J$197,7,FALSE)</f>
        <v>0.53545000000000009</v>
      </c>
      <c r="V101">
        <f>VLOOKUP(S101,'Table 2.5c'!$B$4:$J$197,8,FALSE)</f>
        <v>0.31733333333333336</v>
      </c>
      <c r="W101">
        <f>VLOOKUP(S101,'Table 2.5c'!$B$4:$J$197,9,FALSE)</f>
        <v>0.21811666666666671</v>
      </c>
    </row>
    <row r="102" spans="19:23" x14ac:dyDescent="0.3">
      <c r="S102">
        <v>331420</v>
      </c>
      <c r="T102" t="str">
        <f>VLOOKUP(S102,'Table 2.5c'!$B$4:$J$197,4,FALSE)</f>
        <v>Koyuk</v>
      </c>
      <c r="U102">
        <f>VLOOKUP($S102,'Table 2.5c'!$B$4:$J$197,7,FALSE)</f>
        <v>0.53398333333333337</v>
      </c>
      <c r="V102">
        <f>VLOOKUP(S102,'Table 2.5c'!$B$4:$J$197,8,FALSE)</f>
        <v>0.31595833333333345</v>
      </c>
      <c r="W102">
        <f>VLOOKUP(S102,'Table 2.5c'!$B$4:$J$197,9,FALSE)</f>
        <v>0.21802499999999994</v>
      </c>
    </row>
    <row r="103" spans="19:23" x14ac:dyDescent="0.3">
      <c r="S103">
        <v>331690</v>
      </c>
      <c r="T103" t="str">
        <f>VLOOKUP(S103,'Table 2.5c'!$B$4:$J$197,4,FALSE)</f>
        <v>Togiak</v>
      </c>
      <c r="U103">
        <f>VLOOKUP($S103,'Table 2.5c'!$B$4:$J$197,7,FALSE)</f>
        <v>0.53294166666666676</v>
      </c>
      <c r="V103">
        <f>VLOOKUP(S103,'Table 2.5c'!$B$4:$J$197,8,FALSE)</f>
        <v>0.31495833333333334</v>
      </c>
      <c r="W103">
        <f>VLOOKUP(S103,'Table 2.5c'!$B$4:$J$197,9,FALSE)</f>
        <v>0.21798333333333339</v>
      </c>
    </row>
    <row r="104" spans="19:23" x14ac:dyDescent="0.3">
      <c r="S104">
        <v>332590</v>
      </c>
      <c r="T104" t="str">
        <f>VLOOKUP(S104,'Table 2.5c'!$B$4:$J$197,4,FALSE)</f>
        <v>Port Alsworth</v>
      </c>
      <c r="U104">
        <f>VLOOKUP($S104,'Table 2.5c'!$B$4:$J$197,7,FALSE)</f>
        <v>0.53109166666666674</v>
      </c>
      <c r="V104">
        <f>VLOOKUP(S104,'Table 2.5c'!$B$4:$J$197,8,FALSE)</f>
        <v>0.32046666666666668</v>
      </c>
      <c r="W104">
        <f>VLOOKUP(S104,'Table 2.5c'!$B$4:$J$197,9,FALSE)</f>
        <v>0.21062500000000003</v>
      </c>
    </row>
    <row r="105" spans="19:23" x14ac:dyDescent="0.3">
      <c r="S105">
        <v>331350</v>
      </c>
      <c r="T105" t="str">
        <f>VLOOKUP(S105,'Table 2.5c'!$B$4:$J$197,4,FALSE)</f>
        <v>Holy Cross</v>
      </c>
      <c r="U105">
        <f>VLOOKUP($S105,'Table 2.5c'!$B$4:$J$197,7,FALSE)</f>
        <v>0.53036666666666676</v>
      </c>
      <c r="V105">
        <f>VLOOKUP(S105,'Table 2.5c'!$B$4:$J$197,8,FALSE)</f>
        <v>0.31249166666666672</v>
      </c>
      <c r="W105">
        <f>VLOOKUP(S105,'Table 2.5c'!$B$4:$J$197,9,FALSE)</f>
        <v>0.21787500000000004</v>
      </c>
    </row>
    <row r="106" spans="19:23" x14ac:dyDescent="0.3">
      <c r="S106">
        <v>331600</v>
      </c>
      <c r="T106" t="str">
        <f>VLOOKUP(S106,'Table 2.5c'!$B$4:$J$197,4,FALSE)</f>
        <v>Scammon Bay</v>
      </c>
      <c r="U106">
        <f>VLOOKUP($S106,'Table 2.5c'!$B$4:$J$197,7,FALSE)</f>
        <v>0.52964166666666668</v>
      </c>
      <c r="V106">
        <f>VLOOKUP(S106,'Table 2.5c'!$B$4:$J$197,8,FALSE)</f>
        <v>0.31181666666666674</v>
      </c>
      <c r="W106">
        <f>VLOOKUP(S106,'Table 2.5c'!$B$4:$J$197,9,FALSE)</f>
        <v>0.21782499999999996</v>
      </c>
    </row>
    <row r="107" spans="19:23" x14ac:dyDescent="0.3">
      <c r="S107">
        <v>331490</v>
      </c>
      <c r="T107" t="str">
        <f>VLOOKUP(S107,'Table 2.5c'!$B$4:$J$197,4,FALSE)</f>
        <v>Nightmute</v>
      </c>
      <c r="U107">
        <f>VLOOKUP($S107,'Table 2.5c'!$B$4:$J$197,7,FALSE)</f>
        <v>0.52648333333333308</v>
      </c>
      <c r="V107">
        <f>VLOOKUP(S107,'Table 2.5c'!$B$4:$J$197,8,FALSE)</f>
        <v>0.29443333333333299</v>
      </c>
      <c r="W107">
        <f>VLOOKUP(S107,'Table 2.5c'!$B$4:$J$197,9,FALSE)</f>
        <v>0.23205000000000006</v>
      </c>
    </row>
    <row r="108" spans="19:23" x14ac:dyDescent="0.3">
      <c r="S108">
        <v>331700</v>
      </c>
      <c r="T108" t="str">
        <f>VLOOKUP(S108,'Table 2.5c'!$B$4:$J$197,4,FALSE)</f>
        <v>Toksook Bay</v>
      </c>
      <c r="U108">
        <f>VLOOKUP($S108,'Table 2.5c'!$B$4:$J$197,7,FALSE)</f>
        <v>0.52648333333333308</v>
      </c>
      <c r="V108">
        <f>VLOOKUP(S108,'Table 2.5c'!$B$4:$J$197,8,FALSE)</f>
        <v>0.29443333333333299</v>
      </c>
      <c r="W108">
        <f>VLOOKUP(S108,'Table 2.5c'!$B$4:$J$197,9,FALSE)</f>
        <v>0.23205000000000006</v>
      </c>
    </row>
    <row r="109" spans="19:23" x14ac:dyDescent="0.3">
      <c r="S109">
        <v>331710</v>
      </c>
      <c r="T109" t="str">
        <f>VLOOKUP(S109,'Table 2.5c'!$B$4:$J$197,4,FALSE)</f>
        <v>Tununak</v>
      </c>
      <c r="U109">
        <f>VLOOKUP($S109,'Table 2.5c'!$B$4:$J$197,7,FALSE)</f>
        <v>0.52648333333333308</v>
      </c>
      <c r="V109">
        <f>VLOOKUP(S109,'Table 2.5c'!$B$4:$J$197,8,FALSE)</f>
        <v>0.29443333333333299</v>
      </c>
      <c r="W109">
        <f>VLOOKUP(S109,'Table 2.5c'!$B$4:$J$197,9,FALSE)</f>
        <v>0.23205000000000006</v>
      </c>
    </row>
    <row r="110" spans="19:23" x14ac:dyDescent="0.3">
      <c r="S110">
        <v>331520</v>
      </c>
      <c r="T110" t="str">
        <f>VLOOKUP(S110,'Table 2.5c'!$B$4:$J$197,4,FALSE)</f>
        <v>Nulato</v>
      </c>
      <c r="U110">
        <f>VLOOKUP($S110,'Table 2.5c'!$B$4:$J$197,7,FALSE)</f>
        <v>0.52566666666666673</v>
      </c>
      <c r="V110">
        <f>VLOOKUP(S110,'Table 2.5c'!$B$4:$J$197,8,FALSE)</f>
        <v>0.30801666666666672</v>
      </c>
      <c r="W110">
        <f>VLOOKUP(S110,'Table 2.5c'!$B$4:$J$197,9,FALSE)</f>
        <v>0.21765000000000001</v>
      </c>
    </row>
    <row r="111" spans="19:23" x14ac:dyDescent="0.3">
      <c r="S111">
        <v>332150</v>
      </c>
      <c r="T111" t="str">
        <f>VLOOKUP(S111,'Table 2.5c'!$B$4:$J$197,4,FALSE)</f>
        <v>Kwethluk</v>
      </c>
      <c r="U111">
        <f>VLOOKUP($S111,'Table 2.5c'!$B$4:$J$197,7,FALSE)</f>
        <v>0.51999999999999991</v>
      </c>
      <c r="V111">
        <f>VLOOKUP(S111,'Table 2.5c'!$B$4:$J$197,8,FALSE)</f>
        <v>0.24527499999999997</v>
      </c>
      <c r="W111">
        <f>VLOOKUP(S111,'Table 2.5c'!$B$4:$J$197,9,FALSE)</f>
        <v>0.27472499999999994</v>
      </c>
    </row>
    <row r="112" spans="19:23" x14ac:dyDescent="0.3">
      <c r="S112">
        <v>331390</v>
      </c>
      <c r="T112" t="str">
        <f>VLOOKUP(S112,'Table 2.5c'!$B$4:$J$197,4,FALSE)</f>
        <v>Kasigluk</v>
      </c>
      <c r="U112">
        <f>VLOOKUP($S112,'Table 2.5c'!$B$4:$J$197,7,FALSE)</f>
        <v>0.51936666666666675</v>
      </c>
      <c r="V112">
        <f>VLOOKUP(S112,'Table 2.5c'!$B$4:$J$197,8,FALSE)</f>
        <v>0.29250000000000009</v>
      </c>
      <c r="W112">
        <f>VLOOKUP(S112,'Table 2.5c'!$B$4:$J$197,9,FALSE)</f>
        <v>0.22686666666666669</v>
      </c>
    </row>
    <row r="113" spans="1:23" x14ac:dyDescent="0.3">
      <c r="S113">
        <v>331530</v>
      </c>
      <c r="T113" t="str">
        <f>VLOOKUP(S113,'Table 2.5c'!$B$4:$J$197,4,FALSE)</f>
        <v>Nunapitchuk</v>
      </c>
      <c r="U113">
        <f>VLOOKUP($S113,'Table 2.5c'!$B$4:$J$197,7,FALSE)</f>
        <v>0.51936666666666675</v>
      </c>
      <c r="V113">
        <f>VLOOKUP(S113,'Table 2.5c'!$B$4:$J$197,8,FALSE)</f>
        <v>0.29250000000000009</v>
      </c>
      <c r="W113">
        <f>VLOOKUP(S113,'Table 2.5c'!$B$4:$J$197,9,FALSE)</f>
        <v>0.22686666666666669</v>
      </c>
    </row>
    <row r="114" spans="1:23" x14ac:dyDescent="0.3">
      <c r="S114">
        <v>331560</v>
      </c>
      <c r="T114" t="str">
        <f>VLOOKUP(S114,'Table 2.5c'!$B$4:$J$197,4,FALSE)</f>
        <v>Pitkas Point</v>
      </c>
      <c r="U114">
        <f>VLOOKUP($S114,'Table 2.5c'!$B$4:$J$197,7,FALSE)</f>
        <v>0.5172416666666666</v>
      </c>
      <c r="V114">
        <f>VLOOKUP(S114,'Table 2.5c'!$B$4:$J$197,8,FALSE)</f>
        <v>0.30003333333333326</v>
      </c>
      <c r="W114">
        <f>VLOOKUP(S114,'Table 2.5c'!$B$4:$J$197,9,FALSE)</f>
        <v>0.21720833333333334</v>
      </c>
    </row>
    <row r="115" spans="1:23" x14ac:dyDescent="0.3">
      <c r="A115" s="86" t="s">
        <v>560</v>
      </c>
      <c r="S115">
        <v>331660</v>
      </c>
      <c r="T115" t="str">
        <f>VLOOKUP(S115,'Table 2.5c'!$B$4:$J$197,4,FALSE)</f>
        <v>Saint Mary's</v>
      </c>
      <c r="U115">
        <f>VLOOKUP($S115,'Table 2.5c'!$B$4:$J$197,7,FALSE)</f>
        <v>0.5172416666666666</v>
      </c>
      <c r="V115">
        <f>VLOOKUP(S115,'Table 2.5c'!$B$4:$J$197,8,FALSE)</f>
        <v>0.30003333333333326</v>
      </c>
      <c r="W115">
        <f>VLOOKUP(S115,'Table 2.5c'!$B$4:$J$197,9,FALSE)</f>
        <v>0.21720833333333334</v>
      </c>
    </row>
    <row r="116" spans="1:23" x14ac:dyDescent="0.3">
      <c r="S116">
        <v>331670</v>
      </c>
      <c r="T116" t="str">
        <f>VLOOKUP(S116,'Table 2.5c'!$B$4:$J$197,4,FALSE)</f>
        <v>Saint Michael</v>
      </c>
      <c r="U116">
        <f>VLOOKUP($S116,'Table 2.5c'!$B$4:$J$197,7,FALSE)</f>
        <v>0.51674166666666677</v>
      </c>
      <c r="V116">
        <f>VLOOKUP(S116,'Table 2.5c'!$B$4:$J$197,8,FALSE)</f>
        <v>0.29955000000000009</v>
      </c>
      <c r="W116">
        <f>VLOOKUP(S116,'Table 2.5c'!$B$4:$J$197,9,FALSE)</f>
        <v>0.21719166666666664</v>
      </c>
    </row>
    <row r="117" spans="1:23" x14ac:dyDescent="0.3">
      <c r="A117" s="3" t="str">
        <f>CONCATENATE("Figure E.  Net Generation by Fuel Type by Certified Utilities (MWh), ",'Read Me'!$D$1)</f>
        <v>Figure E.  Net Generation by Fuel Type by Certified Utilities (MWh), 2016</v>
      </c>
      <c r="S117">
        <v>331680</v>
      </c>
      <c r="T117" t="str">
        <f>VLOOKUP(S117,'Table 2.5c'!$B$4:$J$197,4,FALSE)</f>
        <v>Stebbins</v>
      </c>
      <c r="U117">
        <f>VLOOKUP($S117,'Table 2.5c'!$B$4:$J$197,7,FALSE)</f>
        <v>0.51674166666666677</v>
      </c>
      <c r="V117">
        <f>VLOOKUP(S117,'Table 2.5c'!$B$4:$J$197,8,FALSE)</f>
        <v>0.29955000000000009</v>
      </c>
      <c r="W117">
        <f>VLOOKUP(S117,'Table 2.5c'!$B$4:$J$197,9,FALSE)</f>
        <v>0.21719166666666664</v>
      </c>
    </row>
    <row r="118" spans="1:23" x14ac:dyDescent="0.3">
      <c r="S118">
        <v>331260</v>
      </c>
      <c r="T118" t="str">
        <f>VLOOKUP(S118,'Table 2.5c'!$B$4:$J$197,4,FALSE)</f>
        <v>Anvik</v>
      </c>
      <c r="U118">
        <f>VLOOKUP($S118,'Table 2.5c'!$B$4:$J$197,7,FALSE)</f>
        <v>0.51549166666666679</v>
      </c>
      <c r="V118">
        <f>VLOOKUP(S118,'Table 2.5c'!$B$4:$J$197,8,FALSE)</f>
        <v>0.29835833333333339</v>
      </c>
      <c r="W118">
        <f>VLOOKUP(S118,'Table 2.5c'!$B$4:$J$197,9,FALSE)</f>
        <v>0.2171333333333334</v>
      </c>
    </row>
    <row r="119" spans="1:23" x14ac:dyDescent="0.3">
      <c r="S119">
        <v>331590</v>
      </c>
      <c r="T119" t="str">
        <f>VLOOKUP(S119,'Table 2.5c'!$B$4:$J$197,4,FALSE)</f>
        <v>Savoonga</v>
      </c>
      <c r="U119">
        <f>VLOOKUP($S119,'Table 2.5c'!$B$4:$J$197,7,FALSE)</f>
        <v>0.51411666666666656</v>
      </c>
      <c r="V119">
        <f>VLOOKUP(S119,'Table 2.5c'!$B$4:$J$197,8,FALSE)</f>
        <v>0.28813333333333324</v>
      </c>
      <c r="W119">
        <f>VLOOKUP(S119,'Table 2.5c'!$B$4:$J$197,9,FALSE)</f>
        <v>0.22598333333333334</v>
      </c>
    </row>
    <row r="120" spans="1:23" x14ac:dyDescent="0.3">
      <c r="S120">
        <v>331310</v>
      </c>
      <c r="T120" t="str">
        <f>VLOOKUP(S120,'Table 2.5c'!$B$4:$J$197,4,FALSE)</f>
        <v>Emmonak</v>
      </c>
      <c r="U120">
        <f>VLOOKUP($S120,'Table 2.5c'!$B$4:$J$197,7,FALSE)</f>
        <v>0.51279999999999992</v>
      </c>
      <c r="V120">
        <f>VLOOKUP(S120,'Table 2.5c'!$B$4:$J$197,8,FALSE)</f>
        <v>0.28693333333333315</v>
      </c>
      <c r="W120">
        <f>VLOOKUP(S120,'Table 2.5c'!$B$4:$J$197,9,FALSE)</f>
        <v>0.22586666666666674</v>
      </c>
    </row>
    <row r="121" spans="1:23" x14ac:dyDescent="0.3">
      <c r="S121">
        <v>331320</v>
      </c>
      <c r="T121" t="str">
        <f>VLOOKUP(S121,'Table 2.5c'!$B$4:$J$197,4,FALSE)</f>
        <v>Gambell</v>
      </c>
      <c r="U121">
        <f>VLOOKUP($S121,'Table 2.5c'!$B$4:$J$197,7,FALSE)</f>
        <v>0.51217499999999994</v>
      </c>
      <c r="V121">
        <f>VLOOKUP(S121,'Table 2.5c'!$B$4:$J$197,8,FALSE)</f>
        <v>0.27968333333333328</v>
      </c>
      <c r="W121">
        <f>VLOOKUP(S121,'Table 2.5c'!$B$4:$J$197,9,FALSE)</f>
        <v>0.23249166666666662</v>
      </c>
    </row>
    <row r="122" spans="1:23" x14ac:dyDescent="0.3">
      <c r="S122">
        <v>331280</v>
      </c>
      <c r="T122" t="str">
        <f>VLOOKUP(S122,'Table 2.5c'!$B$4:$J$197,4,FALSE)</f>
        <v>Chevak</v>
      </c>
      <c r="U122">
        <f>VLOOKUP($S122,'Table 2.5c'!$B$4:$J$197,7,FALSE)</f>
        <v>0.50585833333333319</v>
      </c>
      <c r="V122">
        <f>VLOOKUP(S122,'Table 2.5c'!$B$4:$J$197,8,FALSE)</f>
        <v>0.26624999999999976</v>
      </c>
      <c r="W122">
        <f>VLOOKUP(S122,'Table 2.5c'!$B$4:$J$197,9,FALSE)</f>
        <v>0.2396083333333334</v>
      </c>
    </row>
    <row r="123" spans="1:23" x14ac:dyDescent="0.3">
      <c r="S123">
        <v>331440</v>
      </c>
      <c r="T123" t="str">
        <f>VLOOKUP(S123,'Table 2.5c'!$B$4:$J$197,4,FALSE)</f>
        <v>Marshall</v>
      </c>
      <c r="U123">
        <f>VLOOKUP($S123,'Table 2.5c'!$B$4:$J$197,7,FALSE)</f>
        <v>0.50096666666666667</v>
      </c>
      <c r="V123">
        <f>VLOOKUP(S123,'Table 2.5c'!$B$4:$J$197,8,FALSE)</f>
        <v>0.28457500000000002</v>
      </c>
      <c r="W123">
        <f>VLOOKUP(S123,'Table 2.5c'!$B$4:$J$197,9,FALSE)</f>
        <v>0.21639166666666668</v>
      </c>
    </row>
    <row r="124" spans="1:23" x14ac:dyDescent="0.3">
      <c r="S124">
        <v>332110</v>
      </c>
      <c r="T124" t="str">
        <f>VLOOKUP(S124,'Table 2.5c'!$B$4:$J$197,4,FALSE)</f>
        <v>Koliganek</v>
      </c>
      <c r="U124">
        <f>VLOOKUP($S124,'Table 2.5c'!$B$4:$J$197,7,FALSE)</f>
        <v>0.5</v>
      </c>
      <c r="V124">
        <f>VLOOKUP(S124,'Table 2.5c'!$B$4:$J$197,8,FALSE)</f>
        <v>0.26479999999999992</v>
      </c>
      <c r="W124">
        <f>VLOOKUP(S124,'Table 2.5c'!$B$4:$J$197,9,FALSE)</f>
        <v>0.23520000000000005</v>
      </c>
    </row>
    <row r="125" spans="1:23" x14ac:dyDescent="0.3">
      <c r="S125">
        <v>331360</v>
      </c>
      <c r="T125" t="str">
        <f>VLOOKUP(S125,'Table 2.5c'!$B$4:$J$197,4,FALSE)</f>
        <v>Hooper Bay</v>
      </c>
      <c r="U125">
        <f>VLOOKUP($S125,'Table 2.5c'!$B$4:$J$197,7,FALSE)</f>
        <v>0.4953999999999999</v>
      </c>
      <c r="V125">
        <f>VLOOKUP(S125,'Table 2.5c'!$B$4:$J$197,8,FALSE)</f>
        <v>0.27063333333333317</v>
      </c>
      <c r="W125">
        <f>VLOOKUP(S125,'Table 2.5c'!$B$4:$J$197,9,FALSE)</f>
        <v>0.2247666666666667</v>
      </c>
    </row>
    <row r="126" spans="1:23" x14ac:dyDescent="0.3">
      <c r="S126">
        <v>332700</v>
      </c>
      <c r="T126" t="str">
        <f>VLOOKUP(S126,'Table 2.5c'!$B$4:$J$197,4,FALSE)</f>
        <v>Klukwan</v>
      </c>
      <c r="U126">
        <f>VLOOKUP($S126,'Table 2.5c'!$B$4:$J$197,7,FALSE)</f>
        <v>0.49435000000000001</v>
      </c>
      <c r="V126">
        <f>VLOOKUP(S126,'Table 2.5c'!$B$4:$J$197,8,FALSE)</f>
        <v>0.26010833333333333</v>
      </c>
      <c r="W126">
        <f>VLOOKUP(S126,'Table 2.5c'!$B$4:$J$197,9,FALSE)</f>
        <v>0.23424166666666668</v>
      </c>
    </row>
    <row r="127" spans="1:23" x14ac:dyDescent="0.3">
      <c r="S127">
        <v>332650</v>
      </c>
      <c r="T127" t="str">
        <f>VLOOKUP(S127,'Table 2.5c'!$B$4:$J$197,4,FALSE)</f>
        <v>Angoon</v>
      </c>
      <c r="U127">
        <f>VLOOKUP($S127,'Table 2.5c'!$B$4:$J$197,7,FALSE)</f>
        <v>0.49435000000000001</v>
      </c>
      <c r="V127">
        <f>VLOOKUP(S127,'Table 2.5c'!$B$4:$J$197,8,FALSE)</f>
        <v>0.26010833333333333</v>
      </c>
      <c r="W127">
        <f>VLOOKUP(S127,'Table 2.5c'!$B$4:$J$197,9,FALSE)</f>
        <v>0.23424166666666668</v>
      </c>
    </row>
    <row r="128" spans="1:23" x14ac:dyDescent="0.3">
      <c r="S128">
        <v>332660</v>
      </c>
      <c r="T128" t="str">
        <f>VLOOKUP(S128,'Table 2.5c'!$B$4:$J$197,4,FALSE)</f>
        <v>Chilkat Valley</v>
      </c>
      <c r="U128">
        <f>VLOOKUP($S128,'Table 2.5c'!$B$4:$J$197,7,FALSE)</f>
        <v>0.49435000000000001</v>
      </c>
      <c r="V128">
        <f>VLOOKUP(S128,'Table 2.5c'!$B$4:$J$197,8,FALSE)</f>
        <v>0.26010833333333333</v>
      </c>
      <c r="W128">
        <f>VLOOKUP(S128,'Table 2.5c'!$B$4:$J$197,9,FALSE)</f>
        <v>0.23424166666666668</v>
      </c>
    </row>
    <row r="129" spans="1:23" x14ac:dyDescent="0.3">
      <c r="S129">
        <v>332670</v>
      </c>
      <c r="T129" t="str">
        <f>VLOOKUP(S129,'Table 2.5c'!$B$4:$J$197,4,FALSE)</f>
        <v>Hoonah</v>
      </c>
      <c r="U129">
        <f>VLOOKUP($S129,'Table 2.5c'!$B$4:$J$197,7,FALSE)</f>
        <v>0.49435000000000001</v>
      </c>
      <c r="V129">
        <f>VLOOKUP(S129,'Table 2.5c'!$B$4:$J$197,8,FALSE)</f>
        <v>0.26010833333333333</v>
      </c>
      <c r="W129">
        <f>VLOOKUP(S129,'Table 2.5c'!$B$4:$J$197,9,FALSE)</f>
        <v>0.23424166666666668</v>
      </c>
    </row>
    <row r="130" spans="1:23" x14ac:dyDescent="0.3">
      <c r="S130">
        <v>332680</v>
      </c>
      <c r="T130" t="str">
        <f>VLOOKUP(S130,'Table 2.5c'!$B$4:$J$197,4,FALSE)</f>
        <v>Kake</v>
      </c>
      <c r="U130">
        <f>VLOOKUP($S130,'Table 2.5c'!$B$4:$J$197,7,FALSE)</f>
        <v>0.49435000000000001</v>
      </c>
      <c r="V130">
        <f>VLOOKUP(S130,'Table 2.5c'!$B$4:$J$197,8,FALSE)</f>
        <v>0.26010833333333333</v>
      </c>
      <c r="W130">
        <f>VLOOKUP(S130,'Table 2.5c'!$B$4:$J$197,9,FALSE)</f>
        <v>0.23424166666666668</v>
      </c>
    </row>
    <row r="131" spans="1:23" x14ac:dyDescent="0.3">
      <c r="S131">
        <v>331340</v>
      </c>
      <c r="T131" t="str">
        <f>VLOOKUP(S131,'Table 2.5c'!$B$4:$J$197,4,FALSE)</f>
        <v>Grayling</v>
      </c>
      <c r="U131">
        <f>VLOOKUP($S131,'Table 2.5c'!$B$4:$J$197,7,FALSE)</f>
        <v>0.49114999999999998</v>
      </c>
      <c r="V131">
        <f>VLOOKUP(S131,'Table 2.5c'!$B$4:$J$197,8,FALSE)</f>
        <v>0.27523333333333333</v>
      </c>
      <c r="W131">
        <f>VLOOKUP(S131,'Table 2.5c'!$B$4:$J$197,9,FALSE)</f>
        <v>0.21591666666666665</v>
      </c>
    </row>
    <row r="132" spans="1:23" x14ac:dyDescent="0.3">
      <c r="S132">
        <v>331550</v>
      </c>
      <c r="T132" t="str">
        <f>VLOOKUP(S132,'Table 2.5c'!$B$4:$J$197,4,FALSE)</f>
        <v>Pilot Station</v>
      </c>
      <c r="U132">
        <f>VLOOKUP($S132,'Table 2.5c'!$B$4:$J$197,7,FALSE)</f>
        <v>0.49043333333333333</v>
      </c>
      <c r="V132">
        <f>VLOOKUP(S132,'Table 2.5c'!$B$4:$J$197,8,FALSE)</f>
        <v>0.27455833333333329</v>
      </c>
      <c r="W132">
        <f>VLOOKUP(S132,'Table 2.5c'!$B$4:$J$197,9,FALSE)</f>
        <v>0.21587500000000004</v>
      </c>
    </row>
    <row r="133" spans="1:23" x14ac:dyDescent="0.3">
      <c r="S133">
        <v>332310</v>
      </c>
      <c r="T133" t="str">
        <f>VLOOKUP(S133,'Table 2.5c'!$B$4:$J$197,4,FALSE)</f>
        <v>Chefornak</v>
      </c>
      <c r="U133">
        <f>VLOOKUP($S133,'Table 2.5c'!$B$4:$J$197,7,FALSE)</f>
        <v>0.49000000000000016</v>
      </c>
      <c r="V133">
        <f>VLOOKUP(S133,'Table 2.5c'!$B$4:$J$197,8,FALSE)</f>
        <v>0.22509166666666686</v>
      </c>
      <c r="W133">
        <f>VLOOKUP(S133,'Table 2.5c'!$B$4:$J$197,9,FALSE)</f>
        <v>0.2649083333333333</v>
      </c>
    </row>
    <row r="134" spans="1:23" x14ac:dyDescent="0.3">
      <c r="S134">
        <v>332280</v>
      </c>
      <c r="T134" t="str">
        <f>VLOOKUP(S134,'Table 2.5c'!$B$4:$J$197,4,FALSE)</f>
        <v>Naknek</v>
      </c>
      <c r="U134">
        <f>VLOOKUP($S134,'Table 2.5c'!$B$4:$J$197,7,FALSE)</f>
        <v>0.48958333333333343</v>
      </c>
      <c r="V134">
        <f>VLOOKUP(S134,'Table 2.5c'!$B$4:$J$197,8,FALSE)</f>
        <v>0.31031666666666674</v>
      </c>
      <c r="W134">
        <f>VLOOKUP(S134,'Table 2.5c'!$B$4:$J$197,9,FALSE)</f>
        <v>0.17926666666666669</v>
      </c>
    </row>
    <row r="135" spans="1:23" x14ac:dyDescent="0.3">
      <c r="S135">
        <v>331570</v>
      </c>
      <c r="T135" t="str">
        <f>VLOOKUP(S135,'Table 2.5c'!$B$4:$J$197,4,FALSE)</f>
        <v>Quinhagak</v>
      </c>
      <c r="U135">
        <f>VLOOKUP($S135,'Table 2.5c'!$B$4:$J$197,7,FALSE)</f>
        <v>0.48361666666666675</v>
      </c>
      <c r="V135">
        <f>VLOOKUP(S135,'Table 2.5c'!$B$4:$J$197,8,FALSE)</f>
        <v>0.2532916666666668</v>
      </c>
      <c r="W135">
        <f>VLOOKUP(S135,'Table 2.5c'!$B$4:$J$197,9,FALSE)</f>
        <v>0.23032499999999997</v>
      </c>
    </row>
    <row r="136" spans="1:23" x14ac:dyDescent="0.3">
      <c r="A136" s="71" t="s">
        <v>558</v>
      </c>
      <c r="S136">
        <v>331540</v>
      </c>
      <c r="T136" t="str">
        <f>VLOOKUP(S136,'Table 2.5c'!$B$4:$J$197,4,FALSE)</f>
        <v>Old Harbor</v>
      </c>
      <c r="U136">
        <f>VLOOKUP($S136,'Table 2.5c'!$B$4:$J$197,7,FALSE)</f>
        <v>0.48337500000000005</v>
      </c>
      <c r="V136">
        <f>VLOOKUP(S136,'Table 2.5c'!$B$4:$J$197,8,FALSE)</f>
        <v>0.26782500000000009</v>
      </c>
      <c r="W136">
        <f>VLOOKUP(S136,'Table 2.5c'!$B$4:$J$197,9,FALSE)</f>
        <v>0.21554999999999999</v>
      </c>
    </row>
    <row r="137" spans="1:23" x14ac:dyDescent="0.3">
      <c r="S137">
        <v>331040</v>
      </c>
      <c r="T137" t="str">
        <f>VLOOKUP(S137,'Table 2.5c'!$B$4:$J$197,4,FALSE)</f>
        <v>Akutan</v>
      </c>
      <c r="U137">
        <f>VLOOKUP($S137,'Table 2.5c'!$B$4:$J$197,7,FALSE)</f>
        <v>0.47975000000000007</v>
      </c>
      <c r="V137">
        <f>VLOOKUP(S137,'Table 2.5c'!$B$4:$J$197,8,FALSE)</f>
        <v>0.31730000000000003</v>
      </c>
      <c r="W137">
        <f>VLOOKUP(S137,'Table 2.5c'!$B$4:$J$197,9,FALSE)</f>
        <v>0.16245000000000004</v>
      </c>
    </row>
    <row r="138" spans="1:23" x14ac:dyDescent="0.3">
      <c r="A138" s="3" t="str">
        <f>CONCATENATE("Figure F.  Net Generation by Fuel Type by Certified Utilities (GWh), 1971-",'Read Me'!$D$1)</f>
        <v>Figure F.  Net Generation by Fuel Type by Certified Utilities (GWh), 1971-2016</v>
      </c>
      <c r="S138">
        <v>332120</v>
      </c>
      <c r="T138" t="str">
        <f>VLOOKUP(S138,'Table 2.5c'!$B$4:$J$197,4,FALSE)</f>
        <v>Kotlik</v>
      </c>
      <c r="U138">
        <f>VLOOKUP($S138,'Table 2.5c'!$B$4:$J$197,7,FALSE)</f>
        <v>0.47566666666666663</v>
      </c>
      <c r="V138">
        <f>VLOOKUP(S138,'Table 2.5c'!$B$4:$J$197,8,FALSE)</f>
        <v>0.26054166666666656</v>
      </c>
      <c r="W138">
        <f>VLOOKUP(S138,'Table 2.5c'!$B$4:$J$197,9,FALSE)</f>
        <v>0.21512500000000004</v>
      </c>
    </row>
    <row r="139" spans="1:23" x14ac:dyDescent="0.3">
      <c r="S139">
        <v>331820</v>
      </c>
      <c r="T139" t="str">
        <f>VLOOKUP(S139,'Table 2.5c'!$B$4:$J$197,4,FALSE)</f>
        <v>Buckland</v>
      </c>
      <c r="U139">
        <f>VLOOKUP($S139,'Table 2.5c'!$B$4:$J$197,7,FALSE)</f>
        <v>0.47410000000000002</v>
      </c>
      <c r="V139">
        <f>VLOOKUP(S139,'Table 2.5c'!$B$4:$J$197,8,FALSE)</f>
        <v>0.16577500000000001</v>
      </c>
      <c r="W139">
        <f>VLOOKUP(S139,'Table 2.5c'!$B$4:$J$197,9,FALSE)</f>
        <v>0.30832500000000002</v>
      </c>
    </row>
    <row r="140" spans="1:23" x14ac:dyDescent="0.3">
      <c r="S140">
        <v>332460</v>
      </c>
      <c r="T140" t="str">
        <f>VLOOKUP(S140,'Table 2.5c'!$B$4:$J$197,4,FALSE)</f>
        <v>Pelican</v>
      </c>
      <c r="U140">
        <f>VLOOKUP($S140,'Table 2.5c'!$B$4:$J$197,7,FALSE)</f>
        <v>0.47383636363636356</v>
      </c>
      <c r="V140">
        <f>VLOOKUP(S140,'Table 2.5c'!$B$4:$J$197,8,FALSE)</f>
        <v>0.23081818181818173</v>
      </c>
      <c r="W140">
        <f>VLOOKUP(S140,'Table 2.5c'!$B$4:$J$197,9,FALSE)</f>
        <v>0.24301818181818183</v>
      </c>
    </row>
    <row r="141" spans="1:23" x14ac:dyDescent="0.3">
      <c r="S141">
        <v>331580</v>
      </c>
      <c r="T141" t="str">
        <f>VLOOKUP(S141,'Table 2.5c'!$B$4:$J$197,4,FALSE)</f>
        <v>Russian Mission</v>
      </c>
      <c r="U141">
        <f>VLOOKUP($S141,'Table 2.5c'!$B$4:$J$197,7,FALSE)</f>
        <v>0.47340833333333326</v>
      </c>
      <c r="V141">
        <f>VLOOKUP(S141,'Table 2.5c'!$B$4:$J$197,8,FALSE)</f>
        <v>0.25836666666666652</v>
      </c>
      <c r="W141">
        <f>VLOOKUP(S141,'Table 2.5c'!$B$4:$J$197,9,FALSE)</f>
        <v>0.21504166666666671</v>
      </c>
    </row>
    <row r="142" spans="1:23" x14ac:dyDescent="0.3">
      <c r="S142">
        <v>332540</v>
      </c>
      <c r="T142" t="str">
        <f>VLOOKUP(S142,'Table 2.5c'!$B$4:$J$197,4,FALSE)</f>
        <v>Sand Point</v>
      </c>
      <c r="U142">
        <f>VLOOKUP($S142,'Table 2.5c'!$B$4:$J$197,7,FALSE)</f>
        <v>0.47203333333333336</v>
      </c>
      <c r="V142">
        <f>VLOOKUP(S142,'Table 2.5c'!$B$4:$J$197,8,FALSE)</f>
        <v>0.23695833333333341</v>
      </c>
      <c r="W142">
        <f>VLOOKUP(S142,'Table 2.5c'!$B$4:$J$197,9,FALSE)</f>
        <v>0.23507499999999995</v>
      </c>
    </row>
    <row r="143" spans="1:23" x14ac:dyDescent="0.3">
      <c r="S143">
        <v>331230</v>
      </c>
      <c r="T143" t="str">
        <f>VLOOKUP(S143,'Table 2.5c'!$B$4:$J$197,4,FALSE)</f>
        <v>Whale Pass</v>
      </c>
      <c r="U143">
        <f>VLOOKUP($S143,'Table 2.5c'!$B$4:$J$197,7,FALSE)</f>
        <v>0.47070833333333334</v>
      </c>
      <c r="V143">
        <f>VLOOKUP(S143,'Table 2.5c'!$B$4:$J$197,8,FALSE)</f>
        <v>0.233125</v>
      </c>
      <c r="W143">
        <f>VLOOKUP(S143,'Table 2.5c'!$B$4:$J$197,9,FALSE)</f>
        <v>0.23758333333333334</v>
      </c>
    </row>
    <row r="144" spans="1:23" x14ac:dyDescent="0.3">
      <c r="S144">
        <v>331630</v>
      </c>
      <c r="T144" t="str">
        <f>VLOOKUP(S144,'Table 2.5c'!$B$4:$J$197,4,FALSE)</f>
        <v>Shaktoolik</v>
      </c>
      <c r="U144">
        <f>VLOOKUP($S144,'Table 2.5c'!$B$4:$J$197,7,FALSE)</f>
        <v>0.45272499999999999</v>
      </c>
      <c r="V144">
        <f>VLOOKUP(S144,'Table 2.5c'!$B$4:$J$197,8,FALSE)</f>
        <v>0.21510000000000001</v>
      </c>
      <c r="W144">
        <f>VLOOKUP(S144,'Table 2.5c'!$B$4:$J$197,9,FALSE)</f>
        <v>0.23762499999999998</v>
      </c>
    </row>
    <row r="145" spans="1:23" x14ac:dyDescent="0.3">
      <c r="S145">
        <v>331970</v>
      </c>
      <c r="T145" t="str">
        <f>VLOOKUP(S145,'Table 2.5c'!$B$4:$J$197,4,FALSE)</f>
        <v>False Pass</v>
      </c>
      <c r="U145">
        <f>VLOOKUP($S145,'Table 2.5c'!$B$4:$J$197,7,FALSE)</f>
        <v>0.45229166666666659</v>
      </c>
      <c r="V145">
        <f>VLOOKUP(S145,'Table 2.5c'!$B$4:$J$197,8,FALSE)</f>
        <v>0.16085833333333327</v>
      </c>
      <c r="W145">
        <f>VLOOKUP(S145,'Table 2.5c'!$B$4:$J$197,9,FALSE)</f>
        <v>0.29143333333333332</v>
      </c>
    </row>
    <row r="146" spans="1:23" x14ac:dyDescent="0.3">
      <c r="S146">
        <v>331460</v>
      </c>
      <c r="T146" t="str">
        <f>VLOOKUP(S146,'Table 2.5c'!$B$4:$J$197,4,FALSE)</f>
        <v>Minto</v>
      </c>
      <c r="U146">
        <f>VLOOKUP($S146,'Table 2.5c'!$B$4:$J$197,7,FALSE)</f>
        <v>0.44235000000000008</v>
      </c>
      <c r="V146">
        <f>VLOOKUP(S146,'Table 2.5c'!$B$4:$J$197,8,FALSE)</f>
        <v>0.22889166666666669</v>
      </c>
      <c r="W146">
        <f>VLOOKUP(S146,'Table 2.5c'!$B$4:$J$197,9,FALSE)</f>
        <v>0.21345833333333339</v>
      </c>
    </row>
    <row r="147" spans="1:23" x14ac:dyDescent="0.3">
      <c r="S147">
        <v>332010</v>
      </c>
      <c r="T147" t="str">
        <f>VLOOKUP(S147,'Table 2.5c'!$B$4:$J$197,4,FALSE)</f>
        <v>Gustavus</v>
      </c>
      <c r="U147">
        <f>VLOOKUP($S147,'Table 2.5c'!$B$4:$J$197,7,FALSE)</f>
        <v>0.43306666666666671</v>
      </c>
      <c r="V147">
        <f>VLOOKUP(S147,'Table 2.5c'!$B$4:$J$197,8,FALSE)</f>
        <v>0.1308833333333333</v>
      </c>
      <c r="W147">
        <f>VLOOKUP(S147,'Table 2.5c'!$B$4:$J$197,9,FALSE)</f>
        <v>0.30218333333333341</v>
      </c>
    </row>
    <row r="148" spans="1:23" x14ac:dyDescent="0.3">
      <c r="S148">
        <v>332900</v>
      </c>
      <c r="T148" t="str">
        <f>VLOOKUP(S148,'Table 2.5c'!$B$4:$J$197,4,FALSE)</f>
        <v>Yakutat</v>
      </c>
      <c r="U148">
        <f>VLOOKUP($S148,'Table 2.5c'!$B$4:$J$197,7,FALSE)</f>
        <v>0.42808333333333337</v>
      </c>
      <c r="V148">
        <f>VLOOKUP(S148,'Table 2.5c'!$B$4:$J$197,8,FALSE)</f>
        <v>0.23627500000000001</v>
      </c>
      <c r="W148">
        <f>VLOOKUP(S148,'Table 2.5c'!$B$4:$J$197,9,FALSE)</f>
        <v>0.19180833333333336</v>
      </c>
    </row>
    <row r="149" spans="1:23" x14ac:dyDescent="0.3">
      <c r="S149">
        <v>332430</v>
      </c>
      <c r="T149" t="str">
        <f>VLOOKUP(S149,'Table 2.5c'!$B$4:$J$197,4,FALSE)</f>
        <v>Dillingham</v>
      </c>
      <c r="U149">
        <f>VLOOKUP($S149,'Table 2.5c'!$B$4:$J$197,7,FALSE)</f>
        <v>0.42796666666666666</v>
      </c>
      <c r="V149">
        <f>VLOOKUP(S149,'Table 2.5c'!$B$4:$J$197,8,FALSE)</f>
        <v>0.18806666666666666</v>
      </c>
      <c r="W149">
        <f>VLOOKUP(S149,'Table 2.5c'!$B$4:$J$197,9,FALSE)</f>
        <v>0.2399</v>
      </c>
    </row>
    <row r="150" spans="1:23" x14ac:dyDescent="0.3">
      <c r="S150">
        <v>332420</v>
      </c>
      <c r="T150" t="str">
        <f>VLOOKUP(S150,'Table 2.5c'!$B$4:$J$197,4,FALSE)</f>
        <v>Nunam Iqua</v>
      </c>
      <c r="U150">
        <f>VLOOKUP($S150,'Table 2.5c'!$B$4:$J$197,7,FALSE)</f>
        <v>0.42333333333333328</v>
      </c>
      <c r="V150">
        <f>VLOOKUP(S150,'Table 2.5c'!$B$4:$J$197,8,FALSE)</f>
        <v>0.22750833333333326</v>
      </c>
      <c r="W150">
        <f>VLOOKUP(S150,'Table 2.5c'!$B$4:$J$197,9,FALSE)</f>
        <v>0.19582500000000003</v>
      </c>
    </row>
    <row r="151" spans="1:23" x14ac:dyDescent="0.3">
      <c r="S151">
        <v>331860</v>
      </c>
      <c r="T151" t="str">
        <f>VLOOKUP(S151,'Table 2.5c'!$B$4:$J$197,4,FALSE)</f>
        <v>Chignik</v>
      </c>
      <c r="U151">
        <f>VLOOKUP($S151,'Table 2.5c'!$B$4:$J$197,7,FALSE)</f>
        <v>0.42008333333333336</v>
      </c>
      <c r="V151">
        <f>VLOOKUP(S151,'Table 2.5c'!$B$4:$J$197,8,FALSE)</f>
        <v>0.25513333333333332</v>
      </c>
      <c r="W151">
        <f>VLOOKUP(S151,'Table 2.5c'!$B$4:$J$197,9,FALSE)</f>
        <v>0.16495000000000004</v>
      </c>
    </row>
    <row r="152" spans="1:23" x14ac:dyDescent="0.3">
      <c r="S152">
        <v>332560</v>
      </c>
      <c r="T152" t="str">
        <f>VLOOKUP(S152,'Table 2.5c'!$B$4:$J$197,4,FALSE)</f>
        <v>Saint Paul</v>
      </c>
      <c r="U152">
        <f>VLOOKUP($S152,'Table 2.5c'!$B$4:$J$197,7,FALSE)</f>
        <v>0.41250000000000003</v>
      </c>
      <c r="V152">
        <f>VLOOKUP(S152,'Table 2.5c'!$B$4:$J$197,8,FALSE)</f>
        <v>0.24671666666666667</v>
      </c>
      <c r="W152">
        <f>VLOOKUP(S152,'Table 2.5c'!$B$4:$J$197,9,FALSE)</f>
        <v>0.16578333333333337</v>
      </c>
    </row>
    <row r="153" spans="1:23" x14ac:dyDescent="0.3">
      <c r="S153">
        <v>332170</v>
      </c>
      <c r="T153" t="str">
        <f>VLOOKUP(S153,'Table 2.5c'!$B$4:$J$197,4,FALSE)</f>
        <v>Larsen Bay</v>
      </c>
      <c r="U153">
        <f>VLOOKUP($S153,'Table 2.5c'!$B$4:$J$197,7,FALSE)</f>
        <v>0.41000000000000003</v>
      </c>
      <c r="V153">
        <f>VLOOKUP(S153,'Table 2.5c'!$B$4:$J$197,8,FALSE)</f>
        <v>6.6000000000000503E-3</v>
      </c>
      <c r="W153">
        <f>VLOOKUP(S153,'Table 2.5c'!$B$4:$J$197,9,FALSE)</f>
        <v>0.40339999999999998</v>
      </c>
    </row>
    <row r="154" spans="1:23" x14ac:dyDescent="0.3">
      <c r="S154">
        <v>332850</v>
      </c>
      <c r="T154" t="str">
        <f>VLOOKUP(S154,'Table 2.5c'!$B$4:$J$197,4,FALSE)</f>
        <v>Unalakleet</v>
      </c>
      <c r="U154">
        <f>VLOOKUP($S154,'Table 2.5c'!$B$4:$J$197,7,FALSE)</f>
        <v>0.40886666666666666</v>
      </c>
      <c r="V154">
        <f>VLOOKUP(S154,'Table 2.5c'!$B$4:$J$197,8,FALSE)</f>
        <v>0.19394999999999993</v>
      </c>
      <c r="W154">
        <f>VLOOKUP(S154,'Table 2.5c'!$B$4:$J$197,9,FALSE)</f>
        <v>0.21491666666666673</v>
      </c>
    </row>
    <row r="155" spans="1:23" x14ac:dyDescent="0.3">
      <c r="S155">
        <v>332130</v>
      </c>
      <c r="T155" t="str">
        <f>VLOOKUP(S155,'Table 2.5c'!$B$4:$J$197,4,FALSE)</f>
        <v>Kotzebue</v>
      </c>
      <c r="U155">
        <f>VLOOKUP($S155,'Table 2.5c'!$B$4:$J$197,7,FALSE)</f>
        <v>0.40411666666666674</v>
      </c>
      <c r="V155">
        <f>VLOOKUP(S155,'Table 2.5c'!$B$4:$J$197,8,FALSE)</f>
        <v>0.20699166666666674</v>
      </c>
      <c r="W155">
        <f>VLOOKUP(S155,'Table 2.5c'!$B$4:$J$197,9,FALSE)</f>
        <v>0.19712499999999999</v>
      </c>
    </row>
    <row r="156" spans="1:23" x14ac:dyDescent="0.3">
      <c r="S156">
        <v>332000</v>
      </c>
      <c r="T156" t="str">
        <f>VLOOKUP(S156,'Table 2.5c'!$B$4:$J$197,4,FALSE)</f>
        <v>Golovin</v>
      </c>
      <c r="U156">
        <f>VLOOKUP($S156,'Table 2.5c'!$B$4:$J$197,7,FALSE)</f>
        <v>0.38999999999999996</v>
      </c>
      <c r="V156">
        <f>VLOOKUP(S156,'Table 2.5c'!$B$4:$J$197,8,FALSE)</f>
        <v>0.21009999999999993</v>
      </c>
      <c r="W156">
        <f>VLOOKUP(S156,'Table 2.5c'!$B$4:$J$197,9,FALSE)</f>
        <v>0.17990000000000003</v>
      </c>
    </row>
    <row r="157" spans="1:23" x14ac:dyDescent="0.3">
      <c r="S157">
        <v>332440</v>
      </c>
      <c r="T157" t="str">
        <f>VLOOKUP(S157,'Table 2.5c'!$B$4:$J$197,4,FALSE)</f>
        <v>Ouzinkie</v>
      </c>
      <c r="U157">
        <f>VLOOKUP($S157,'Table 2.5c'!$B$4:$J$197,7,FALSE)</f>
        <v>0.37982500000000002</v>
      </c>
      <c r="V157">
        <f>VLOOKUP(S157,'Table 2.5c'!$B$4:$J$197,8,FALSE)</f>
        <v>0.16293333333333332</v>
      </c>
      <c r="W157">
        <f>VLOOKUP(S157,'Table 2.5c'!$B$4:$J$197,9,FALSE)</f>
        <v>0.2168916666666667</v>
      </c>
    </row>
    <row r="158" spans="1:23" x14ac:dyDescent="0.3">
      <c r="A158" s="71" t="s">
        <v>558</v>
      </c>
      <c r="S158">
        <v>331170</v>
      </c>
      <c r="T158" t="str">
        <f>VLOOKUP(S158,'Table 2.5c'!$B$4:$J$197,4,FALSE)</f>
        <v>Naukati Bay</v>
      </c>
      <c r="U158">
        <f>VLOOKUP($S158,'Table 2.5c'!$B$4:$J$197,7,FALSE)</f>
        <v>0.37045</v>
      </c>
      <c r="V158">
        <f>VLOOKUP(S158,'Table 2.5c'!$B$4:$J$197,8,FALSE)</f>
        <v>0.13787500000000003</v>
      </c>
      <c r="W158">
        <f>VLOOKUP(S158,'Table 2.5c'!$B$4:$J$197,9,FALSE)</f>
        <v>0.23257499999999998</v>
      </c>
    </row>
    <row r="159" spans="1:23" x14ac:dyDescent="0.3">
      <c r="A159" s="71"/>
      <c r="S159">
        <v>332340</v>
      </c>
      <c r="T159" t="str">
        <f>VLOOKUP(S159,'Table 2.5c'!$B$4:$J$197,4,FALSE)</f>
        <v>Nome</v>
      </c>
      <c r="U159">
        <f>VLOOKUP($S159,'Table 2.5c'!$B$4:$J$197,7,FALSE)</f>
        <v>0.35974999999999996</v>
      </c>
      <c r="V159">
        <f>VLOOKUP(S159,'Table 2.5c'!$B$4:$J$197,8,FALSE)</f>
        <v>0.12448333333333336</v>
      </c>
      <c r="W159">
        <f>VLOOKUP(S159,'Table 2.5c'!$B$4:$J$197,9,FALSE)</f>
        <v>0.2352666666666666</v>
      </c>
    </row>
    <row r="160" spans="1:23" x14ac:dyDescent="0.3">
      <c r="A160" s="83" t="str">
        <f>CONCATENATE("Figure G.  Distribution of Fuel Used for Power Generation by Certified Utilities (MMBtu), ",'Read Me'!D1)</f>
        <v>Figure G.  Distribution of Fuel Used for Power Generation by Certified Utilities (MMBtu), 2016</v>
      </c>
      <c r="S160">
        <v>332860</v>
      </c>
      <c r="T160" t="str">
        <f>VLOOKUP(S160,'Table 2.5c'!$B$4:$J$197,4,FALSE)</f>
        <v>Unalaska</v>
      </c>
      <c r="U160">
        <f>VLOOKUP($S160,'Table 2.5c'!$B$4:$J$197,7,FALSE)</f>
        <v>0.35445833333333338</v>
      </c>
      <c r="V160">
        <f>VLOOKUP(S160,'Table 2.5c'!$B$4:$J$197,8,FALSE)</f>
        <v>0.11280000000000007</v>
      </c>
      <c r="W160">
        <f>VLOOKUP(S160,'Table 2.5c'!$B$4:$J$197,9,FALSE)</f>
        <v>0.24165833333333331</v>
      </c>
    </row>
    <row r="161" spans="19:23" x14ac:dyDescent="0.3">
      <c r="S161">
        <v>331920</v>
      </c>
      <c r="T161" t="str">
        <f>VLOOKUP(S161,'Table 2.5c'!$B$4:$J$197,4,FALSE)</f>
        <v>Cordova</v>
      </c>
      <c r="U161">
        <f>VLOOKUP($S161,'Table 2.5c'!$B$4:$J$197,7,FALSE)</f>
        <v>0.34923333333333334</v>
      </c>
      <c r="V161">
        <f>VLOOKUP(S161,'Table 2.5c'!$B$4:$J$197,8,FALSE)</f>
        <v>8.0200000000000049E-2</v>
      </c>
      <c r="W161">
        <f>VLOOKUP(S161,'Table 2.5c'!$B$4:$J$197,9,FALSE)</f>
        <v>0.26903333333333329</v>
      </c>
    </row>
    <row r="162" spans="19:23" x14ac:dyDescent="0.3">
      <c r="S162">
        <v>331100</v>
      </c>
      <c r="T162" t="str">
        <f>VLOOKUP(S162,'Table 2.5c'!$B$4:$J$197,4,FALSE)</f>
        <v>Dot Lake</v>
      </c>
      <c r="U162">
        <f>VLOOKUP($S162,'Table 2.5c'!$B$4:$J$197,7,FALSE)</f>
        <v>0.33986666666666671</v>
      </c>
      <c r="V162">
        <f>VLOOKUP(S162,'Table 2.5c'!$B$4:$J$197,8,FALSE)</f>
        <v>0.10355000000000006</v>
      </c>
      <c r="W162">
        <f>VLOOKUP(S162,'Table 2.5c'!$B$4:$J$197,9,FALSE)</f>
        <v>0.23631666666666665</v>
      </c>
    </row>
    <row r="163" spans="19:23" x14ac:dyDescent="0.3">
      <c r="S163">
        <v>331220</v>
      </c>
      <c r="T163" t="str">
        <f>VLOOKUP(S163,'Table 2.5c'!$B$4:$J$197,4,FALSE)</f>
        <v>Tok</v>
      </c>
      <c r="U163">
        <f>VLOOKUP($S163,'Table 2.5c'!$B$4:$J$197,7,FALSE)</f>
        <v>0.33982499999999999</v>
      </c>
      <c r="V163">
        <f>VLOOKUP(S163,'Table 2.5c'!$B$4:$J$197,8,FALSE)</f>
        <v>0.10354999999999998</v>
      </c>
      <c r="W163">
        <f>VLOOKUP(S163,'Table 2.5c'!$B$4:$J$197,9,FALSE)</f>
        <v>0.23627500000000001</v>
      </c>
    </row>
    <row r="164" spans="19:23" x14ac:dyDescent="0.3">
      <c r="S164">
        <v>331200</v>
      </c>
      <c r="T164" t="str">
        <f>VLOOKUP(S164,'Table 2.5c'!$B$4:$J$197,4,FALSE)</f>
        <v>Tetlin</v>
      </c>
      <c r="U164">
        <f>VLOOKUP($S164,'Table 2.5c'!$B$4:$J$197,7,FALSE)</f>
        <v>0.33982499999999999</v>
      </c>
      <c r="V164">
        <f>VLOOKUP(S164,'Table 2.5c'!$B$4:$J$197,8,FALSE)</f>
        <v>0.10354999999999998</v>
      </c>
      <c r="W164">
        <f>VLOOKUP(S164,'Table 2.5c'!$B$4:$J$197,9,FALSE)</f>
        <v>0.23627500000000001</v>
      </c>
    </row>
    <row r="165" spans="19:23" x14ac:dyDescent="0.3">
      <c r="S165">
        <v>331800</v>
      </c>
      <c r="T165" t="str">
        <f>VLOOKUP(S165,'Table 2.5c'!$B$4:$J$197,4,FALSE)</f>
        <v>Bethel</v>
      </c>
      <c r="U165">
        <f>VLOOKUP($S165,'Table 2.5c'!$B$4:$J$197,7,FALSE)</f>
        <v>0.33354999999999996</v>
      </c>
      <c r="V165">
        <f>VLOOKUP(S165,'Table 2.5c'!$B$4:$J$197,8,FALSE)</f>
        <v>0.1381333333333333</v>
      </c>
      <c r="W165">
        <f>VLOOKUP(S165,'Table 2.5c'!$B$4:$J$197,9,FALSE)</f>
        <v>0.19541666666666666</v>
      </c>
    </row>
    <row r="166" spans="19:23" x14ac:dyDescent="0.3">
      <c r="S166">
        <v>332070</v>
      </c>
      <c r="T166" t="str">
        <f>VLOOKUP(S166,'Table 2.5c'!$B$4:$J$197,4,FALSE)</f>
        <v>King Cove</v>
      </c>
      <c r="U166">
        <f>VLOOKUP($S166,'Table 2.5c'!$B$4:$J$197,7,FALSE)</f>
        <v>0.29999999999999993</v>
      </c>
      <c r="V166">
        <f>VLOOKUP(S166,'Table 2.5c'!$B$4:$J$197,8,FALSE)</f>
        <v>1.3683333333333214E-2</v>
      </c>
      <c r="W166">
        <f>VLOOKUP(S166,'Table 2.5c'!$B$4:$J$197,9,FALSE)</f>
        <v>0.28631666666666672</v>
      </c>
    </row>
    <row r="167" spans="19:23" x14ac:dyDescent="0.3">
      <c r="S167">
        <v>332080</v>
      </c>
      <c r="T167" t="str">
        <f>VLOOKUP(S167,'Table 2.5c'!$B$4:$J$197,4,FALSE)</f>
        <v>Kipnuk</v>
      </c>
      <c r="U167">
        <f>VLOOKUP($S167,'Table 2.5c'!$B$4:$J$197,7,FALSE)</f>
        <v>0.29444999999999999</v>
      </c>
      <c r="V167">
        <f>VLOOKUP(S167,'Table 2.5c'!$B$4:$J$197,8,FALSE)</f>
        <v>8.9691666666666642E-2</v>
      </c>
      <c r="W167">
        <f>VLOOKUP(S167,'Table 2.5c'!$B$4:$J$197,9,FALSE)</f>
        <v>0.20475833333333335</v>
      </c>
    </row>
    <row r="168" spans="19:23" x14ac:dyDescent="0.3">
      <c r="S168">
        <v>331190</v>
      </c>
      <c r="T168" t="str">
        <f>VLOOKUP(S168,'Table 2.5c'!$B$4:$J$197,4,FALSE)</f>
        <v>Skagway</v>
      </c>
      <c r="U168">
        <f>VLOOKUP($S168,'Table 2.5c'!$B$4:$J$197,7,FALSE)</f>
        <v>0.25691666666666663</v>
      </c>
      <c r="V168">
        <f>VLOOKUP(S168,'Table 2.5c'!$B$4:$J$197,8,FALSE)</f>
        <v>2.3033333333333295E-2</v>
      </c>
      <c r="W168">
        <f>VLOOKUP(S168,'Table 2.5c'!$B$4:$J$197,9,FALSE)</f>
        <v>0.23388333333333333</v>
      </c>
    </row>
    <row r="169" spans="19:23" x14ac:dyDescent="0.3">
      <c r="S169">
        <v>331120</v>
      </c>
      <c r="T169" t="str">
        <f>VLOOKUP(S169,'Table 2.5c'!$B$4:$J$197,4,FALSE)</f>
        <v>Haines</v>
      </c>
      <c r="U169">
        <f>VLOOKUP($S169,'Table 2.5c'!$B$4:$J$197,7,FALSE)</f>
        <v>0.25690833333333335</v>
      </c>
      <c r="V169">
        <f>VLOOKUP(S169,'Table 2.5c'!$B$4:$J$197,8,FALSE)</f>
        <v>2.3033333333333322E-2</v>
      </c>
      <c r="W169">
        <f>VLOOKUP(S169,'Table 2.5c'!$B$4:$J$197,9,FALSE)</f>
        <v>0.23387500000000003</v>
      </c>
    </row>
    <row r="170" spans="19:23" x14ac:dyDescent="0.3">
      <c r="S170">
        <v>331155</v>
      </c>
      <c r="T170" t="str">
        <f>VLOOKUP(S170,'Table 2.5c'!$B$4:$J$197,4,FALSE)</f>
        <v>Klawock</v>
      </c>
      <c r="U170">
        <f>VLOOKUP($S170,'Table 2.5c'!$B$4:$J$197,7,FALSE)</f>
        <v>0.25079999999999997</v>
      </c>
      <c r="V170">
        <f>VLOOKUP(S170,'Table 2.5c'!$B$4:$J$197,8,FALSE)</f>
        <v>1.666666666666658E-2</v>
      </c>
      <c r="W170">
        <f>VLOOKUP(S170,'Table 2.5c'!$B$4:$J$197,9,FALSE)</f>
        <v>0.23413333333333339</v>
      </c>
    </row>
    <row r="171" spans="19:23" x14ac:dyDescent="0.3">
      <c r="S171">
        <v>331210</v>
      </c>
      <c r="T171" t="str">
        <f>VLOOKUP(S171,'Table 2.5c'!$B$4:$J$197,4,FALSE)</f>
        <v>Thorne Bay</v>
      </c>
      <c r="U171">
        <f>VLOOKUP($S171,'Table 2.5c'!$B$4:$J$197,7,FALSE)</f>
        <v>0.25079999999999997</v>
      </c>
      <c r="V171">
        <f>VLOOKUP(S171,'Table 2.5c'!$B$4:$J$197,8,FALSE)</f>
        <v>1.666666666666658E-2</v>
      </c>
      <c r="W171">
        <f>VLOOKUP(S171,'Table 2.5c'!$B$4:$J$197,9,FALSE)</f>
        <v>0.23413333333333339</v>
      </c>
    </row>
    <row r="172" spans="19:23" x14ac:dyDescent="0.3">
      <c r="S172">
        <v>331090</v>
      </c>
      <c r="T172" t="str">
        <f>VLOOKUP(S172,'Table 2.5c'!$B$4:$J$197,4,FALSE)</f>
        <v>Craig</v>
      </c>
      <c r="U172">
        <f>VLOOKUP($S172,'Table 2.5c'!$B$4:$J$197,7,FALSE)</f>
        <v>0.25079999999999997</v>
      </c>
      <c r="V172">
        <f>VLOOKUP(S172,'Table 2.5c'!$B$4:$J$197,8,FALSE)</f>
        <v>1.666666666666658E-2</v>
      </c>
      <c r="W172">
        <f>VLOOKUP(S172,'Table 2.5c'!$B$4:$J$197,9,FALSE)</f>
        <v>0.23413333333333339</v>
      </c>
    </row>
    <row r="173" spans="19:23" x14ac:dyDescent="0.3">
      <c r="S173">
        <v>331080</v>
      </c>
      <c r="T173" t="str">
        <f>VLOOKUP(S173,'Table 2.5c'!$B$4:$J$197,4,FALSE)</f>
        <v>Coffman Cove</v>
      </c>
      <c r="U173">
        <f>VLOOKUP($S173,'Table 2.5c'!$B$4:$J$197,7,FALSE)</f>
        <v>0.25079999999999997</v>
      </c>
      <c r="V173">
        <f>VLOOKUP(S173,'Table 2.5c'!$B$4:$J$197,8,FALSE)</f>
        <v>1.666666666666658E-2</v>
      </c>
      <c r="W173">
        <f>VLOOKUP(S173,'Table 2.5c'!$B$4:$J$197,9,FALSE)</f>
        <v>0.23413333333333339</v>
      </c>
    </row>
    <row r="174" spans="19:23" x14ac:dyDescent="0.3">
      <c r="S174">
        <v>331150</v>
      </c>
      <c r="T174" t="str">
        <f>VLOOKUP(S174,'Table 2.5c'!$B$4:$J$197,4,FALSE)</f>
        <v>Hydaburg</v>
      </c>
      <c r="U174">
        <f>VLOOKUP($S174,'Table 2.5c'!$B$4:$J$197,7,FALSE)</f>
        <v>0.25079999999999997</v>
      </c>
      <c r="V174">
        <f>VLOOKUP(S174,'Table 2.5c'!$B$4:$J$197,8,FALSE)</f>
        <v>1.666666666666658E-2</v>
      </c>
      <c r="W174">
        <f>VLOOKUP(S174,'Table 2.5c'!$B$4:$J$197,9,FALSE)</f>
        <v>0.23413333333333339</v>
      </c>
    </row>
    <row r="175" spans="19:23" x14ac:dyDescent="0.3">
      <c r="S175">
        <v>331140</v>
      </c>
      <c r="T175" t="str">
        <f>VLOOKUP(S175,'Table 2.5c'!$B$4:$J$197,4,FALSE)</f>
        <v>Hollis</v>
      </c>
      <c r="U175">
        <f>VLOOKUP($S175,'Table 2.5c'!$B$4:$J$197,7,FALSE)</f>
        <v>0.25079999999999997</v>
      </c>
      <c r="V175">
        <f>VLOOKUP(S175,'Table 2.5c'!$B$4:$J$197,8,FALSE)</f>
        <v>1.666666666666658E-2</v>
      </c>
      <c r="W175">
        <f>VLOOKUP(S175,'Table 2.5c'!$B$4:$J$197,9,FALSE)</f>
        <v>0.23413333333333339</v>
      </c>
    </row>
    <row r="176" spans="19:23" x14ac:dyDescent="0.3">
      <c r="S176">
        <v>332370</v>
      </c>
      <c r="T176" t="str">
        <f>VLOOKUP(S176,'Table 2.5c'!$B$4:$J$197,4,FALSE)</f>
        <v>Kaktovik</v>
      </c>
      <c r="U176">
        <f>VLOOKUP($S176,'Table 2.5c'!$B$4:$J$197,7,FALSE)</f>
        <v>0.14999999999999997</v>
      </c>
      <c r="V176">
        <f>VLOOKUP(S176,'Table 2.5c'!$B$4:$J$197,8,FALSE)</f>
        <v>0</v>
      </c>
      <c r="W176">
        <f>VLOOKUP(S176,'Table 2.5c'!$B$4:$J$197,9,FALSE)</f>
        <v>0.14999999999999997</v>
      </c>
    </row>
    <row r="177" spans="1:23" x14ac:dyDescent="0.3">
      <c r="A177" s="71" t="s">
        <v>558</v>
      </c>
      <c r="S177">
        <v>332360</v>
      </c>
      <c r="T177" t="str">
        <f>VLOOKUP(S177,'Table 2.5c'!$B$4:$J$197,4,FALSE)</f>
        <v>Atqasuk</v>
      </c>
      <c r="U177">
        <f>VLOOKUP($S177,'Table 2.5c'!$B$4:$J$197,7,FALSE)</f>
        <v>0.14999999999999997</v>
      </c>
      <c r="V177">
        <f>VLOOKUP(S177,'Table 2.5c'!$B$4:$J$197,8,FALSE)</f>
        <v>0</v>
      </c>
      <c r="W177">
        <f>VLOOKUP(S177,'Table 2.5c'!$B$4:$J$197,9,FALSE)</f>
        <v>0.14999999999999997</v>
      </c>
    </row>
    <row r="178" spans="1:23" x14ac:dyDescent="0.3">
      <c r="S178">
        <v>332390</v>
      </c>
      <c r="T178" t="str">
        <f>VLOOKUP(S178,'Table 2.5c'!$B$4:$J$197,4,FALSE)</f>
        <v>Point Hope</v>
      </c>
      <c r="U178">
        <f>VLOOKUP($S178,'Table 2.5c'!$B$4:$J$197,7,FALSE)</f>
        <v>0.14999999999999997</v>
      </c>
      <c r="V178">
        <f>VLOOKUP(S178,'Table 2.5c'!$B$4:$J$197,8,FALSE)</f>
        <v>0</v>
      </c>
      <c r="W178">
        <f>VLOOKUP(S178,'Table 2.5c'!$B$4:$J$197,9,FALSE)</f>
        <v>0.14999999999999997</v>
      </c>
    </row>
    <row r="179" spans="1:23" x14ac:dyDescent="0.3">
      <c r="A179" s="3" t="str">
        <f>CONCATENATE("Figure H.  Fuel Oil Used for Electricity Generation by Certified Utilities, by Energy Regions (%), ", 'Read Me'!$D$1)</f>
        <v>Figure H.  Fuel Oil Used for Electricity Generation by Certified Utilities, by Energy Regions (%), 2016</v>
      </c>
      <c r="S179">
        <v>332400</v>
      </c>
      <c r="T179" t="str">
        <f>VLOOKUP(S179,'Table 2.5c'!$B$4:$J$197,4,FALSE)</f>
        <v>Point Lay</v>
      </c>
      <c r="U179">
        <f>VLOOKUP($S179,'Table 2.5c'!$B$4:$J$197,7,FALSE)</f>
        <v>0.14999999999999997</v>
      </c>
      <c r="V179">
        <f>VLOOKUP(S179,'Table 2.5c'!$B$4:$J$197,8,FALSE)</f>
        <v>8.3333333333324155E-6</v>
      </c>
      <c r="W179">
        <f>VLOOKUP(S179,'Table 2.5c'!$B$4:$J$197,9,FALSE)</f>
        <v>0.14999166666666663</v>
      </c>
    </row>
    <row r="180" spans="1:23" x14ac:dyDescent="0.3">
      <c r="S180">
        <v>332410</v>
      </c>
      <c r="T180" t="str">
        <f>VLOOKUP(S180,'Table 2.5c'!$B$4:$J$197,4,FALSE)</f>
        <v>Wainwright</v>
      </c>
      <c r="U180">
        <f>VLOOKUP($S180,'Table 2.5c'!$B$4:$J$197,7,FALSE)</f>
        <v>0.14999999999999997</v>
      </c>
      <c r="V180">
        <f>VLOOKUP(S180,'Table 2.5c'!$B$4:$J$197,8,FALSE)</f>
        <v>0</v>
      </c>
      <c r="W180">
        <f>VLOOKUP(S180,'Table 2.5c'!$B$4:$J$197,9,FALSE)</f>
        <v>0.14999999999999997</v>
      </c>
    </row>
    <row r="181" spans="1:23" x14ac:dyDescent="0.3">
      <c r="S181">
        <v>332350</v>
      </c>
      <c r="T181" t="str">
        <f>VLOOKUP(S181,'Table 2.5c'!$B$4:$J$197,4,FALSE)</f>
        <v>Anaktuvuk Pass</v>
      </c>
      <c r="U181">
        <f>VLOOKUP($S181,'Table 2.5c'!$B$4:$J$197,7,FALSE)</f>
        <v>0.14999999999999997</v>
      </c>
      <c r="V181">
        <f>VLOOKUP(S181,'Table 2.5c'!$B$4:$J$197,8,FALSE)</f>
        <v>0</v>
      </c>
      <c r="W181">
        <f>VLOOKUP(S181,'Table 2.5c'!$B$4:$J$197,9,FALSE)</f>
        <v>0.14999999999999997</v>
      </c>
    </row>
    <row r="182" spans="1:23" x14ac:dyDescent="0.3">
      <c r="S182">
        <v>332380</v>
      </c>
      <c r="T182" t="str">
        <f>VLOOKUP(S182,'Table 2.5c'!$B$4:$J$197,4,FALSE)</f>
        <v>Nuiqsut</v>
      </c>
      <c r="U182">
        <f>VLOOKUP($S182,'Table 2.5c'!$B$4:$J$197,7,FALSE)</f>
        <v>7.9999999999999988E-2</v>
      </c>
      <c r="V182">
        <f>VLOOKUP(S182,'Table 2.5c'!$B$4:$J$197,8,FALSE)</f>
        <v>0</v>
      </c>
      <c r="W182">
        <f>VLOOKUP(S182,'Table 2.5c'!$B$4:$J$197,9,FALSE)</f>
        <v>7.9999999999999988E-2</v>
      </c>
    </row>
    <row r="183" spans="1:23" x14ac:dyDescent="0.3">
      <c r="S183">
        <v>331810</v>
      </c>
      <c r="T183" t="str">
        <f>VLOOKUP(S183,'Table 2.5c'!$B$4:$J$197,4,FALSE)</f>
        <v>Birch Creek</v>
      </c>
      <c r="U183">
        <f>VLOOKUP($S183,'Table 2.5c'!$B$4:$J$197,7,FALSE)</f>
        <v>0</v>
      </c>
      <c r="V183">
        <f>VLOOKUP(S183,'Table 2.5c'!$B$4:$J$197,8,FALSE)</f>
        <v>0</v>
      </c>
      <c r="W183">
        <f>VLOOKUP(S183,'Table 2.5c'!$B$4:$J$197,9,FALSE)</f>
        <v>0</v>
      </c>
    </row>
    <row r="184" spans="1:23" x14ac:dyDescent="0.3">
      <c r="S184">
        <v>331130</v>
      </c>
      <c r="T184" t="str">
        <f>VLOOKUP(S184,'Table 2.5c'!$B$4:$J$197,4,FALSE)</f>
        <v>Healy Lake</v>
      </c>
      <c r="U184">
        <f>VLOOKUP($S184,'Table 2.5c'!$B$4:$J$197,7,FALSE)</f>
        <v>0</v>
      </c>
      <c r="V184">
        <f>VLOOKUP(S184,'Table 2.5c'!$B$4:$J$197,8,FALSE)</f>
        <v>0</v>
      </c>
      <c r="W184">
        <f>VLOOKUP(S184,'Table 2.5c'!$B$4:$J$197,9,FALSE)</f>
        <v>0</v>
      </c>
    </row>
    <row r="190" spans="1:23" x14ac:dyDescent="0.3">
      <c r="S190" s="84" t="s">
        <v>50</v>
      </c>
      <c r="T190" s="84"/>
      <c r="U190" s="84" t="s">
        <v>51</v>
      </c>
    </row>
    <row r="191" spans="1:23" x14ac:dyDescent="0.3">
      <c r="S191" s="20">
        <f>P205/SUM($O$205:$Q$205)</f>
        <v>0.43896947100458183</v>
      </c>
      <c r="T191" s="20"/>
      <c r="U191" s="20">
        <f>Q205/SUM($O$205:$Q$205)</f>
        <v>0.23306291004577648</v>
      </c>
    </row>
    <row r="192" spans="1:23" x14ac:dyDescent="0.3">
      <c r="S192" s="20">
        <f>P206/SUM($O206:$Q206)</f>
        <v>0.41492188865104651</v>
      </c>
      <c r="T192" s="20"/>
      <c r="U192" s="20">
        <f>Q206/SUM($O206:$Q206)</f>
        <v>0.2166323408567758</v>
      </c>
    </row>
    <row r="193" spans="1:21" x14ac:dyDescent="0.3">
      <c r="S193" s="20">
        <f>P207/SUM($O207:$Q207)</f>
        <v>0.14603195937436997</v>
      </c>
      <c r="T193" s="20"/>
      <c r="U193" s="20">
        <f>Q207/SUM($O207:$Q207)</f>
        <v>1.4898596627581834E-2</v>
      </c>
    </row>
    <row r="202" spans="1:21" x14ac:dyDescent="0.3">
      <c r="A202" s="71" t="s">
        <v>558</v>
      </c>
    </row>
    <row r="204" spans="1:21" x14ac:dyDescent="0.3">
      <c r="A204" s="3" t="str">
        <f>CONCATENATE("Figure I.  Distribution of Sales, Revenue and Customer by Customer Type by Certified Utilities (%), ",'Read Me'!D1)</f>
        <v>Figure I.  Distribution of Sales, Revenue and Customer by Customer Type by Certified Utilities (%), 2016</v>
      </c>
      <c r="O204" s="84" t="s">
        <v>49</v>
      </c>
      <c r="P204" s="84" t="s">
        <v>50</v>
      </c>
      <c r="Q204" s="84" t="s">
        <v>51</v>
      </c>
      <c r="R204" s="84" t="s">
        <v>49</v>
      </c>
    </row>
    <row r="205" spans="1:21" x14ac:dyDescent="0.3">
      <c r="N205" s="85" t="s">
        <v>531</v>
      </c>
      <c r="O205" s="15">
        <f>'Table 1.h'!B15</f>
        <v>1989696.081</v>
      </c>
      <c r="P205" s="15">
        <f>'Table 1.h'!C15</f>
        <v>2663116.0690000001</v>
      </c>
      <c r="Q205" s="15">
        <f>'Table 1.h'!D15</f>
        <v>1413933.3640000001</v>
      </c>
      <c r="R205" s="20">
        <f>O205/SUM($O205:$Q205)</f>
        <v>0.32796761894964166</v>
      </c>
    </row>
    <row r="206" spans="1:21" x14ac:dyDescent="0.3">
      <c r="N206" s="84" t="s">
        <v>532</v>
      </c>
      <c r="O206" s="15">
        <f>'Table 1.i'!B15</f>
        <v>408427.37361888494</v>
      </c>
      <c r="P206" s="15">
        <f>'Table 1.i'!C15</f>
        <v>459946.81120198185</v>
      </c>
      <c r="Q206" s="15">
        <f>'Table 1.i'!D15</f>
        <v>240140.02901662423</v>
      </c>
      <c r="R206" s="20">
        <f>O206/SUM($O206:$Q206)</f>
        <v>0.36844577049217758</v>
      </c>
    </row>
    <row r="207" spans="1:21" x14ac:dyDescent="0.3">
      <c r="N207" s="84" t="s">
        <v>533</v>
      </c>
      <c r="O207" s="15">
        <f>'Table 1.j'!B15</f>
        <v>287169</v>
      </c>
      <c r="P207" s="15">
        <f>'Table 1.j'!C15</f>
        <v>49979</v>
      </c>
      <c r="Q207" s="15">
        <f>'Table 1.j'!D15</f>
        <v>5099</v>
      </c>
      <c r="R207" s="20">
        <f>O207/SUM($O207:$Q207)</f>
        <v>0.83906944399804817</v>
      </c>
    </row>
    <row r="225" spans="1:1" x14ac:dyDescent="0.3">
      <c r="A225" s="71" t="s">
        <v>558</v>
      </c>
    </row>
    <row r="227" spans="1:1" x14ac:dyDescent="0.3">
      <c r="A227" s="3" t="str">
        <f>CONCATENATE("Figure J.  Wind Net Generation in Alaska, 2008-",'Read Me'!$D$1)</f>
        <v>Figure J.  Wind Net Generation in Alaska, 2008-2016</v>
      </c>
    </row>
    <row r="247" spans="1:1" x14ac:dyDescent="0.3">
      <c r="A247" s="71" t="s">
        <v>558</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7"/>
  <sheetViews>
    <sheetView workbookViewId="0">
      <pane xSplit="2" ySplit="3" topLeftCell="C4" activePane="bottomRight" state="frozen"/>
      <selection activeCell="D2" sqref="D2"/>
      <selection pane="topRight" activeCell="D2" sqref="D2"/>
      <selection pane="bottomLeft" activeCell="D2" sqref="D2"/>
      <selection pane="bottomRight"/>
    </sheetView>
  </sheetViews>
  <sheetFormatPr defaultColWidth="9.109375" defaultRowHeight="14.4" x14ac:dyDescent="0.3"/>
  <cols>
    <col min="1" max="1" width="8.88671875" customWidth="1"/>
    <col min="2" max="2" width="8" customWidth="1"/>
    <col min="3" max="3" width="8" style="148" customWidth="1"/>
    <col min="4" max="4" width="57.109375" bestFit="1" customWidth="1"/>
    <col min="5" max="5" width="18.33203125" bestFit="1" customWidth="1"/>
    <col min="6" max="6" width="23.109375" customWidth="1"/>
    <col min="7" max="7" width="17" customWidth="1"/>
    <col min="8" max="9" width="12.88671875" style="240" customWidth="1"/>
    <col min="10" max="10" width="12.88671875" style="148" customWidth="1"/>
    <col min="11" max="11" width="12.88671875" style="261" customWidth="1"/>
    <col min="12" max="16" width="12.88671875" style="148" customWidth="1"/>
    <col min="17" max="18" width="12.88671875" customWidth="1"/>
    <col min="20" max="20" width="12.88671875" customWidth="1"/>
  </cols>
  <sheetData>
    <row r="1" spans="1:20" ht="15.6" x14ac:dyDescent="0.3">
      <c r="A1" s="374" t="s">
        <v>2205</v>
      </c>
      <c r="B1" s="375"/>
      <c r="C1" s="375"/>
      <c r="D1" s="375"/>
    </row>
    <row r="2" spans="1:20" x14ac:dyDescent="0.3">
      <c r="A2" s="3" t="s">
        <v>2203</v>
      </c>
      <c r="B2" s="3"/>
      <c r="C2" s="206"/>
      <c r="H2" s="237"/>
      <c r="I2" s="237"/>
      <c r="J2" s="193"/>
      <c r="K2" s="259"/>
      <c r="L2" s="192"/>
      <c r="M2" s="193"/>
      <c r="N2" s="192"/>
      <c r="O2" s="192"/>
      <c r="P2" s="193"/>
    </row>
    <row r="3" spans="1:20" s="73" customFormat="1" ht="45" customHeight="1" x14ac:dyDescent="0.3">
      <c r="A3" s="10" t="s">
        <v>1281</v>
      </c>
      <c r="B3" s="150" t="s">
        <v>568</v>
      </c>
      <c r="C3" s="150" t="s">
        <v>1393</v>
      </c>
      <c r="D3" s="10" t="s">
        <v>53</v>
      </c>
      <c r="E3" s="10" t="s">
        <v>55</v>
      </c>
      <c r="F3" s="194" t="s">
        <v>1288</v>
      </c>
      <c r="G3" s="150" t="s">
        <v>0</v>
      </c>
      <c r="H3" s="238" t="s">
        <v>2153</v>
      </c>
      <c r="I3" s="238" t="s">
        <v>2154</v>
      </c>
      <c r="J3" s="195" t="s">
        <v>449</v>
      </c>
      <c r="K3" s="260" t="s">
        <v>2155</v>
      </c>
      <c r="L3" s="196" t="s">
        <v>2156</v>
      </c>
      <c r="M3" s="195" t="s">
        <v>453</v>
      </c>
      <c r="N3" s="196" t="s">
        <v>2157</v>
      </c>
      <c r="O3" s="196" t="s">
        <v>2158</v>
      </c>
      <c r="P3" s="195" t="s">
        <v>457</v>
      </c>
      <c r="Q3" s="10" t="s">
        <v>59</v>
      </c>
      <c r="R3" s="10" t="s">
        <v>575</v>
      </c>
      <c r="S3" s="10" t="s">
        <v>1072</v>
      </c>
      <c r="T3" s="10" t="s">
        <v>60</v>
      </c>
    </row>
    <row r="4" spans="1:20" x14ac:dyDescent="0.3">
      <c r="A4" t="s">
        <v>1278</v>
      </c>
      <c r="B4">
        <v>332070</v>
      </c>
      <c r="C4" s="148">
        <v>289</v>
      </c>
      <c r="D4" t="s">
        <v>253</v>
      </c>
      <c r="E4" t="s">
        <v>254</v>
      </c>
      <c r="F4" s="73" t="s">
        <v>871</v>
      </c>
      <c r="G4" t="s">
        <v>4</v>
      </c>
      <c r="H4" s="239">
        <v>5147.4381443298971</v>
      </c>
      <c r="I4" s="239">
        <v>1544.2314432989688</v>
      </c>
      <c r="J4" s="236">
        <v>0.29999999999999993</v>
      </c>
      <c r="K4" s="189">
        <v>7564.948356807512</v>
      </c>
      <c r="L4" s="188">
        <v>2269.4845070422534</v>
      </c>
      <c r="M4" s="236">
        <v>0.29999999999999993</v>
      </c>
      <c r="N4" s="189">
        <v>17393.906249999996</v>
      </c>
      <c r="O4" s="188">
        <v>5218.1718749999973</v>
      </c>
      <c r="P4" s="236">
        <v>333.96299999999985</v>
      </c>
      <c r="Q4" s="147" t="s">
        <v>551</v>
      </c>
      <c r="R4" s="147">
        <v>12</v>
      </c>
      <c r="S4" t="s">
        <v>254</v>
      </c>
      <c r="T4" t="e">
        <v>#N/A</v>
      </c>
    </row>
    <row r="5" spans="1:20" x14ac:dyDescent="0.3">
      <c r="A5" t="s">
        <v>1256</v>
      </c>
      <c r="B5">
        <v>332540</v>
      </c>
      <c r="C5" s="148">
        <v>749</v>
      </c>
      <c r="D5" t="s">
        <v>359</v>
      </c>
      <c r="E5" t="s">
        <v>360</v>
      </c>
      <c r="F5" s="73" t="s">
        <v>1005</v>
      </c>
      <c r="G5" t="s">
        <v>4</v>
      </c>
      <c r="H5" s="239">
        <v>4537.1957295373659</v>
      </c>
      <c r="I5" s="239">
        <v>2141.7076241992886</v>
      </c>
      <c r="J5" s="236">
        <v>0.47203333333333342</v>
      </c>
      <c r="K5" s="189">
        <v>16255.24</v>
      </c>
      <c r="L5" s="188">
        <v>7673.0151213333347</v>
      </c>
      <c r="M5" s="236">
        <v>0.47203333333333342</v>
      </c>
      <c r="N5" s="189">
        <v>17904.793103448275</v>
      </c>
      <c r="O5" s="188">
        <v>8451.6591712643676</v>
      </c>
      <c r="P5" s="236">
        <v>490.19623193333331</v>
      </c>
      <c r="Q5" s="147" t="s">
        <v>551</v>
      </c>
      <c r="R5" s="147">
        <v>12</v>
      </c>
      <c r="S5" t="s">
        <v>360</v>
      </c>
      <c r="T5" t="s">
        <v>2177</v>
      </c>
    </row>
    <row r="6" spans="1:20" x14ac:dyDescent="0.3">
      <c r="A6" t="s">
        <v>1271</v>
      </c>
      <c r="B6">
        <v>332740</v>
      </c>
      <c r="C6" s="148">
        <v>242</v>
      </c>
      <c r="D6" t="s">
        <v>371</v>
      </c>
      <c r="E6" t="s">
        <v>372</v>
      </c>
      <c r="F6" s="73" t="s">
        <v>1030</v>
      </c>
      <c r="G6" t="s">
        <v>4</v>
      </c>
      <c r="H6" s="239">
        <v>3041.0666666666671</v>
      </c>
      <c r="I6" s="239">
        <v>2280.8000000000002</v>
      </c>
      <c r="J6" s="236">
        <v>0.75</v>
      </c>
      <c r="K6" s="189">
        <v>8919.5714285714294</v>
      </c>
      <c r="L6" s="188">
        <v>6689.6785714285706</v>
      </c>
      <c r="M6" s="236">
        <v>0.74999999999999989</v>
      </c>
      <c r="N6" s="189">
        <v>5322.2000000000007</v>
      </c>
      <c r="O6" s="188">
        <v>3991.650000000001</v>
      </c>
      <c r="P6" s="236">
        <v>39.916500000000006</v>
      </c>
      <c r="Q6" s="147" t="s">
        <v>551</v>
      </c>
      <c r="R6" s="147">
        <v>12</v>
      </c>
      <c r="S6" t="s">
        <v>372</v>
      </c>
      <c r="T6" t="s">
        <v>2177</v>
      </c>
    </row>
    <row r="7" spans="1:20" x14ac:dyDescent="0.3">
      <c r="A7" t="s">
        <v>1171</v>
      </c>
      <c r="B7">
        <v>331750</v>
      </c>
      <c r="C7" s="148">
        <v>291</v>
      </c>
      <c r="D7" t="s">
        <v>1687</v>
      </c>
      <c r="E7" t="s">
        <v>164</v>
      </c>
      <c r="F7" s="73" t="s">
        <v>750</v>
      </c>
      <c r="G7" t="s">
        <v>4</v>
      </c>
      <c r="H7" s="239">
        <v>4837.6666666666661</v>
      </c>
      <c r="I7" s="239">
        <v>3410.5549999999998</v>
      </c>
      <c r="J7" s="236">
        <v>0.70499999999999996</v>
      </c>
      <c r="K7" s="189">
        <v>17985.5</v>
      </c>
      <c r="L7" s="188">
        <v>12679.7775</v>
      </c>
      <c r="M7" s="236">
        <v>0.70499999999999996</v>
      </c>
      <c r="N7" s="189">
        <v>2833.3888888888891</v>
      </c>
      <c r="O7" s="188">
        <v>1997.5391666666665</v>
      </c>
      <c r="P7" s="236">
        <v>71.911409999999989</v>
      </c>
      <c r="Q7" s="147" t="s">
        <v>551</v>
      </c>
      <c r="R7" s="147">
        <v>12</v>
      </c>
      <c r="S7" t="s">
        <v>164</v>
      </c>
      <c r="T7" t="s">
        <v>2177</v>
      </c>
    </row>
    <row r="8" spans="1:20" x14ac:dyDescent="0.3">
      <c r="A8" t="s">
        <v>1076</v>
      </c>
      <c r="B8">
        <v>331040</v>
      </c>
      <c r="C8" s="148">
        <v>293</v>
      </c>
      <c r="D8" t="s">
        <v>67</v>
      </c>
      <c r="E8" t="s">
        <v>68</v>
      </c>
      <c r="F8" s="73" t="s">
        <v>584</v>
      </c>
      <c r="G8" t="s">
        <v>4</v>
      </c>
      <c r="H8" s="239">
        <v>4576.6578947368416</v>
      </c>
      <c r="I8" s="239">
        <v>2195.651625</v>
      </c>
      <c r="J8" s="236">
        <v>0.47975000000000007</v>
      </c>
      <c r="K8" s="189">
        <v>7847.3333333333321</v>
      </c>
      <c r="L8" s="188">
        <v>3764.7581666666665</v>
      </c>
      <c r="M8" s="236">
        <v>0.47975000000000007</v>
      </c>
      <c r="N8" s="189">
        <v>5592.1363636363649</v>
      </c>
      <c r="O8" s="188">
        <v>2682.8274204545464</v>
      </c>
      <c r="P8" s="236">
        <v>59.022203250000018</v>
      </c>
      <c r="Q8" s="147" t="s">
        <v>551</v>
      </c>
      <c r="R8" s="147">
        <v>12</v>
      </c>
      <c r="S8" t="s">
        <v>68</v>
      </c>
      <c r="T8" t="s">
        <v>2177</v>
      </c>
    </row>
    <row r="9" spans="1:20" x14ac:dyDescent="0.3">
      <c r="A9" t="s">
        <v>1233</v>
      </c>
      <c r="B9">
        <v>332320</v>
      </c>
      <c r="C9" s="148">
        <v>340</v>
      </c>
      <c r="D9" t="s">
        <v>295</v>
      </c>
      <c r="E9" t="s">
        <v>296</v>
      </c>
      <c r="F9" s="73" t="s">
        <v>935</v>
      </c>
      <c r="G9" t="s">
        <v>4</v>
      </c>
      <c r="H9" s="239">
        <v>3929.46875</v>
      </c>
      <c r="I9" s="239">
        <v>3300.7537499999999</v>
      </c>
      <c r="J9" s="236">
        <v>0.84</v>
      </c>
      <c r="K9" s="189">
        <v>4408.1578947368416</v>
      </c>
      <c r="L9" s="188">
        <v>3702.8526315789468</v>
      </c>
      <c r="M9" s="236">
        <v>0.84</v>
      </c>
      <c r="N9" s="189">
        <v>3984.9999999999995</v>
      </c>
      <c r="O9" s="188">
        <v>3347.3999999999996</v>
      </c>
      <c r="P9" s="236">
        <v>33.473999999999997</v>
      </c>
      <c r="Q9" s="147" t="s">
        <v>551</v>
      </c>
      <c r="R9" s="147">
        <v>12</v>
      </c>
      <c r="S9" t="s">
        <v>296</v>
      </c>
      <c r="T9" t="s">
        <v>2177</v>
      </c>
    </row>
    <row r="10" spans="1:20" x14ac:dyDescent="0.3">
      <c r="A10" t="s">
        <v>1273</v>
      </c>
      <c r="B10">
        <v>332860</v>
      </c>
      <c r="C10" s="148">
        <v>106</v>
      </c>
      <c r="D10" t="s">
        <v>375</v>
      </c>
      <c r="E10" t="s">
        <v>409</v>
      </c>
      <c r="F10" s="73" t="s">
        <v>1034</v>
      </c>
      <c r="G10" t="s">
        <v>4</v>
      </c>
      <c r="H10" s="239">
        <v>4995.6274768824314</v>
      </c>
      <c r="I10" s="239">
        <v>1770.7417894099519</v>
      </c>
      <c r="J10" s="236">
        <v>0.35445833333333338</v>
      </c>
      <c r="K10" s="189">
        <v>219864.76836158193</v>
      </c>
      <c r="L10" s="188">
        <v>77932.899352165739</v>
      </c>
      <c r="M10" s="236">
        <v>0.35445833333333338</v>
      </c>
      <c r="N10" s="189">
        <v>30141.22033898305</v>
      </c>
      <c r="O10" s="188">
        <v>10683.806725988703</v>
      </c>
      <c r="P10" s="236">
        <v>1260.6891936666668</v>
      </c>
      <c r="Q10" s="147" t="s">
        <v>551</v>
      </c>
      <c r="R10" s="147">
        <v>12</v>
      </c>
      <c r="S10" t="s">
        <v>409</v>
      </c>
      <c r="T10" t="s">
        <v>2177</v>
      </c>
    </row>
    <row r="11" spans="1:20" x14ac:dyDescent="0.3">
      <c r="A11" t="s">
        <v>1254</v>
      </c>
      <c r="B11">
        <v>332550</v>
      </c>
      <c r="C11" s="148">
        <v>410</v>
      </c>
      <c r="D11" t="s">
        <v>336</v>
      </c>
      <c r="E11" t="s">
        <v>337</v>
      </c>
      <c r="F11" s="73" t="s">
        <v>981</v>
      </c>
      <c r="G11" t="s">
        <v>4</v>
      </c>
      <c r="H11" s="239">
        <v>3466.4871794871792</v>
      </c>
      <c r="I11" s="239">
        <v>3466.4871794871792</v>
      </c>
      <c r="J11" s="236">
        <v>1</v>
      </c>
      <c r="K11" s="189">
        <v>6217.6153846153848</v>
      </c>
      <c r="L11" s="188">
        <v>6217.6153846153848</v>
      </c>
      <c r="M11" s="236">
        <v>1</v>
      </c>
      <c r="N11" s="189">
        <v>15779.857142857143</v>
      </c>
      <c r="O11" s="188">
        <v>15779.857142857143</v>
      </c>
      <c r="P11" s="236">
        <v>220.91800000000001</v>
      </c>
      <c r="Q11" s="147" t="s">
        <v>551</v>
      </c>
      <c r="R11" s="147">
        <v>12</v>
      </c>
      <c r="S11" t="s">
        <v>337</v>
      </c>
      <c r="T11" t="s">
        <v>2177</v>
      </c>
    </row>
    <row r="12" spans="1:20" x14ac:dyDescent="0.3">
      <c r="A12" t="s">
        <v>1255</v>
      </c>
      <c r="B12">
        <v>332560</v>
      </c>
      <c r="C12" s="148">
        <v>339</v>
      </c>
      <c r="D12" t="s">
        <v>338</v>
      </c>
      <c r="E12" t="s">
        <v>339</v>
      </c>
      <c r="F12" s="73" t="s">
        <v>983</v>
      </c>
      <c r="G12" t="s">
        <v>4</v>
      </c>
      <c r="H12" s="239">
        <v>4824.3892617449665</v>
      </c>
      <c r="I12" s="239">
        <v>1990.0605704697987</v>
      </c>
      <c r="J12" s="236">
        <v>0.41250000000000003</v>
      </c>
      <c r="K12" s="189">
        <v>42050.484848484855</v>
      </c>
      <c r="L12" s="188">
        <v>17345.825000000004</v>
      </c>
      <c r="M12" s="236">
        <v>0.41250000000000003</v>
      </c>
      <c r="N12" s="189">
        <v>18398.354838709674</v>
      </c>
      <c r="O12" s="188">
        <v>7589.321370967742</v>
      </c>
      <c r="P12" s="236">
        <v>470.53792499999997</v>
      </c>
      <c r="Q12" s="147" t="s">
        <v>551</v>
      </c>
      <c r="R12" s="147">
        <v>12</v>
      </c>
      <c r="S12" t="s">
        <v>339</v>
      </c>
      <c r="T12" t="s">
        <v>2177</v>
      </c>
    </row>
    <row r="13" spans="1:20" x14ac:dyDescent="0.3">
      <c r="A13" t="s">
        <v>1192</v>
      </c>
      <c r="B13">
        <v>331980</v>
      </c>
      <c r="C13" s="148">
        <v>88</v>
      </c>
      <c r="D13" t="s">
        <v>216</v>
      </c>
      <c r="E13" t="s">
        <v>217</v>
      </c>
      <c r="F13" s="73" t="s">
        <v>820</v>
      </c>
      <c r="G13" t="s">
        <v>4</v>
      </c>
      <c r="H13" s="239">
        <v>3231.7105263157896</v>
      </c>
      <c r="I13" s="239">
        <v>2241.8375921052634</v>
      </c>
      <c r="J13" s="236">
        <v>0.69369999999999998</v>
      </c>
      <c r="K13" s="189">
        <v>23272.2</v>
      </c>
      <c r="L13" s="188">
        <v>16143.925140000001</v>
      </c>
      <c r="M13" s="236">
        <v>0.69369999999999998</v>
      </c>
      <c r="N13" s="189">
        <v>116772.50000000001</v>
      </c>
      <c r="O13" s="188">
        <v>81005.083249999996</v>
      </c>
      <c r="P13" s="236">
        <v>648.04066599999999</v>
      </c>
      <c r="Q13" s="147" t="s">
        <v>551</v>
      </c>
      <c r="R13" s="147">
        <v>12</v>
      </c>
      <c r="S13" t="s">
        <v>217</v>
      </c>
      <c r="T13" t="s">
        <v>2177</v>
      </c>
    </row>
    <row r="14" spans="1:20" x14ac:dyDescent="0.3">
      <c r="A14" t="s">
        <v>1264</v>
      </c>
      <c r="B14">
        <v>331005</v>
      </c>
      <c r="C14" s="148">
        <v>684</v>
      </c>
      <c r="D14" t="s">
        <v>357</v>
      </c>
      <c r="E14" t="s">
        <v>358</v>
      </c>
      <c r="F14" s="73" t="s">
        <v>1003</v>
      </c>
      <c r="G14" t="s">
        <v>4</v>
      </c>
      <c r="H14" s="239">
        <v>3055.052083333333</v>
      </c>
      <c r="I14" s="239">
        <v>3737.3979661458334</v>
      </c>
      <c r="J14" s="236">
        <v>1.2233500000000002</v>
      </c>
      <c r="K14" s="189">
        <v>7850.77027027027</v>
      </c>
      <c r="L14" s="188">
        <v>9604.2398101351355</v>
      </c>
      <c r="M14" s="236">
        <v>1.2233500000000002</v>
      </c>
      <c r="N14" s="189">
        <v>36031</v>
      </c>
      <c r="O14" s="188">
        <v>44078.523850000005</v>
      </c>
      <c r="P14" s="236">
        <v>617.09933390000003</v>
      </c>
      <c r="Q14" s="147" t="s">
        <v>551</v>
      </c>
      <c r="R14" s="147">
        <v>6</v>
      </c>
      <c r="S14" t="s">
        <v>358</v>
      </c>
      <c r="T14" t="s">
        <v>2177</v>
      </c>
    </row>
    <row r="15" spans="1:20" x14ac:dyDescent="0.3">
      <c r="A15" t="s">
        <v>1191</v>
      </c>
      <c r="B15">
        <v>331970</v>
      </c>
      <c r="C15" s="148">
        <v>442</v>
      </c>
      <c r="D15" t="s">
        <v>211</v>
      </c>
      <c r="E15" t="s">
        <v>212</v>
      </c>
      <c r="F15" s="73" t="s">
        <v>816</v>
      </c>
      <c r="G15" t="s">
        <v>4</v>
      </c>
      <c r="H15" s="239">
        <v>3908.3103448275861</v>
      </c>
      <c r="I15" s="239">
        <v>1767.6961997126432</v>
      </c>
      <c r="J15" s="236">
        <v>0.45229166666666659</v>
      </c>
      <c r="K15" s="189">
        <v>21758.923076923074</v>
      </c>
      <c r="L15" s="188">
        <v>9841.3795833333315</v>
      </c>
      <c r="M15" s="236">
        <v>0.45229166666666659</v>
      </c>
      <c r="N15" s="189">
        <v>3355.090909090909</v>
      </c>
      <c r="O15" s="188">
        <v>1517.4796590909089</v>
      </c>
      <c r="P15" s="236">
        <v>33.384552499999991</v>
      </c>
      <c r="Q15" s="147" t="s">
        <v>551</v>
      </c>
      <c r="R15" s="147">
        <v>12</v>
      </c>
      <c r="S15" t="s">
        <v>212</v>
      </c>
      <c r="T15" t="s">
        <v>2177</v>
      </c>
    </row>
    <row r="16" spans="1:20" x14ac:dyDescent="0.3">
      <c r="A16" t="s">
        <v>1272</v>
      </c>
      <c r="B16">
        <v>332850</v>
      </c>
      <c r="C16" s="148">
        <v>741</v>
      </c>
      <c r="D16" t="s">
        <v>373</v>
      </c>
      <c r="E16" t="s">
        <v>374</v>
      </c>
      <c r="F16" s="73" t="s">
        <v>1032</v>
      </c>
      <c r="G16" t="s">
        <v>5</v>
      </c>
      <c r="H16" s="239">
        <v>4793.7972508591074</v>
      </c>
      <c r="I16" s="239">
        <v>1960.0239026345937</v>
      </c>
      <c r="J16" s="236">
        <v>0.40886666666666671</v>
      </c>
      <c r="K16" s="189">
        <v>39919.975609756104</v>
      </c>
      <c r="L16" s="188">
        <v>16321.94736097561</v>
      </c>
      <c r="M16" s="236">
        <v>0.40886666666666671</v>
      </c>
      <c r="N16" s="189">
        <v>20667.909090909088</v>
      </c>
      <c r="O16" s="188">
        <v>8450.4190969696956</v>
      </c>
      <c r="P16" s="236">
        <v>371.81844026666664</v>
      </c>
      <c r="Q16" s="147" t="s">
        <v>551</v>
      </c>
      <c r="R16" s="147">
        <v>12</v>
      </c>
      <c r="S16" t="s">
        <v>374</v>
      </c>
      <c r="T16" t="s">
        <v>2177</v>
      </c>
    </row>
    <row r="17" spans="1:20" x14ac:dyDescent="0.3">
      <c r="A17" t="s">
        <v>1276</v>
      </c>
      <c r="B17">
        <v>332890</v>
      </c>
      <c r="C17" s="148">
        <v>409</v>
      </c>
      <c r="D17" t="s">
        <v>380</v>
      </c>
      <c r="E17" t="s">
        <v>381</v>
      </c>
      <c r="F17" s="73" t="s">
        <v>1285</v>
      </c>
      <c r="G17" t="s">
        <v>5</v>
      </c>
      <c r="H17" s="239">
        <v>3495.2</v>
      </c>
      <c r="I17" s="239">
        <v>2065.0806666666663</v>
      </c>
      <c r="J17" s="236">
        <v>0.59083333333333321</v>
      </c>
      <c r="K17" s="189">
        <v>12820.750000000002</v>
      </c>
      <c r="L17" s="188">
        <v>7574.9264583333324</v>
      </c>
      <c r="M17" s="236">
        <v>0.59083333333333321</v>
      </c>
      <c r="N17" s="189">
        <v>6417.9444444444443</v>
      </c>
      <c r="O17" s="188">
        <v>3791.9355092592587</v>
      </c>
      <c r="P17" s="236">
        <v>68.254839166666656</v>
      </c>
      <c r="Q17" s="147" t="s">
        <v>551</v>
      </c>
      <c r="R17" s="147">
        <v>12</v>
      </c>
      <c r="S17" t="s">
        <v>381</v>
      </c>
      <c r="T17" t="s">
        <v>2177</v>
      </c>
    </row>
    <row r="18" spans="1:20" x14ac:dyDescent="0.3">
      <c r="A18" t="s">
        <v>1133</v>
      </c>
      <c r="B18">
        <v>331420</v>
      </c>
      <c r="C18" s="148">
        <v>169</v>
      </c>
      <c r="D18" t="s">
        <v>103</v>
      </c>
      <c r="E18" t="s">
        <v>124</v>
      </c>
      <c r="F18" s="73" t="s">
        <v>668</v>
      </c>
      <c r="G18" t="s">
        <v>5</v>
      </c>
      <c r="H18" s="239">
        <v>4543.8130841121501</v>
      </c>
      <c r="I18" s="239">
        <v>2426.3204566978197</v>
      </c>
      <c r="J18" s="236">
        <v>0.53398333333333337</v>
      </c>
      <c r="K18" s="189">
        <v>17165.090909090912</v>
      </c>
      <c r="L18" s="188">
        <v>9165.8724606060623</v>
      </c>
      <c r="M18" s="236">
        <v>0.53398333333333337</v>
      </c>
      <c r="N18" s="189">
        <v>25541.090909090908</v>
      </c>
      <c r="O18" s="188">
        <v>13638.516860606062</v>
      </c>
      <c r="P18" s="236">
        <v>300.04737093333335</v>
      </c>
      <c r="Q18" s="147" t="s">
        <v>551</v>
      </c>
      <c r="R18" s="147">
        <v>12</v>
      </c>
      <c r="S18" t="s">
        <v>124</v>
      </c>
      <c r="T18" t="s">
        <v>2177</v>
      </c>
    </row>
    <row r="19" spans="1:20" x14ac:dyDescent="0.3">
      <c r="A19" t="s">
        <v>1152</v>
      </c>
      <c r="B19">
        <v>331670</v>
      </c>
      <c r="C19" s="148">
        <v>169</v>
      </c>
      <c r="D19" t="s">
        <v>103</v>
      </c>
      <c r="E19" t="s">
        <v>140</v>
      </c>
      <c r="F19" s="73" t="s">
        <v>698</v>
      </c>
      <c r="G19" t="s">
        <v>5</v>
      </c>
      <c r="H19" s="239">
        <v>4366.1039999999994</v>
      </c>
      <c r="I19" s="239">
        <v>2256.1478578000001</v>
      </c>
      <c r="J19" s="236">
        <v>0.51674166666666677</v>
      </c>
      <c r="K19" s="189">
        <v>11182.375</v>
      </c>
      <c r="L19" s="188">
        <v>5778.3990947916673</v>
      </c>
      <c r="M19" s="236">
        <v>0.51674166666666677</v>
      </c>
      <c r="N19" s="189">
        <v>44140.272727272728</v>
      </c>
      <c r="O19" s="188">
        <v>22809.118096212129</v>
      </c>
      <c r="P19" s="236">
        <v>501.80059811666683</v>
      </c>
      <c r="Q19" s="147" t="s">
        <v>551</v>
      </c>
      <c r="R19" s="147">
        <v>12</v>
      </c>
      <c r="S19" t="s">
        <v>140</v>
      </c>
      <c r="T19" t="s">
        <v>2177</v>
      </c>
    </row>
    <row r="20" spans="1:20" x14ac:dyDescent="0.3">
      <c r="A20" t="s">
        <v>1153</v>
      </c>
      <c r="B20">
        <v>331590</v>
      </c>
      <c r="C20" s="148">
        <v>169</v>
      </c>
      <c r="D20" t="s">
        <v>103</v>
      </c>
      <c r="E20" t="s">
        <v>141</v>
      </c>
      <c r="F20" s="73" t="s">
        <v>687</v>
      </c>
      <c r="G20" t="s">
        <v>5</v>
      </c>
      <c r="H20" s="239">
        <v>5614.7177914110434</v>
      </c>
      <c r="I20" s="239">
        <v>2886.6199951942731</v>
      </c>
      <c r="J20" s="236">
        <v>0.51411666666666656</v>
      </c>
      <c r="K20" s="189">
        <v>7739.9999999999991</v>
      </c>
      <c r="L20" s="188">
        <v>3979.2629999999986</v>
      </c>
      <c r="M20" s="236">
        <v>0.51411666666666656</v>
      </c>
      <c r="N20" s="189">
        <v>60281.25</v>
      </c>
      <c r="O20" s="188">
        <v>30991.595312499991</v>
      </c>
      <c r="P20" s="236">
        <v>619.83190624999986</v>
      </c>
      <c r="Q20" s="147" t="s">
        <v>551</v>
      </c>
      <c r="R20" s="147">
        <v>12</v>
      </c>
      <c r="S20" t="s">
        <v>141</v>
      </c>
      <c r="T20" t="s">
        <v>2177</v>
      </c>
    </row>
    <row r="21" spans="1:20" x14ac:dyDescent="0.3">
      <c r="A21" t="s">
        <v>1157</v>
      </c>
      <c r="B21">
        <v>331630</v>
      </c>
      <c r="C21" s="148">
        <v>169</v>
      </c>
      <c r="D21" t="s">
        <v>103</v>
      </c>
      <c r="E21" t="s">
        <v>145</v>
      </c>
      <c r="F21" s="73" t="s">
        <v>734</v>
      </c>
      <c r="G21" t="s">
        <v>5</v>
      </c>
      <c r="H21" s="239">
        <v>3089.731884057971</v>
      </c>
      <c r="I21" s="239">
        <v>1398.7988672101451</v>
      </c>
      <c r="J21" s="236">
        <v>0.45272500000000004</v>
      </c>
      <c r="K21" s="189">
        <v>12246.416666666666</v>
      </c>
      <c r="L21" s="188">
        <v>5544.2589854166654</v>
      </c>
      <c r="M21" s="236">
        <v>0.45272499999999999</v>
      </c>
      <c r="N21" s="189">
        <v>34567.583333333336</v>
      </c>
      <c r="O21" s="188">
        <v>15649.609164583333</v>
      </c>
      <c r="P21" s="236">
        <v>187.79530997500001</v>
      </c>
      <c r="Q21" s="147" t="s">
        <v>551</v>
      </c>
      <c r="R21" s="147">
        <v>12</v>
      </c>
      <c r="S21" t="s">
        <v>145</v>
      </c>
      <c r="T21" t="s">
        <v>2177</v>
      </c>
    </row>
    <row r="22" spans="1:20" x14ac:dyDescent="0.3">
      <c r="A22" t="s">
        <v>1158</v>
      </c>
      <c r="B22">
        <v>331640</v>
      </c>
      <c r="C22" s="148">
        <v>169</v>
      </c>
      <c r="D22" t="s">
        <v>103</v>
      </c>
      <c r="E22" t="s">
        <v>146</v>
      </c>
      <c r="F22" s="73" t="s">
        <v>693</v>
      </c>
      <c r="G22" t="s">
        <v>5</v>
      </c>
      <c r="H22" s="239">
        <v>4841.22972972973</v>
      </c>
      <c r="I22" s="239">
        <v>2760.6305662162167</v>
      </c>
      <c r="J22" s="236">
        <v>0.57023333333333337</v>
      </c>
      <c r="K22" s="189">
        <v>15630.105263157893</v>
      </c>
      <c r="L22" s="188">
        <v>8912.8070245614035</v>
      </c>
      <c r="M22" s="236">
        <v>0.57023333333333337</v>
      </c>
      <c r="N22" s="189">
        <v>29971.400000000005</v>
      </c>
      <c r="O22" s="188">
        <v>17090.691326666671</v>
      </c>
      <c r="P22" s="236">
        <v>341.81382653333344</v>
      </c>
      <c r="Q22" s="147" t="s">
        <v>551</v>
      </c>
      <c r="R22" s="147">
        <v>12</v>
      </c>
      <c r="S22" t="s">
        <v>146</v>
      </c>
      <c r="T22" t="s">
        <v>2177</v>
      </c>
    </row>
    <row r="23" spans="1:20" x14ac:dyDescent="0.3">
      <c r="A23" t="s">
        <v>1160</v>
      </c>
      <c r="B23">
        <v>331680</v>
      </c>
      <c r="C23" s="148">
        <v>169</v>
      </c>
      <c r="D23" t="s">
        <v>103</v>
      </c>
      <c r="E23" t="s">
        <v>148</v>
      </c>
      <c r="F23" s="73" t="s">
        <v>698</v>
      </c>
      <c r="G23" t="s">
        <v>5</v>
      </c>
      <c r="H23" s="239">
        <v>2901.7543859649122</v>
      </c>
      <c r="I23" s="239">
        <v>1499.4573976608192</v>
      </c>
      <c r="J23" s="236">
        <v>0.51674166666666677</v>
      </c>
      <c r="K23" s="189">
        <v>11016.952380952382</v>
      </c>
      <c r="L23" s="188">
        <v>5692.9183349206369</v>
      </c>
      <c r="M23" s="236">
        <v>0.51674166666666677</v>
      </c>
      <c r="N23" s="189">
        <v>22178.961538461539</v>
      </c>
      <c r="O23" s="188">
        <v>11460.793550320515</v>
      </c>
      <c r="P23" s="236">
        <v>297.98063230833338</v>
      </c>
      <c r="Q23" s="147" t="s">
        <v>551</v>
      </c>
      <c r="R23" s="147">
        <v>12</v>
      </c>
      <c r="S23" t="s">
        <v>148</v>
      </c>
      <c r="T23" t="s">
        <v>2177</v>
      </c>
    </row>
    <row r="24" spans="1:20" x14ac:dyDescent="0.3">
      <c r="A24" t="s">
        <v>1165</v>
      </c>
      <c r="B24">
        <v>331730</v>
      </c>
      <c r="C24" s="148">
        <v>169</v>
      </c>
      <c r="D24" t="s">
        <v>103</v>
      </c>
      <c r="E24" t="s">
        <v>153</v>
      </c>
      <c r="F24" s="73" t="s">
        <v>738</v>
      </c>
      <c r="G24" t="s">
        <v>5</v>
      </c>
      <c r="H24" s="239">
        <v>1553.9310344827588</v>
      </c>
      <c r="I24" s="239">
        <v>887.96799080459766</v>
      </c>
      <c r="J24" s="236">
        <v>0.57143333333333324</v>
      </c>
      <c r="K24" s="189">
        <v>3780.9375000000005</v>
      </c>
      <c r="L24" s="188">
        <v>2160.5537187499995</v>
      </c>
      <c r="M24" s="236">
        <v>0.57143333333333324</v>
      </c>
      <c r="N24" s="189">
        <v>32102.400000000001</v>
      </c>
      <c r="O24" s="188">
        <v>18344.381440000001</v>
      </c>
      <c r="P24" s="236">
        <v>183.44381439999998</v>
      </c>
      <c r="Q24" s="147" t="s">
        <v>551</v>
      </c>
      <c r="R24" s="147">
        <v>12</v>
      </c>
      <c r="S24" t="s">
        <v>153</v>
      </c>
      <c r="T24" t="s">
        <v>2177</v>
      </c>
    </row>
    <row r="25" spans="1:20" x14ac:dyDescent="0.3">
      <c r="A25" t="s">
        <v>1113</v>
      </c>
      <c r="B25">
        <v>331270</v>
      </c>
      <c r="C25" s="148">
        <v>169</v>
      </c>
      <c r="D25" t="s">
        <v>103</v>
      </c>
      <c r="E25" t="s">
        <v>107</v>
      </c>
      <c r="F25" s="73" t="s">
        <v>649</v>
      </c>
      <c r="G25" t="s">
        <v>5</v>
      </c>
      <c r="H25" s="239">
        <v>5503.5934065934061</v>
      </c>
      <c r="I25" s="239">
        <v>3276.6560611721616</v>
      </c>
      <c r="J25" s="236">
        <v>0.59536666666666671</v>
      </c>
      <c r="K25" s="189">
        <v>1720.9411764705881</v>
      </c>
      <c r="L25" s="188">
        <v>1024.5910117647059</v>
      </c>
      <c r="M25" s="236">
        <v>0.59536666666666671</v>
      </c>
      <c r="N25" s="189">
        <v>26156.545454545452</v>
      </c>
      <c r="O25" s="188">
        <v>15572.735278787877</v>
      </c>
      <c r="P25" s="236">
        <v>342.60017613333332</v>
      </c>
      <c r="Q25" s="147" t="s">
        <v>551</v>
      </c>
      <c r="R25" s="147">
        <v>12</v>
      </c>
      <c r="S25" t="s">
        <v>107</v>
      </c>
      <c r="T25" t="s">
        <v>2177</v>
      </c>
    </row>
    <row r="26" spans="1:20" x14ac:dyDescent="0.3">
      <c r="A26" t="s">
        <v>1118</v>
      </c>
      <c r="B26">
        <v>331300</v>
      </c>
      <c r="C26" s="148">
        <v>169</v>
      </c>
      <c r="D26" t="s">
        <v>103</v>
      </c>
      <c r="E26" t="s">
        <v>111</v>
      </c>
      <c r="F26" s="73" t="s">
        <v>653</v>
      </c>
      <c r="G26" t="s">
        <v>5</v>
      </c>
      <c r="H26" s="239">
        <v>2722.1588235294116</v>
      </c>
      <c r="I26" s="239">
        <v>1499.1382334313728</v>
      </c>
      <c r="J26" s="236">
        <v>0.55071666666666674</v>
      </c>
      <c r="K26" s="189">
        <v>10970.352941176472</v>
      </c>
      <c r="L26" s="188">
        <v>6041.5562039215692</v>
      </c>
      <c r="M26" s="236">
        <v>0.55071666666666674</v>
      </c>
      <c r="N26" s="189">
        <v>26315.136363636364</v>
      </c>
      <c r="O26" s="188">
        <v>14492.184181060606</v>
      </c>
      <c r="P26" s="236">
        <v>318.82805198333335</v>
      </c>
      <c r="Q26" s="147" t="s">
        <v>551</v>
      </c>
      <c r="R26" s="147">
        <v>12</v>
      </c>
      <c r="S26" t="s">
        <v>111</v>
      </c>
      <c r="T26" t="s">
        <v>2177</v>
      </c>
    </row>
    <row r="27" spans="1:20" x14ac:dyDescent="0.3">
      <c r="A27" t="s">
        <v>1120</v>
      </c>
      <c r="B27">
        <v>331320</v>
      </c>
      <c r="C27" s="148">
        <v>169</v>
      </c>
      <c r="D27" t="s">
        <v>103</v>
      </c>
      <c r="E27" t="s">
        <v>113</v>
      </c>
      <c r="F27" s="73" t="s">
        <v>656</v>
      </c>
      <c r="G27" t="s">
        <v>5</v>
      </c>
      <c r="H27" s="239">
        <v>4670.7515151515154</v>
      </c>
      <c r="I27" s="239">
        <v>2392.2421572727271</v>
      </c>
      <c r="J27" s="236">
        <v>0.51217499999999994</v>
      </c>
      <c r="K27" s="189">
        <v>9553.3333333333339</v>
      </c>
      <c r="L27" s="188">
        <v>4892.9785000000002</v>
      </c>
      <c r="M27" s="236">
        <v>0.51217499999999994</v>
      </c>
      <c r="N27" s="189">
        <v>33763.692307692312</v>
      </c>
      <c r="O27" s="188">
        <v>17292.919107692305</v>
      </c>
      <c r="P27" s="236">
        <v>449.61589679999992</v>
      </c>
      <c r="Q27" s="147" t="s">
        <v>551</v>
      </c>
      <c r="R27" s="147">
        <v>6</v>
      </c>
      <c r="S27" t="s">
        <v>113</v>
      </c>
      <c r="T27" t="s">
        <v>2177</v>
      </c>
    </row>
    <row r="28" spans="1:20" x14ac:dyDescent="0.3">
      <c r="A28" t="s">
        <v>1188</v>
      </c>
      <c r="B28">
        <v>331930</v>
      </c>
      <c r="C28" s="148">
        <v>383</v>
      </c>
      <c r="D28" t="s">
        <v>399</v>
      </c>
      <c r="E28" t="s">
        <v>400</v>
      </c>
      <c r="F28" s="73" t="s">
        <v>801</v>
      </c>
      <c r="G28" t="s">
        <v>5</v>
      </c>
      <c r="H28" s="239">
        <v>1022.0526315789471</v>
      </c>
      <c r="I28" s="239">
        <v>664.3342105263157</v>
      </c>
      <c r="J28" s="236">
        <v>0.65</v>
      </c>
      <c r="K28" s="189">
        <v>3627.1111111111109</v>
      </c>
      <c r="L28" s="188">
        <v>2357.6222222222223</v>
      </c>
      <c r="M28" s="236">
        <v>0.65</v>
      </c>
      <c r="N28" s="189">
        <v>649.9</v>
      </c>
      <c r="O28" s="188">
        <v>422.435</v>
      </c>
      <c r="P28" s="236">
        <v>4.2243500000000003</v>
      </c>
      <c r="Q28" s="147" t="s">
        <v>551</v>
      </c>
      <c r="R28" s="147">
        <v>12</v>
      </c>
      <c r="S28" t="s">
        <v>400</v>
      </c>
      <c r="T28" t="s">
        <v>2177</v>
      </c>
    </row>
    <row r="29" spans="1:20" x14ac:dyDescent="0.3">
      <c r="A29" t="s">
        <v>1161</v>
      </c>
      <c r="B29">
        <v>331685</v>
      </c>
      <c r="C29" s="148">
        <v>61</v>
      </c>
      <c r="D29" t="s">
        <v>1291</v>
      </c>
      <c r="E29" t="s">
        <v>149</v>
      </c>
      <c r="F29" s="73" t="s">
        <v>736</v>
      </c>
      <c r="G29" t="s">
        <v>5</v>
      </c>
      <c r="H29" s="239">
        <v>2498.4369747899163</v>
      </c>
      <c r="I29" s="239">
        <v>1595.3977505602245</v>
      </c>
      <c r="J29" s="236">
        <v>0.63855833333333345</v>
      </c>
      <c r="K29" s="189">
        <v>4331.4615384615381</v>
      </c>
      <c r="L29" s="188">
        <v>2765.8908608974366</v>
      </c>
      <c r="M29" s="236">
        <v>0.63855833333333345</v>
      </c>
      <c r="N29" s="189">
        <v>30677.642857142851</v>
      </c>
      <c r="O29" s="188">
        <v>19589.464493452386</v>
      </c>
      <c r="P29" s="236">
        <v>274.25250290833338</v>
      </c>
      <c r="Q29" s="147" t="s">
        <v>551</v>
      </c>
      <c r="R29" s="147">
        <v>4</v>
      </c>
      <c r="S29" t="s">
        <v>149</v>
      </c>
      <c r="T29" t="s">
        <v>2177</v>
      </c>
    </row>
    <row r="30" spans="1:20" x14ac:dyDescent="0.3">
      <c r="A30" t="s">
        <v>1236</v>
      </c>
      <c r="B30">
        <v>332340</v>
      </c>
      <c r="C30" s="148">
        <v>150</v>
      </c>
      <c r="D30" t="s">
        <v>301</v>
      </c>
      <c r="E30" t="s">
        <v>168</v>
      </c>
      <c r="F30" s="73" t="s">
        <v>941</v>
      </c>
      <c r="G30" t="s">
        <v>5</v>
      </c>
      <c r="H30" s="239">
        <v>4879.8253783469145</v>
      </c>
      <c r="I30" s="239">
        <v>1755.5171798603021</v>
      </c>
      <c r="J30" s="236">
        <v>0.35974999999999996</v>
      </c>
      <c r="K30" s="189">
        <v>26248.624223602488</v>
      </c>
      <c r="L30" s="188">
        <v>9442.942564440993</v>
      </c>
      <c r="M30" s="236">
        <v>0.35974999999999996</v>
      </c>
      <c r="N30" s="189">
        <v>72327.451807228907</v>
      </c>
      <c r="O30" s="188">
        <v>26019.800787650598</v>
      </c>
      <c r="P30" s="236">
        <v>4319.2869307499996</v>
      </c>
      <c r="Q30" s="147" t="s">
        <v>551</v>
      </c>
      <c r="R30" s="147">
        <v>12</v>
      </c>
      <c r="S30" t="s">
        <v>168</v>
      </c>
      <c r="T30" t="s">
        <v>2177</v>
      </c>
    </row>
    <row r="31" spans="1:20" x14ac:dyDescent="0.3">
      <c r="A31" t="s">
        <v>1196</v>
      </c>
      <c r="B31">
        <v>332000</v>
      </c>
      <c r="C31" s="148">
        <v>373</v>
      </c>
      <c r="D31" t="s">
        <v>224</v>
      </c>
      <c r="E31" t="s">
        <v>225</v>
      </c>
      <c r="F31" s="73" t="s">
        <v>834</v>
      </c>
      <c r="G31" t="s">
        <v>5</v>
      </c>
      <c r="H31" s="239">
        <v>4697.6346153846143</v>
      </c>
      <c r="I31" s="239">
        <v>1832.0774999999994</v>
      </c>
      <c r="J31" s="236">
        <v>0.38999999999999996</v>
      </c>
      <c r="K31" s="189">
        <v>13556.249999999998</v>
      </c>
      <c r="L31" s="188">
        <v>5286.9374999999991</v>
      </c>
      <c r="M31" s="236">
        <v>0.38999999999999996</v>
      </c>
      <c r="N31" s="189">
        <v>6047.5454545454559</v>
      </c>
      <c r="O31" s="188">
        <v>2358.5427272727275</v>
      </c>
      <c r="P31" s="236">
        <v>51.88794</v>
      </c>
      <c r="Q31" s="147" t="s">
        <v>551</v>
      </c>
      <c r="R31" s="147">
        <v>12</v>
      </c>
      <c r="S31" t="s">
        <v>225</v>
      </c>
      <c r="T31" t="s">
        <v>2177</v>
      </c>
    </row>
    <row r="32" spans="1:20" x14ac:dyDescent="0.3">
      <c r="A32" t="s">
        <v>1221</v>
      </c>
      <c r="B32">
        <v>332210</v>
      </c>
      <c r="C32" s="148">
        <v>321</v>
      </c>
      <c r="D32" t="s">
        <v>272</v>
      </c>
      <c r="E32" t="s">
        <v>273</v>
      </c>
      <c r="F32" s="73" t="s">
        <v>907</v>
      </c>
      <c r="G32" t="s">
        <v>6</v>
      </c>
      <c r="H32" s="239">
        <v>4037.205479452055</v>
      </c>
      <c r="I32" s="239">
        <v>2220.4630136986298</v>
      </c>
      <c r="J32" s="236">
        <v>0.54999999999999993</v>
      </c>
      <c r="K32" s="189">
        <v>6982.4814814814808</v>
      </c>
      <c r="L32" s="188">
        <v>3840.3648148148141</v>
      </c>
      <c r="M32" s="236">
        <v>0.54999999999999993</v>
      </c>
      <c r="N32" s="189">
        <v>27919.357142857141</v>
      </c>
      <c r="O32" s="188">
        <v>15355.646428571428</v>
      </c>
      <c r="P32" s="236">
        <v>214.97904999999997</v>
      </c>
      <c r="Q32" s="147" t="s">
        <v>551</v>
      </c>
      <c r="R32" s="147">
        <v>12</v>
      </c>
      <c r="S32" t="s">
        <v>273</v>
      </c>
      <c r="T32" t="s">
        <v>2177</v>
      </c>
    </row>
    <row r="33" spans="1:20" x14ac:dyDescent="0.3">
      <c r="A33" t="s">
        <v>1270</v>
      </c>
      <c r="B33">
        <v>332730</v>
      </c>
      <c r="C33" s="148">
        <v>729</v>
      </c>
      <c r="D33" t="s">
        <v>369</v>
      </c>
      <c r="E33" t="s">
        <v>370</v>
      </c>
      <c r="F33" s="73" t="s">
        <v>1025</v>
      </c>
      <c r="G33" t="s">
        <v>6</v>
      </c>
      <c r="H33" s="239">
        <v>2967.7419354838717</v>
      </c>
      <c r="I33" s="239">
        <v>1980.2258064516132</v>
      </c>
      <c r="J33" s="236">
        <v>0.66725000000000001</v>
      </c>
      <c r="K33" s="189">
        <v>19566</v>
      </c>
      <c r="L33" s="188">
        <v>13055.413500000001</v>
      </c>
      <c r="M33" s="236">
        <v>0.66725000000000001</v>
      </c>
      <c r="N33" s="189">
        <v>3894.2000000000003</v>
      </c>
      <c r="O33" s="188">
        <v>2598.4049500000001</v>
      </c>
      <c r="P33" s="236">
        <v>25.984049500000001</v>
      </c>
      <c r="Q33" s="147" t="s">
        <v>551</v>
      </c>
      <c r="R33" s="147">
        <v>12</v>
      </c>
      <c r="S33" t="s">
        <v>370</v>
      </c>
      <c r="T33" t="s">
        <v>2177</v>
      </c>
    </row>
    <row r="34" spans="1:20" x14ac:dyDescent="0.3">
      <c r="A34" t="s">
        <v>1261</v>
      </c>
      <c r="B34">
        <v>332590</v>
      </c>
      <c r="C34" s="148">
        <v>447</v>
      </c>
      <c r="D34" t="s">
        <v>351</v>
      </c>
      <c r="E34" t="s">
        <v>352</v>
      </c>
      <c r="F34" s="73" t="s">
        <v>997</v>
      </c>
      <c r="G34" t="s">
        <v>6</v>
      </c>
      <c r="H34" s="239">
        <v>3548.1609195402298</v>
      </c>
      <c r="I34" s="239">
        <v>1884.3986963601533</v>
      </c>
      <c r="J34" s="236">
        <v>0.53109166666666674</v>
      </c>
      <c r="K34" s="189">
        <v>7691.6274509803934</v>
      </c>
      <c r="L34" s="188">
        <v>4084.9592423202621</v>
      </c>
      <c r="M34" s="236">
        <v>0.53109166666666674</v>
      </c>
      <c r="N34" s="189">
        <v>0</v>
      </c>
      <c r="O34" s="188">
        <v>0</v>
      </c>
      <c r="P34" s="236">
        <v>42.08742130833334</v>
      </c>
      <c r="Q34" s="147" t="s">
        <v>551</v>
      </c>
      <c r="R34" s="147">
        <v>12</v>
      </c>
      <c r="S34" t="s">
        <v>352</v>
      </c>
      <c r="T34" t="s">
        <v>2177</v>
      </c>
    </row>
    <row r="35" spans="1:20" x14ac:dyDescent="0.3">
      <c r="A35" t="s">
        <v>1279</v>
      </c>
      <c r="B35">
        <v>332470</v>
      </c>
      <c r="C35" s="148">
        <v>659</v>
      </c>
      <c r="D35" t="s">
        <v>293</v>
      </c>
      <c r="E35" t="s">
        <v>294</v>
      </c>
      <c r="F35" s="73" t="s">
        <v>1053</v>
      </c>
      <c r="G35" t="s">
        <v>6</v>
      </c>
      <c r="H35" s="239">
        <v>1938.3333333333333</v>
      </c>
      <c r="I35" s="239">
        <v>1841.4166666666665</v>
      </c>
      <c r="J35" s="236">
        <v>0.95</v>
      </c>
      <c r="K35" s="189">
        <v>10816.545454545456</v>
      </c>
      <c r="L35" s="188">
        <v>10275.718181818182</v>
      </c>
      <c r="M35" s="236">
        <v>0.95</v>
      </c>
      <c r="N35" s="189">
        <v>4574.7500000000009</v>
      </c>
      <c r="O35" s="188">
        <v>4346.0125000000007</v>
      </c>
      <c r="P35" s="236">
        <v>52.152150000000006</v>
      </c>
      <c r="Q35" s="147" t="s">
        <v>551</v>
      </c>
      <c r="R35" s="147">
        <v>1</v>
      </c>
      <c r="S35" t="s">
        <v>294</v>
      </c>
      <c r="T35" t="e">
        <v>#N/A</v>
      </c>
    </row>
    <row r="36" spans="1:20" x14ac:dyDescent="0.3">
      <c r="A36" t="s">
        <v>1179</v>
      </c>
      <c r="B36">
        <v>331870</v>
      </c>
      <c r="C36" s="148">
        <v>658</v>
      </c>
      <c r="D36" t="s">
        <v>183</v>
      </c>
      <c r="E36" t="s">
        <v>184</v>
      </c>
      <c r="F36" s="73" t="s">
        <v>770</v>
      </c>
      <c r="G36" t="s">
        <v>6</v>
      </c>
      <c r="H36" s="239">
        <v>5222.7692307692305</v>
      </c>
      <c r="I36" s="239">
        <v>3057.2785384615386</v>
      </c>
      <c r="J36" s="236">
        <v>0.58537499999999998</v>
      </c>
      <c r="K36" s="189">
        <v>14513.777777777781</v>
      </c>
      <c r="L36" s="188">
        <v>8496.0026666666672</v>
      </c>
      <c r="M36" s="236">
        <v>0.58537499999999998</v>
      </c>
      <c r="N36" s="189">
        <v>5170.5</v>
      </c>
      <c r="O36" s="188">
        <v>3026.6814374999994</v>
      </c>
      <c r="P36" s="236">
        <v>36.320177249999993</v>
      </c>
      <c r="Q36" s="147" t="s">
        <v>551</v>
      </c>
      <c r="R36" s="147">
        <v>12</v>
      </c>
      <c r="S36" t="s">
        <v>184</v>
      </c>
      <c r="T36" t="s">
        <v>2177</v>
      </c>
    </row>
    <row r="37" spans="1:20" x14ac:dyDescent="0.3">
      <c r="A37" t="s">
        <v>1201</v>
      </c>
      <c r="B37">
        <v>332040</v>
      </c>
      <c r="C37" s="148">
        <v>681</v>
      </c>
      <c r="D37" t="s">
        <v>236</v>
      </c>
      <c r="E37" t="s">
        <v>237</v>
      </c>
      <c r="F37" s="73" t="s">
        <v>850</v>
      </c>
      <c r="G37" t="s">
        <v>6</v>
      </c>
      <c r="H37" s="239">
        <v>3349.4285714285711</v>
      </c>
      <c r="I37" s="239">
        <v>2711.9206666666669</v>
      </c>
      <c r="J37" s="236">
        <v>0.80966666666666676</v>
      </c>
      <c r="K37" s="189">
        <v>9650.7777777777756</v>
      </c>
      <c r="L37" s="188">
        <v>7813.9130740740738</v>
      </c>
      <c r="M37" s="236">
        <v>0.80966666666666676</v>
      </c>
      <c r="N37" s="189">
        <v>3499.6923076923072</v>
      </c>
      <c r="O37" s="188">
        <v>2833.5842051282052</v>
      </c>
      <c r="P37" s="236">
        <v>73.67318933333334</v>
      </c>
      <c r="Q37" s="147" t="s">
        <v>551</v>
      </c>
      <c r="R37" s="147">
        <v>12</v>
      </c>
      <c r="S37" t="s">
        <v>237</v>
      </c>
      <c r="T37" t="s">
        <v>2177</v>
      </c>
    </row>
    <row r="38" spans="1:20" x14ac:dyDescent="0.3">
      <c r="A38" t="s">
        <v>1189</v>
      </c>
      <c r="B38">
        <v>331940</v>
      </c>
      <c r="C38" s="148">
        <v>320</v>
      </c>
      <c r="D38" t="s">
        <v>206</v>
      </c>
      <c r="E38" t="s">
        <v>207</v>
      </c>
      <c r="F38" s="73" t="s">
        <v>812</v>
      </c>
      <c r="G38" t="s">
        <v>6</v>
      </c>
      <c r="H38" s="239">
        <v>1635.464788732394</v>
      </c>
      <c r="I38" s="239">
        <v>1158.4542253521129</v>
      </c>
      <c r="J38" s="236">
        <v>0.70833333333333348</v>
      </c>
      <c r="K38" s="189">
        <v>13229.631578947368</v>
      </c>
      <c r="L38" s="188">
        <v>9370.9890350877231</v>
      </c>
      <c r="M38" s="236">
        <v>0.70833333333333348</v>
      </c>
      <c r="N38" s="189">
        <v>3276.9117647058824</v>
      </c>
      <c r="O38" s="188">
        <v>2321.1458333333339</v>
      </c>
      <c r="P38" s="236">
        <v>78.91895833333335</v>
      </c>
      <c r="Q38" s="147" t="s">
        <v>551</v>
      </c>
      <c r="R38" s="147">
        <v>12</v>
      </c>
      <c r="S38" t="s">
        <v>207</v>
      </c>
      <c r="T38" t="s">
        <v>2177</v>
      </c>
    </row>
    <row r="39" spans="1:20" x14ac:dyDescent="0.3">
      <c r="A39" t="s">
        <v>1139</v>
      </c>
      <c r="B39">
        <v>331480</v>
      </c>
      <c r="C39" s="148">
        <v>169</v>
      </c>
      <c r="D39" t="s">
        <v>103</v>
      </c>
      <c r="E39" t="s">
        <v>129</v>
      </c>
      <c r="F39" s="73" t="s">
        <v>1117</v>
      </c>
      <c r="G39" t="s">
        <v>6</v>
      </c>
      <c r="H39" s="239">
        <v>3637.7379310344832</v>
      </c>
      <c r="I39" s="239">
        <v>2192.8284248275859</v>
      </c>
      <c r="J39" s="236">
        <v>0.60279999999999989</v>
      </c>
      <c r="K39" s="189">
        <v>5589.894736842105</v>
      </c>
      <c r="L39" s="188">
        <v>3369.5885473684207</v>
      </c>
      <c r="M39" s="236">
        <v>0.60279999999999989</v>
      </c>
      <c r="N39" s="189">
        <v>23679.785714285714</v>
      </c>
      <c r="O39" s="188">
        <v>14274.174828571427</v>
      </c>
      <c r="P39" s="236">
        <v>399.67689519999993</v>
      </c>
      <c r="Q39" s="147" t="s">
        <v>551</v>
      </c>
      <c r="R39" s="147">
        <v>12</v>
      </c>
      <c r="S39" t="s">
        <v>129</v>
      </c>
      <c r="T39" t="s">
        <v>2177</v>
      </c>
    </row>
    <row r="40" spans="1:20" x14ac:dyDescent="0.3">
      <c r="A40" t="s">
        <v>1162</v>
      </c>
      <c r="B40">
        <v>331690</v>
      </c>
      <c r="C40" s="148">
        <v>169</v>
      </c>
      <c r="D40" t="s">
        <v>103</v>
      </c>
      <c r="E40" t="s">
        <v>150</v>
      </c>
      <c r="F40" s="73" t="s">
        <v>700</v>
      </c>
      <c r="G40" t="s">
        <v>6</v>
      </c>
      <c r="H40" s="239">
        <v>4867.847826086956</v>
      </c>
      <c r="I40" s="239">
        <v>2594.2789335144935</v>
      </c>
      <c r="J40" s="236">
        <v>0.53294166666666676</v>
      </c>
      <c r="K40" s="189">
        <v>15008.58695652174</v>
      </c>
      <c r="L40" s="188">
        <v>7998.7013469202911</v>
      </c>
      <c r="M40" s="236">
        <v>0.53294166666666676</v>
      </c>
      <c r="N40" s="189">
        <v>27855.394736842107</v>
      </c>
      <c r="O40" s="188">
        <v>14845.30049671053</v>
      </c>
      <c r="P40" s="236">
        <v>564.12141887500013</v>
      </c>
      <c r="Q40" s="147" t="s">
        <v>551</v>
      </c>
      <c r="R40" s="147">
        <v>12</v>
      </c>
      <c r="S40" t="s">
        <v>150</v>
      </c>
      <c r="T40" t="s">
        <v>2177</v>
      </c>
    </row>
    <row r="41" spans="1:20" x14ac:dyDescent="0.3">
      <c r="A41" t="s">
        <v>1181</v>
      </c>
      <c r="B41">
        <v>331860</v>
      </c>
      <c r="C41" s="148">
        <v>297</v>
      </c>
      <c r="D41" t="s">
        <v>181</v>
      </c>
      <c r="E41" t="s">
        <v>182</v>
      </c>
      <c r="F41" s="73" t="s">
        <v>774</v>
      </c>
      <c r="G41" t="s">
        <v>6</v>
      </c>
      <c r="H41" s="239">
        <v>2926.6065573770488</v>
      </c>
      <c r="I41" s="239">
        <v>1229.4186379781422</v>
      </c>
      <c r="J41" s="236">
        <v>0.42008333333333336</v>
      </c>
      <c r="K41" s="189">
        <v>4735.8524590163925</v>
      </c>
      <c r="L41" s="188">
        <v>1989.4526871584696</v>
      </c>
      <c r="M41" s="236">
        <v>0.42008333333333336</v>
      </c>
      <c r="N41" s="189">
        <v>4892.3</v>
      </c>
      <c r="O41" s="188">
        <v>2055.1736916666669</v>
      </c>
      <c r="P41" s="236">
        <v>41.103473833333339</v>
      </c>
      <c r="Q41" s="147" t="s">
        <v>551</v>
      </c>
      <c r="R41" s="147">
        <v>12</v>
      </c>
      <c r="S41" t="s">
        <v>182</v>
      </c>
      <c r="T41" t="s">
        <v>2177</v>
      </c>
    </row>
    <row r="42" spans="1:20" x14ac:dyDescent="0.3">
      <c r="A42" t="s">
        <v>1250</v>
      </c>
      <c r="B42">
        <v>332500</v>
      </c>
      <c r="C42" s="148">
        <v>399</v>
      </c>
      <c r="D42" t="s">
        <v>328</v>
      </c>
      <c r="E42" t="s">
        <v>329</v>
      </c>
      <c r="F42" s="73" t="s">
        <v>973</v>
      </c>
      <c r="G42" t="s">
        <v>6</v>
      </c>
      <c r="H42" s="239">
        <v>4040.4901960784318</v>
      </c>
      <c r="I42" s="239">
        <v>2626.3186274509812</v>
      </c>
      <c r="J42" s="236">
        <v>0.65000000000000024</v>
      </c>
      <c r="K42" s="189">
        <v>4648.1904761904761</v>
      </c>
      <c r="L42" s="188">
        <v>3021.3238095238098</v>
      </c>
      <c r="M42" s="236">
        <v>0.65000000000000013</v>
      </c>
      <c r="N42" s="189">
        <v>17476.499999999996</v>
      </c>
      <c r="O42" s="188">
        <v>11359.725000000002</v>
      </c>
      <c r="P42" s="236">
        <v>136.31670000000003</v>
      </c>
      <c r="Q42" s="147" t="s">
        <v>551</v>
      </c>
      <c r="R42" s="147">
        <v>12</v>
      </c>
      <c r="S42" t="s">
        <v>329</v>
      </c>
      <c r="T42" t="s">
        <v>2177</v>
      </c>
    </row>
    <row r="43" spans="1:20" x14ac:dyDescent="0.3">
      <c r="A43" t="s">
        <v>1219</v>
      </c>
      <c r="B43">
        <v>332180</v>
      </c>
      <c r="C43" s="148">
        <v>330</v>
      </c>
      <c r="D43" t="s">
        <v>270</v>
      </c>
      <c r="E43" t="s">
        <v>271</v>
      </c>
      <c r="F43" s="73" t="s">
        <v>903</v>
      </c>
      <c r="G43" t="s">
        <v>6</v>
      </c>
      <c r="H43" s="239">
        <v>3765.666666666667</v>
      </c>
      <c r="I43" s="239">
        <v>3200.8166666666666</v>
      </c>
      <c r="J43" s="236">
        <v>0.84999999999999976</v>
      </c>
      <c r="K43" s="189">
        <v>9652.3076923076933</v>
      </c>
      <c r="L43" s="188">
        <v>8204.4615384615372</v>
      </c>
      <c r="M43" s="236">
        <v>0.84999999999999976</v>
      </c>
      <c r="N43" s="189">
        <v>2420.25</v>
      </c>
      <c r="O43" s="188">
        <v>2057.2124999999996</v>
      </c>
      <c r="P43" s="236">
        <v>57.601949999999981</v>
      </c>
      <c r="Q43" s="147" t="s">
        <v>551</v>
      </c>
      <c r="R43" s="147">
        <v>12</v>
      </c>
      <c r="S43" t="s">
        <v>271</v>
      </c>
      <c r="T43" t="s">
        <v>2177</v>
      </c>
    </row>
    <row r="44" spans="1:20" x14ac:dyDescent="0.3">
      <c r="A44" t="s">
        <v>1180</v>
      </c>
      <c r="B44">
        <v>331880</v>
      </c>
      <c r="C44" s="148">
        <v>437</v>
      </c>
      <c r="D44" t="s">
        <v>185</v>
      </c>
      <c r="E44" t="s">
        <v>186</v>
      </c>
      <c r="F44" s="73" t="s">
        <v>772</v>
      </c>
      <c r="G44" t="s">
        <v>6</v>
      </c>
      <c r="H44" s="239">
        <v>2931.2244897959181</v>
      </c>
      <c r="I44" s="239">
        <v>2491.5408163265297</v>
      </c>
      <c r="J44" s="236">
        <v>0.84999999999999976</v>
      </c>
      <c r="K44" s="189">
        <v>15856.000000000002</v>
      </c>
      <c r="L44" s="188">
        <v>13477.599999999997</v>
      </c>
      <c r="M44" s="236">
        <v>0.84999999999999976</v>
      </c>
      <c r="N44" s="189">
        <v>6069.7222222222226</v>
      </c>
      <c r="O44" s="188">
        <v>5159.2638888888878</v>
      </c>
      <c r="P44" s="236">
        <v>92.866749999999982</v>
      </c>
      <c r="Q44" s="147" t="s">
        <v>551</v>
      </c>
      <c r="R44" s="147">
        <v>12</v>
      </c>
      <c r="S44" t="s">
        <v>186</v>
      </c>
      <c r="T44" t="s">
        <v>2177</v>
      </c>
    </row>
    <row r="45" spans="1:20" x14ac:dyDescent="0.3">
      <c r="A45" t="s">
        <v>1185</v>
      </c>
      <c r="B45">
        <v>331910</v>
      </c>
      <c r="C45" s="148">
        <v>360</v>
      </c>
      <c r="D45" t="s">
        <v>195</v>
      </c>
      <c r="E45" t="s">
        <v>196</v>
      </c>
      <c r="F45" s="73" t="s">
        <v>786</v>
      </c>
      <c r="G45" t="s">
        <v>6</v>
      </c>
      <c r="H45" s="239">
        <v>4888.6500000000005</v>
      </c>
      <c r="I45" s="239">
        <v>4334.1956125000006</v>
      </c>
      <c r="J45" s="236">
        <v>0.88658333333333328</v>
      </c>
      <c r="K45" s="189">
        <v>7584.9999999999991</v>
      </c>
      <c r="L45" s="188">
        <v>6724.7345833333329</v>
      </c>
      <c r="M45" s="236">
        <v>0.88658333333333328</v>
      </c>
      <c r="N45" s="189">
        <v>3264.583333333333</v>
      </c>
      <c r="O45" s="188">
        <v>2894.325173611111</v>
      </c>
      <c r="P45" s="236">
        <v>34.731902083333331</v>
      </c>
      <c r="Q45" s="147" t="s">
        <v>551</v>
      </c>
      <c r="R45" s="147">
        <v>11</v>
      </c>
      <c r="S45" t="s">
        <v>196</v>
      </c>
      <c r="T45" t="s">
        <v>2177</v>
      </c>
    </row>
    <row r="46" spans="1:20" x14ac:dyDescent="0.3">
      <c r="A46" t="s">
        <v>1249</v>
      </c>
      <c r="B46">
        <v>332480</v>
      </c>
      <c r="C46" s="148">
        <v>425</v>
      </c>
      <c r="D46" t="s">
        <v>324</v>
      </c>
      <c r="E46" t="s">
        <v>325</v>
      </c>
      <c r="F46" s="73" t="s">
        <v>971</v>
      </c>
      <c r="G46" t="s">
        <v>6</v>
      </c>
      <c r="H46" s="239">
        <v>2861.8571428571427</v>
      </c>
      <c r="I46" s="239">
        <v>1717.1142857142854</v>
      </c>
      <c r="J46" s="236">
        <v>0.59999999999999987</v>
      </c>
      <c r="K46" s="189">
        <v>9559</v>
      </c>
      <c r="L46" s="188">
        <v>5735.3999999999987</v>
      </c>
      <c r="M46" s="236">
        <v>0.59999999999999987</v>
      </c>
      <c r="N46" s="189">
        <v>4324.75</v>
      </c>
      <c r="O46" s="188">
        <v>2594.849999999999</v>
      </c>
      <c r="P46" s="236">
        <v>51.896999999999984</v>
      </c>
      <c r="Q46" s="147" t="s">
        <v>551</v>
      </c>
      <c r="R46" s="147">
        <v>12</v>
      </c>
      <c r="S46" t="s">
        <v>325</v>
      </c>
      <c r="T46" t="s">
        <v>2177</v>
      </c>
    </row>
    <row r="47" spans="1:20" x14ac:dyDescent="0.3">
      <c r="A47" t="s">
        <v>1202</v>
      </c>
      <c r="B47">
        <v>332050</v>
      </c>
      <c r="C47" s="148">
        <v>280</v>
      </c>
      <c r="D47" t="s">
        <v>238</v>
      </c>
      <c r="E47" t="s">
        <v>550</v>
      </c>
      <c r="F47" s="73" t="s">
        <v>852</v>
      </c>
      <c r="G47" t="s">
        <v>6</v>
      </c>
      <c r="H47" s="239">
        <v>4075.7643979057593</v>
      </c>
      <c r="I47" s="239">
        <v>2310.9584136125659</v>
      </c>
      <c r="J47" s="236">
        <v>0.56700000000000006</v>
      </c>
      <c r="K47" s="189">
        <v>15215.413043478262</v>
      </c>
      <c r="L47" s="188">
        <v>8627.1391956521747</v>
      </c>
      <c r="M47" s="236">
        <v>0.56700000000000006</v>
      </c>
      <c r="N47" s="189">
        <v>17278.96875</v>
      </c>
      <c r="O47" s="188">
        <v>9797.1752812500017</v>
      </c>
      <c r="P47" s="236">
        <v>313.50960900000007</v>
      </c>
      <c r="Q47" s="147" t="s">
        <v>551</v>
      </c>
      <c r="R47" s="147">
        <v>12</v>
      </c>
      <c r="S47" t="s">
        <v>853</v>
      </c>
      <c r="T47" t="s">
        <v>2177</v>
      </c>
    </row>
    <row r="48" spans="1:20" x14ac:dyDescent="0.3">
      <c r="A48" t="s">
        <v>1247</v>
      </c>
      <c r="B48">
        <v>332450</v>
      </c>
      <c r="C48" s="148">
        <v>662</v>
      </c>
      <c r="D48" t="s">
        <v>317</v>
      </c>
      <c r="E48" t="s">
        <v>318</v>
      </c>
      <c r="F48" s="73" t="s">
        <v>964</v>
      </c>
      <c r="G48" t="s">
        <v>6</v>
      </c>
      <c r="H48" s="239">
        <v>2190.5000000000005</v>
      </c>
      <c r="I48" s="239">
        <v>1938.5925000000007</v>
      </c>
      <c r="J48" s="236">
        <v>0.88500000000000012</v>
      </c>
      <c r="K48" s="189">
        <v>6927.454545454546</v>
      </c>
      <c r="L48" s="188">
        <v>6130.7972727272727</v>
      </c>
      <c r="M48" s="236">
        <v>0.88500000000000012</v>
      </c>
      <c r="N48" s="189">
        <v>4363.125</v>
      </c>
      <c r="O48" s="188">
        <v>3861.3656250000008</v>
      </c>
      <c r="P48" s="236">
        <v>30.890925000000006</v>
      </c>
      <c r="Q48" s="147" t="s">
        <v>551</v>
      </c>
      <c r="R48" s="147">
        <v>12</v>
      </c>
      <c r="S48" t="s">
        <v>318</v>
      </c>
      <c r="T48" t="s">
        <v>2177</v>
      </c>
    </row>
    <row r="49" spans="1:20" x14ac:dyDescent="0.3">
      <c r="A49" t="s">
        <v>1213</v>
      </c>
      <c r="B49">
        <v>332100</v>
      </c>
      <c r="C49" s="148">
        <v>660</v>
      </c>
      <c r="D49" t="s">
        <v>258</v>
      </c>
      <c r="E49" t="s">
        <v>259</v>
      </c>
      <c r="F49" s="73" t="s">
        <v>891</v>
      </c>
      <c r="G49" t="s">
        <v>6</v>
      </c>
      <c r="H49" s="239">
        <v>2812.1578947368425</v>
      </c>
      <c r="I49" s="239">
        <v>2530.9421052631592</v>
      </c>
      <c r="J49" s="236">
        <v>0.90000000000000036</v>
      </c>
      <c r="K49" s="189">
        <v>7874.7142857142844</v>
      </c>
      <c r="L49" s="188">
        <v>7087.2428571428572</v>
      </c>
      <c r="M49" s="236">
        <v>0.90000000000000013</v>
      </c>
      <c r="N49" s="189">
        <v>6850.6363636363631</v>
      </c>
      <c r="O49" s="188">
        <v>6165.572727272729</v>
      </c>
      <c r="P49" s="236">
        <v>135.64260000000004</v>
      </c>
      <c r="Q49" s="147" t="s">
        <v>551</v>
      </c>
      <c r="R49" s="147">
        <v>12</v>
      </c>
      <c r="S49" t="s">
        <v>259</v>
      </c>
      <c r="T49" t="s">
        <v>2177</v>
      </c>
    </row>
    <row r="50" spans="1:20" x14ac:dyDescent="0.3">
      <c r="A50" t="s">
        <v>1116</v>
      </c>
      <c r="B50">
        <v>331950</v>
      </c>
      <c r="C50" s="148">
        <v>688</v>
      </c>
      <c r="D50" t="s">
        <v>1296</v>
      </c>
      <c r="E50" t="s">
        <v>110</v>
      </c>
      <c r="F50" s="73" t="s">
        <v>1117</v>
      </c>
      <c r="G50" t="s">
        <v>6</v>
      </c>
      <c r="H50" s="239">
        <v>1615.6928571428575</v>
      </c>
      <c r="I50" s="239">
        <v>1102.7911596428576</v>
      </c>
      <c r="J50" s="236">
        <v>0.6825500000000001</v>
      </c>
      <c r="K50" s="189">
        <v>341.09090909090907</v>
      </c>
      <c r="L50" s="188">
        <v>232.81160000000003</v>
      </c>
      <c r="M50" s="236">
        <v>0.6825500000000001</v>
      </c>
      <c r="N50" s="189">
        <v>14085.571428571429</v>
      </c>
      <c r="O50" s="188">
        <v>9614.1067785714295</v>
      </c>
      <c r="P50" s="236">
        <v>134.59749490000002</v>
      </c>
      <c r="Q50" s="147" t="s">
        <v>551</v>
      </c>
      <c r="R50" s="147">
        <v>12</v>
      </c>
      <c r="S50" t="s">
        <v>110</v>
      </c>
      <c r="T50" t="s">
        <v>2177</v>
      </c>
    </row>
    <row r="51" spans="1:20" x14ac:dyDescent="0.3">
      <c r="A51" t="s">
        <v>1234</v>
      </c>
      <c r="B51">
        <v>332110</v>
      </c>
      <c r="C51" s="148">
        <v>661</v>
      </c>
      <c r="D51" t="s">
        <v>297</v>
      </c>
      <c r="E51" t="s">
        <v>298</v>
      </c>
      <c r="F51" s="73" t="s">
        <v>937</v>
      </c>
      <c r="G51" t="s">
        <v>6</v>
      </c>
      <c r="H51" s="239">
        <v>4407.5285714285719</v>
      </c>
      <c r="I51" s="239">
        <v>2203.764285714286</v>
      </c>
      <c r="J51" s="236">
        <v>0.5</v>
      </c>
      <c r="K51" s="189">
        <v>8698.625</v>
      </c>
      <c r="L51" s="188">
        <v>4349.3125</v>
      </c>
      <c r="M51" s="236">
        <v>0.5</v>
      </c>
      <c r="N51" s="189">
        <v>5710.55</v>
      </c>
      <c r="O51" s="188">
        <v>2855.2750000000001</v>
      </c>
      <c r="P51" s="236">
        <v>57.105500000000006</v>
      </c>
      <c r="Q51" s="147" t="s">
        <v>551</v>
      </c>
      <c r="R51" s="147">
        <v>12</v>
      </c>
      <c r="S51" t="s">
        <v>298</v>
      </c>
      <c r="T51" t="s">
        <v>2177</v>
      </c>
    </row>
    <row r="52" spans="1:20" x14ac:dyDescent="0.3">
      <c r="A52" t="s">
        <v>1229</v>
      </c>
      <c r="B52">
        <v>332280</v>
      </c>
      <c r="C52" s="148">
        <v>22</v>
      </c>
      <c r="D52" t="s">
        <v>287</v>
      </c>
      <c r="E52" t="s">
        <v>288</v>
      </c>
      <c r="F52" s="73" t="s">
        <v>928</v>
      </c>
      <c r="G52" t="s">
        <v>6</v>
      </c>
      <c r="H52" s="239">
        <v>4155.4140401146133</v>
      </c>
      <c r="I52" s="239">
        <v>2034.4214571394468</v>
      </c>
      <c r="J52" s="236">
        <v>0.48958333333333343</v>
      </c>
      <c r="K52" s="189">
        <v>49148.403162055336</v>
      </c>
      <c r="L52" s="188">
        <v>24062.239048089599</v>
      </c>
      <c r="M52" s="236">
        <v>0.48958333333333343</v>
      </c>
      <c r="N52" s="189">
        <v>61928.013513513521</v>
      </c>
      <c r="O52" s="188">
        <v>30318.923282657663</v>
      </c>
      <c r="P52" s="236">
        <v>2243.6003229166672</v>
      </c>
      <c r="Q52" s="147" t="s">
        <v>551</v>
      </c>
      <c r="R52" s="147">
        <v>12</v>
      </c>
      <c r="S52" t="s">
        <v>929</v>
      </c>
      <c r="T52" t="s">
        <v>2177</v>
      </c>
    </row>
    <row r="53" spans="1:20" x14ac:dyDescent="0.3">
      <c r="A53" t="s">
        <v>1245</v>
      </c>
      <c r="B53">
        <v>332430</v>
      </c>
      <c r="C53" s="148">
        <v>45</v>
      </c>
      <c r="D53" t="s">
        <v>313</v>
      </c>
      <c r="E53" t="s">
        <v>314</v>
      </c>
      <c r="F53" s="73" t="s">
        <v>959</v>
      </c>
      <c r="G53" t="s">
        <v>6</v>
      </c>
      <c r="H53" s="239">
        <v>5274.6078234704119</v>
      </c>
      <c r="I53" s="239">
        <v>2257.3563281845541</v>
      </c>
      <c r="J53" s="236">
        <v>0.42796666666666666</v>
      </c>
      <c r="K53" s="189">
        <v>24894.388095238093</v>
      </c>
      <c r="L53" s="188">
        <v>10653.968291825395</v>
      </c>
      <c r="M53" s="236">
        <v>0.42796666666666672</v>
      </c>
      <c r="N53" s="189">
        <v>14736.553571428571</v>
      </c>
      <c r="O53" s="188">
        <v>6306.7537101190464</v>
      </c>
      <c r="P53" s="236">
        <v>706.35641553333323</v>
      </c>
      <c r="Q53" s="147" t="s">
        <v>551</v>
      </c>
      <c r="R53" s="147">
        <v>12</v>
      </c>
      <c r="S53" t="s">
        <v>960</v>
      </c>
      <c r="T53" t="s">
        <v>2177</v>
      </c>
    </row>
    <row r="54" spans="1:20" x14ac:dyDescent="0.3">
      <c r="A54" t="s">
        <v>1186</v>
      </c>
      <c r="B54">
        <v>0</v>
      </c>
      <c r="C54" s="148">
        <v>10</v>
      </c>
      <c r="D54" t="s">
        <v>788</v>
      </c>
      <c r="E54" t="s">
        <v>200</v>
      </c>
      <c r="F54" s="73" t="s">
        <v>790</v>
      </c>
      <c r="G54" t="s">
        <v>7</v>
      </c>
      <c r="H54" s="239">
        <v>5479.5677136102668</v>
      </c>
      <c r="I54" s="239">
        <v>1287.065180682202</v>
      </c>
      <c r="J54" s="236">
        <v>0.23488443759630201</v>
      </c>
      <c r="K54" s="189">
        <v>80080.946450809468</v>
      </c>
      <c r="L54" s="188">
        <v>16622.665006226649</v>
      </c>
      <c r="M54" s="236">
        <v>0.20757328357048441</v>
      </c>
      <c r="N54" s="189">
        <v>0</v>
      </c>
      <c r="O54" s="188">
        <v>0</v>
      </c>
      <c r="P54" s="236">
        <v>0</v>
      </c>
      <c r="Q54" s="147" t="s">
        <v>1078</v>
      </c>
      <c r="R54" s="147">
        <v>12</v>
      </c>
      <c r="S54" t="s">
        <v>542</v>
      </c>
      <c r="T54" t="s">
        <v>505</v>
      </c>
    </row>
    <row r="55" spans="1:20" x14ac:dyDescent="0.3">
      <c r="A55" t="s">
        <v>1263</v>
      </c>
      <c r="B55">
        <v>332610</v>
      </c>
      <c r="C55" s="148">
        <v>586</v>
      </c>
      <c r="D55" t="s">
        <v>355</v>
      </c>
      <c r="E55" t="s">
        <v>356</v>
      </c>
      <c r="F55" s="73" t="s">
        <v>1001</v>
      </c>
      <c r="G55" t="s">
        <v>7</v>
      </c>
      <c r="H55" s="239">
        <v>3011.2999999999997</v>
      </c>
      <c r="I55" s="239">
        <v>2770.3960000000002</v>
      </c>
      <c r="J55" s="236">
        <v>0.92</v>
      </c>
      <c r="K55" s="189">
        <v>4724.0769230769238</v>
      </c>
      <c r="L55" s="188">
        <v>4346.1507692307696</v>
      </c>
      <c r="M55" s="236">
        <v>0.92</v>
      </c>
      <c r="N55" s="189">
        <v>10975.5</v>
      </c>
      <c r="O55" s="188">
        <v>10097.459999999999</v>
      </c>
      <c r="P55" s="236">
        <v>100.9746</v>
      </c>
      <c r="Q55" s="147" t="s">
        <v>551</v>
      </c>
      <c r="R55" s="147">
        <v>12</v>
      </c>
      <c r="S55" t="s">
        <v>356</v>
      </c>
      <c r="T55" t="s">
        <v>2177</v>
      </c>
    </row>
    <row r="56" spans="1:20" x14ac:dyDescent="0.3">
      <c r="A56" t="s">
        <v>1182</v>
      </c>
      <c r="B56">
        <v>331890</v>
      </c>
      <c r="C56" s="148">
        <v>368</v>
      </c>
      <c r="D56" t="s">
        <v>187</v>
      </c>
      <c r="E56" t="s">
        <v>188</v>
      </c>
      <c r="F56" s="73" t="s">
        <v>776</v>
      </c>
      <c r="G56" t="s">
        <v>7</v>
      </c>
      <c r="H56" s="239">
        <v>2707.1521739130435</v>
      </c>
      <c r="I56" s="239">
        <v>1539.5123221014492</v>
      </c>
      <c r="J56" s="236">
        <v>0.56868333333333332</v>
      </c>
      <c r="K56" s="189">
        <v>6982.4333333333325</v>
      </c>
      <c r="L56" s="188">
        <v>3970.7934627777777</v>
      </c>
      <c r="M56" s="236">
        <v>0.56868333333333332</v>
      </c>
      <c r="N56" s="189">
        <v>10444</v>
      </c>
      <c r="O56" s="188">
        <v>5939.3287333333337</v>
      </c>
      <c r="P56" s="236">
        <v>23.757314933333333</v>
      </c>
      <c r="Q56" s="147" t="s">
        <v>551</v>
      </c>
      <c r="R56" s="147">
        <v>6</v>
      </c>
      <c r="S56" t="s">
        <v>188</v>
      </c>
      <c r="T56" t="s">
        <v>2177</v>
      </c>
    </row>
    <row r="57" spans="1:20" x14ac:dyDescent="0.3">
      <c r="A57" t="s">
        <v>1187</v>
      </c>
      <c r="B57">
        <v>331920</v>
      </c>
      <c r="C57" s="148">
        <v>160</v>
      </c>
      <c r="D57" t="s">
        <v>202</v>
      </c>
      <c r="E57" t="s">
        <v>543</v>
      </c>
      <c r="F57" s="73" t="s">
        <v>796</v>
      </c>
      <c r="G57" t="s">
        <v>7</v>
      </c>
      <c r="H57" s="239">
        <v>4900.3960498960505</v>
      </c>
      <c r="I57" s="239">
        <v>1711.3816471586974</v>
      </c>
      <c r="J57" s="236">
        <v>0.34923333333333334</v>
      </c>
      <c r="K57" s="189">
        <v>16754.52771362587</v>
      </c>
      <c r="L57" s="188">
        <v>5851.2395618552746</v>
      </c>
      <c r="M57" s="236">
        <v>0.3492333333333334</v>
      </c>
      <c r="N57" s="189">
        <v>35171.033333333333</v>
      </c>
      <c r="O57" s="188">
        <v>12282.89720777778</v>
      </c>
      <c r="P57" s="236">
        <v>1473.9476649333335</v>
      </c>
      <c r="Q57" s="147" t="s">
        <v>551</v>
      </c>
      <c r="R57" s="147">
        <v>12</v>
      </c>
      <c r="S57" t="s">
        <v>797</v>
      </c>
      <c r="T57" t="s">
        <v>2177</v>
      </c>
    </row>
    <row r="58" spans="1:20" x14ac:dyDescent="0.3">
      <c r="A58" t="s">
        <v>1097</v>
      </c>
      <c r="B58">
        <v>331160</v>
      </c>
      <c r="C58" s="148">
        <v>2</v>
      </c>
      <c r="D58" t="s">
        <v>80</v>
      </c>
      <c r="E58" t="s">
        <v>394</v>
      </c>
      <c r="F58" s="73" t="s">
        <v>623</v>
      </c>
      <c r="G58" t="s">
        <v>7</v>
      </c>
      <c r="H58" s="239">
        <v>2745.4799999999991</v>
      </c>
      <c r="I58" s="239">
        <v>1520.4468239999997</v>
      </c>
      <c r="J58" s="236">
        <v>0.55379999999999996</v>
      </c>
      <c r="K58" s="189">
        <v>7423.6666666666661</v>
      </c>
      <c r="L58" s="188">
        <v>4111.2265999999991</v>
      </c>
      <c r="M58" s="236">
        <v>0.55379999999999996</v>
      </c>
      <c r="N58" s="189">
        <v>9385.7000000000007</v>
      </c>
      <c r="O58" s="188">
        <v>5197.8006599999999</v>
      </c>
      <c r="P58" s="236">
        <v>51.978006599999993</v>
      </c>
      <c r="Q58" s="147" t="s">
        <v>551</v>
      </c>
      <c r="R58" s="147">
        <v>6</v>
      </c>
      <c r="S58" t="s">
        <v>394</v>
      </c>
      <c r="T58" t="s">
        <v>2177</v>
      </c>
    </row>
    <row r="59" spans="1:20" x14ac:dyDescent="0.3">
      <c r="A59" t="s">
        <v>1101</v>
      </c>
      <c r="B59">
        <v>331195</v>
      </c>
      <c r="C59" s="148">
        <v>2</v>
      </c>
      <c r="D59" t="s">
        <v>80</v>
      </c>
      <c r="E59" t="s">
        <v>96</v>
      </c>
      <c r="F59" s="73" t="s">
        <v>623</v>
      </c>
      <c r="G59" t="s">
        <v>7</v>
      </c>
      <c r="H59" s="239">
        <v>3700.9759036144578</v>
      </c>
      <c r="I59" s="239">
        <v>2049.6004554216865</v>
      </c>
      <c r="J59" s="236">
        <v>0.55379999999999996</v>
      </c>
      <c r="K59" s="189">
        <v>5686.416666666667</v>
      </c>
      <c r="L59" s="188">
        <v>3149.1375500000004</v>
      </c>
      <c r="M59" s="236">
        <v>0.55379999999999996</v>
      </c>
      <c r="N59" s="189">
        <v>50070.5</v>
      </c>
      <c r="O59" s="188">
        <v>27729.0429</v>
      </c>
      <c r="P59" s="236">
        <v>55.458085799999999</v>
      </c>
      <c r="Q59" s="147" t="s">
        <v>551</v>
      </c>
      <c r="R59" s="147">
        <v>12</v>
      </c>
      <c r="S59" t="s">
        <v>96</v>
      </c>
      <c r="T59" t="s">
        <v>2177</v>
      </c>
    </row>
    <row r="60" spans="1:20" x14ac:dyDescent="0.3">
      <c r="A60" t="s">
        <v>1084</v>
      </c>
      <c r="B60">
        <v>331070</v>
      </c>
      <c r="C60" s="148">
        <v>2</v>
      </c>
      <c r="D60" t="s">
        <v>80</v>
      </c>
      <c r="E60" t="s">
        <v>85</v>
      </c>
      <c r="F60" s="73" t="s">
        <v>623</v>
      </c>
      <c r="G60" t="s">
        <v>7</v>
      </c>
      <c r="H60" s="239">
        <v>3309.2916666666665</v>
      </c>
      <c r="I60" s="239">
        <v>1832.6857249999996</v>
      </c>
      <c r="J60" s="236">
        <v>0.55379999999999996</v>
      </c>
      <c r="K60" s="189">
        <v>8200.894736842105</v>
      </c>
      <c r="L60" s="188">
        <v>4541.6555052631584</v>
      </c>
      <c r="M60" s="236">
        <v>0.55379999999999996</v>
      </c>
      <c r="N60" s="189">
        <v>8870.9999999999982</v>
      </c>
      <c r="O60" s="188">
        <v>4912.7597999999989</v>
      </c>
      <c r="P60" s="236">
        <v>9.825519599999998</v>
      </c>
      <c r="Q60" s="147" t="s">
        <v>551</v>
      </c>
      <c r="R60" s="147">
        <v>12</v>
      </c>
      <c r="S60" t="s">
        <v>85</v>
      </c>
      <c r="T60" t="s">
        <v>2177</v>
      </c>
    </row>
    <row r="61" spans="1:20" x14ac:dyDescent="0.3">
      <c r="A61" t="s">
        <v>1178</v>
      </c>
      <c r="B61">
        <v>331850</v>
      </c>
      <c r="C61" s="148">
        <v>686</v>
      </c>
      <c r="D61" t="s">
        <v>179</v>
      </c>
      <c r="E61" t="s">
        <v>180</v>
      </c>
      <c r="F61" s="73" t="s">
        <v>768</v>
      </c>
      <c r="G61" t="s">
        <v>7</v>
      </c>
      <c r="H61" s="239">
        <v>3616.04</v>
      </c>
      <c r="I61" s="239">
        <v>2404.6666</v>
      </c>
      <c r="J61" s="236">
        <v>0.66500000000000004</v>
      </c>
      <c r="K61" s="189">
        <v>8200.818181818182</v>
      </c>
      <c r="L61" s="188">
        <v>5453.5440909090921</v>
      </c>
      <c r="M61" s="236">
        <v>0.66500000000000004</v>
      </c>
      <c r="N61" s="189">
        <v>2698.0555555555557</v>
      </c>
      <c r="O61" s="188">
        <v>1794.2069444444444</v>
      </c>
      <c r="P61" s="236">
        <v>32.295724999999997</v>
      </c>
      <c r="Q61" s="147" t="s">
        <v>551</v>
      </c>
      <c r="R61" s="147">
        <v>6</v>
      </c>
      <c r="S61" t="s">
        <v>180</v>
      </c>
      <c r="T61" t="s">
        <v>2177</v>
      </c>
    </row>
    <row r="62" spans="1:20" x14ac:dyDescent="0.3">
      <c r="A62" t="s">
        <v>1246</v>
      </c>
      <c r="B62">
        <v>332440</v>
      </c>
      <c r="C62" s="148">
        <v>357</v>
      </c>
      <c r="D62" t="s">
        <v>315</v>
      </c>
      <c r="E62" t="s">
        <v>316</v>
      </c>
      <c r="F62" s="73" t="s">
        <v>962</v>
      </c>
      <c r="G62" t="s">
        <v>8</v>
      </c>
      <c r="H62" s="239">
        <v>3351.2073170731715</v>
      </c>
      <c r="I62" s="239">
        <v>1272.8723192073173</v>
      </c>
      <c r="J62" s="236">
        <v>0.37982500000000002</v>
      </c>
      <c r="K62" s="189">
        <v>11647.764705882351</v>
      </c>
      <c r="L62" s="188">
        <v>4424.1122294117649</v>
      </c>
      <c r="M62" s="236">
        <v>0.37982500000000002</v>
      </c>
      <c r="N62" s="189">
        <v>7127.2499999999991</v>
      </c>
      <c r="O62" s="188">
        <v>2707.1077312500001</v>
      </c>
      <c r="P62" s="236">
        <v>75.799016475000002</v>
      </c>
      <c r="Q62" s="147" t="s">
        <v>551</v>
      </c>
      <c r="R62" s="147">
        <v>6</v>
      </c>
      <c r="S62" t="s">
        <v>316</v>
      </c>
      <c r="T62" t="s">
        <v>2177</v>
      </c>
    </row>
    <row r="63" spans="1:20" x14ac:dyDescent="0.3">
      <c r="A63" t="s">
        <v>1145</v>
      </c>
      <c r="B63">
        <v>331540</v>
      </c>
      <c r="C63" s="148">
        <v>169</v>
      </c>
      <c r="D63" t="s">
        <v>103</v>
      </c>
      <c r="E63" t="s">
        <v>135</v>
      </c>
      <c r="F63" s="73" t="s">
        <v>728</v>
      </c>
      <c r="G63" t="s">
        <v>8</v>
      </c>
      <c r="H63" s="239">
        <v>1991.1105769230771</v>
      </c>
      <c r="I63" s="239">
        <v>962.45307512019247</v>
      </c>
      <c r="J63" s="236">
        <v>0.48337500000000005</v>
      </c>
      <c r="K63" s="189">
        <v>309.63636363636363</v>
      </c>
      <c r="L63" s="188">
        <v>149.67047727272728</v>
      </c>
      <c r="M63" s="236">
        <v>0.48337500000000005</v>
      </c>
      <c r="N63" s="189">
        <v>14453.615384615387</v>
      </c>
      <c r="O63" s="188">
        <v>6986.5163365384624</v>
      </c>
      <c r="P63" s="236">
        <v>181.64942475000004</v>
      </c>
      <c r="Q63" s="147" t="s">
        <v>551</v>
      </c>
      <c r="R63" s="147">
        <v>12</v>
      </c>
      <c r="S63" t="s">
        <v>135</v>
      </c>
      <c r="T63" t="s">
        <v>2177</v>
      </c>
    </row>
    <row r="64" spans="1:20" x14ac:dyDescent="0.3">
      <c r="A64" t="s">
        <v>1218</v>
      </c>
      <c r="B64">
        <v>332170</v>
      </c>
      <c r="C64" s="148">
        <v>353</v>
      </c>
      <c r="D64" t="s">
        <v>268</v>
      </c>
      <c r="E64" t="s">
        <v>269</v>
      </c>
      <c r="F64" s="73" t="s">
        <v>901</v>
      </c>
      <c r="G64" t="s">
        <v>8</v>
      </c>
      <c r="H64" s="239">
        <v>2576.0833333333335</v>
      </c>
      <c r="I64" s="239">
        <v>1056.1941666666669</v>
      </c>
      <c r="J64" s="236">
        <v>0.41000000000000003</v>
      </c>
      <c r="K64" s="189">
        <v>17198.962962962964</v>
      </c>
      <c r="L64" s="188">
        <v>7051.574814814815</v>
      </c>
      <c r="M64" s="236">
        <v>0.41000000000000003</v>
      </c>
      <c r="N64" s="189">
        <v>6885.1249999999991</v>
      </c>
      <c r="O64" s="188">
        <v>2822.9012499999999</v>
      </c>
      <c r="P64" s="236">
        <v>67.749629999999996</v>
      </c>
      <c r="Q64" s="147" t="s">
        <v>551</v>
      </c>
      <c r="R64" s="147">
        <v>12</v>
      </c>
      <c r="S64" t="s">
        <v>269</v>
      </c>
      <c r="T64" t="e">
        <v>#N/A</v>
      </c>
    </row>
    <row r="65" spans="1:20" x14ac:dyDescent="0.3">
      <c r="A65" t="s">
        <v>1212</v>
      </c>
      <c r="B65">
        <v>0</v>
      </c>
      <c r="C65" s="148">
        <v>16</v>
      </c>
      <c r="D65" t="s">
        <v>257</v>
      </c>
      <c r="E65" t="s">
        <v>8</v>
      </c>
      <c r="F65" s="73" t="s">
        <v>876</v>
      </c>
      <c r="G65" t="s">
        <v>8</v>
      </c>
      <c r="H65" s="239">
        <v>7248.7927776611377</v>
      </c>
      <c r="I65" s="239">
        <v>1261.3898803275247</v>
      </c>
      <c r="J65" s="236">
        <v>0.17401378671146384</v>
      </c>
      <c r="K65" s="189">
        <v>20940.669856459332</v>
      </c>
      <c r="L65" s="188">
        <v>3530.1435406698561</v>
      </c>
      <c r="M65" s="236">
        <v>0.16857834848969519</v>
      </c>
      <c r="N65" s="189">
        <v>814452.83018867928</v>
      </c>
      <c r="O65" s="188">
        <v>128849.05660377358</v>
      </c>
      <c r="P65" s="236">
        <v>13658</v>
      </c>
      <c r="Q65" s="147" t="s">
        <v>1078</v>
      </c>
      <c r="R65" s="147">
        <v>12</v>
      </c>
      <c r="S65" t="s">
        <v>547</v>
      </c>
      <c r="T65" t="s">
        <v>505</v>
      </c>
    </row>
    <row r="66" spans="1:20" x14ac:dyDescent="0.3">
      <c r="A66" t="s">
        <v>1167</v>
      </c>
      <c r="B66">
        <v>331740</v>
      </c>
      <c r="C66" s="148">
        <v>683</v>
      </c>
      <c r="D66" t="s">
        <v>154</v>
      </c>
      <c r="E66" t="s">
        <v>155</v>
      </c>
      <c r="F66" s="73" t="s">
        <v>740</v>
      </c>
      <c r="G66" t="s">
        <v>8</v>
      </c>
      <c r="H66" s="239">
        <v>4006.8</v>
      </c>
      <c r="I66" s="239">
        <v>2804.76</v>
      </c>
      <c r="J66" s="236">
        <v>0.70000000000000007</v>
      </c>
      <c r="K66" s="189">
        <v>10969.3</v>
      </c>
      <c r="L66" s="188">
        <v>7678.51</v>
      </c>
      <c r="M66" s="236">
        <v>0.70000000000000007</v>
      </c>
      <c r="N66" s="189">
        <v>2757.375</v>
      </c>
      <c r="O66" s="188">
        <v>1930.1625000000001</v>
      </c>
      <c r="P66" s="236">
        <v>15.441300000000002</v>
      </c>
      <c r="Q66" s="147" t="s">
        <v>551</v>
      </c>
      <c r="R66" s="147">
        <v>12</v>
      </c>
      <c r="S66" t="s">
        <v>155</v>
      </c>
      <c r="T66" t="s">
        <v>2177</v>
      </c>
    </row>
    <row r="67" spans="1:20" x14ac:dyDescent="0.3">
      <c r="A67" t="s">
        <v>1073</v>
      </c>
      <c r="B67">
        <v>331010</v>
      </c>
      <c r="C67" s="148">
        <v>449</v>
      </c>
      <c r="D67" t="s">
        <v>61</v>
      </c>
      <c r="E67" t="s">
        <v>62</v>
      </c>
      <c r="F67" s="73" t="s">
        <v>578</v>
      </c>
      <c r="G67" t="s">
        <v>8</v>
      </c>
      <c r="H67" s="239">
        <v>3900.8214285714284</v>
      </c>
      <c r="I67" s="239">
        <v>3120.6571428571419</v>
      </c>
      <c r="J67" s="236">
        <v>0.79999999999999982</v>
      </c>
      <c r="K67" s="189">
        <v>12386.571428571429</v>
      </c>
      <c r="L67" s="188">
        <v>9909.2571428571428</v>
      </c>
      <c r="M67" s="236">
        <v>0.8</v>
      </c>
      <c r="N67" s="189">
        <v>1716.625</v>
      </c>
      <c r="O67" s="188">
        <v>1373.3</v>
      </c>
      <c r="P67" s="236">
        <v>21.972799999999999</v>
      </c>
      <c r="Q67" s="147" t="s">
        <v>551</v>
      </c>
      <c r="R67" s="147">
        <v>12</v>
      </c>
      <c r="S67" t="s">
        <v>62</v>
      </c>
      <c r="T67" t="s">
        <v>2177</v>
      </c>
    </row>
    <row r="68" spans="1:20" x14ac:dyDescent="0.3">
      <c r="A68" t="s">
        <v>1220</v>
      </c>
      <c r="B68">
        <v>332190</v>
      </c>
      <c r="C68" s="148">
        <v>570</v>
      </c>
      <c r="D68" t="s">
        <v>404</v>
      </c>
      <c r="E68" t="s">
        <v>405</v>
      </c>
      <c r="F68" s="73" t="s">
        <v>905</v>
      </c>
      <c r="G68" t="s">
        <v>9</v>
      </c>
      <c r="H68" s="239">
        <v>1198.4705882352941</v>
      </c>
      <c r="I68" s="239">
        <v>2069.3791901960776</v>
      </c>
      <c r="J68" s="236">
        <v>1.7266833333333327</v>
      </c>
      <c r="K68" s="189">
        <v>17215</v>
      </c>
      <c r="L68" s="188">
        <v>29724.853583333319</v>
      </c>
      <c r="M68" s="236">
        <v>1.7266833333333327</v>
      </c>
      <c r="N68" s="189">
        <v>1017.2000000000003</v>
      </c>
      <c r="O68" s="188">
        <v>1756.3822866666665</v>
      </c>
      <c r="P68" s="236">
        <v>17.563822866666666</v>
      </c>
      <c r="Q68" s="147" t="s">
        <v>551</v>
      </c>
      <c r="R68" s="147">
        <v>12</v>
      </c>
      <c r="S68" t="s">
        <v>405</v>
      </c>
      <c r="T68" t="s">
        <v>2177</v>
      </c>
    </row>
    <row r="69" spans="1:20" x14ac:dyDescent="0.3">
      <c r="A69" t="s">
        <v>1231</v>
      </c>
      <c r="B69">
        <v>332300</v>
      </c>
      <c r="C69" s="148">
        <v>625</v>
      </c>
      <c r="D69" t="s">
        <v>407</v>
      </c>
      <c r="E69" t="s">
        <v>408</v>
      </c>
      <c r="F69" s="73" t="s">
        <v>931</v>
      </c>
      <c r="G69" t="s">
        <v>9</v>
      </c>
      <c r="H69" s="239">
        <v>2613.9487179487178</v>
      </c>
      <c r="I69" s="239">
        <v>1829.7641025641028</v>
      </c>
      <c r="J69" s="236">
        <v>0.70000000000000007</v>
      </c>
      <c r="K69" s="189">
        <v>14491.947368421055</v>
      </c>
      <c r="L69" s="188">
        <v>10144.363157894739</v>
      </c>
      <c r="M69" s="236">
        <v>0.70000000000000007</v>
      </c>
      <c r="N69" s="189">
        <v>5528.4374999999991</v>
      </c>
      <c r="O69" s="188">
        <v>3869.9062499999995</v>
      </c>
      <c r="P69" s="236">
        <v>61.918499999999995</v>
      </c>
      <c r="Q69" s="147" t="s">
        <v>551</v>
      </c>
      <c r="R69" s="147">
        <v>12</v>
      </c>
      <c r="S69" t="s">
        <v>408</v>
      </c>
      <c r="T69" t="s">
        <v>2177</v>
      </c>
    </row>
    <row r="70" spans="1:20" x14ac:dyDescent="0.3">
      <c r="A70" t="s">
        <v>1269</v>
      </c>
      <c r="B70">
        <v>332720</v>
      </c>
      <c r="C70" s="148">
        <v>344</v>
      </c>
      <c r="D70" t="s">
        <v>367</v>
      </c>
      <c r="E70" t="s">
        <v>368</v>
      </c>
      <c r="F70" s="73" t="s">
        <v>1023</v>
      </c>
      <c r="G70" t="s">
        <v>9</v>
      </c>
      <c r="H70" s="239">
        <v>5248.8888888888887</v>
      </c>
      <c r="I70" s="239">
        <v>3411.7777777777783</v>
      </c>
      <c r="J70" s="236">
        <v>0.65000000000000013</v>
      </c>
      <c r="K70" s="189">
        <v>16543.68181818182</v>
      </c>
      <c r="L70" s="188">
        <v>10753.393181818185</v>
      </c>
      <c r="M70" s="236">
        <v>0.65000000000000013</v>
      </c>
      <c r="N70" s="189">
        <v>4264.6250000000009</v>
      </c>
      <c r="O70" s="188">
        <v>2772.0062500000008</v>
      </c>
      <c r="P70" s="236">
        <v>44.352100000000014</v>
      </c>
      <c r="Q70" s="147" t="s">
        <v>551</v>
      </c>
      <c r="R70" s="147">
        <v>12</v>
      </c>
      <c r="S70" t="s">
        <v>368</v>
      </c>
      <c r="T70" t="s">
        <v>2177</v>
      </c>
    </row>
    <row r="71" spans="1:20" x14ac:dyDescent="0.3">
      <c r="A71" t="s">
        <v>1211</v>
      </c>
      <c r="B71">
        <v>332080</v>
      </c>
      <c r="C71" s="148">
        <v>446</v>
      </c>
      <c r="D71" t="s">
        <v>402</v>
      </c>
      <c r="E71" t="s">
        <v>403</v>
      </c>
      <c r="F71" s="73" t="s">
        <v>873</v>
      </c>
      <c r="G71" t="s">
        <v>9</v>
      </c>
      <c r="H71" s="239">
        <v>4502.0113636363631</v>
      </c>
      <c r="I71" s="239">
        <v>1325.6172460227272</v>
      </c>
      <c r="J71" s="236">
        <v>0.29444999999999999</v>
      </c>
      <c r="K71" s="189">
        <v>19029.580645161292</v>
      </c>
      <c r="L71" s="188">
        <v>5603.260020967743</v>
      </c>
      <c r="M71" s="236">
        <v>0.29444999999999999</v>
      </c>
      <c r="N71" s="189">
        <v>15425.812500000002</v>
      </c>
      <c r="O71" s="188">
        <v>4542.1304906250007</v>
      </c>
      <c r="P71" s="236">
        <v>72.674087850000006</v>
      </c>
      <c r="Q71" s="147" t="s">
        <v>551</v>
      </c>
      <c r="R71" s="147">
        <v>12</v>
      </c>
      <c r="S71" t="s">
        <v>403</v>
      </c>
      <c r="T71" t="s">
        <v>2177</v>
      </c>
    </row>
    <row r="72" spans="1:20" x14ac:dyDescent="0.3">
      <c r="A72" t="s">
        <v>1134</v>
      </c>
      <c r="B72">
        <v>331430</v>
      </c>
      <c r="C72" s="148">
        <v>169</v>
      </c>
      <c r="D72" t="s">
        <v>103</v>
      </c>
      <c r="E72" t="s">
        <v>397</v>
      </c>
      <c r="F72" s="73" t="s">
        <v>704</v>
      </c>
      <c r="G72" t="s">
        <v>9</v>
      </c>
      <c r="H72" s="239">
        <v>3329.670588235294</v>
      </c>
      <c r="I72" s="239">
        <v>1880.7366845098036</v>
      </c>
      <c r="J72" s="236">
        <v>0.56484166666666658</v>
      </c>
      <c r="K72" s="189">
        <v>5604.0769230769238</v>
      </c>
      <c r="L72" s="188">
        <v>3165.4161493589745</v>
      </c>
      <c r="M72" s="236">
        <v>0.56484166666666658</v>
      </c>
      <c r="N72" s="189">
        <v>15022.071428571431</v>
      </c>
      <c r="O72" s="188">
        <v>8485.0918625000013</v>
      </c>
      <c r="P72" s="236">
        <v>118.791286075</v>
      </c>
      <c r="Q72" s="147" t="s">
        <v>551</v>
      </c>
      <c r="R72" s="147">
        <v>12</v>
      </c>
      <c r="S72" t="s">
        <v>397</v>
      </c>
      <c r="T72" t="s">
        <v>2177</v>
      </c>
    </row>
    <row r="73" spans="1:20" x14ac:dyDescent="0.3">
      <c r="A73" t="s">
        <v>1135</v>
      </c>
      <c r="B73">
        <v>331440</v>
      </c>
      <c r="C73" s="148">
        <v>169</v>
      </c>
      <c r="D73" t="s">
        <v>103</v>
      </c>
      <c r="E73" t="s">
        <v>125</v>
      </c>
      <c r="F73" s="73" t="s">
        <v>670</v>
      </c>
      <c r="G73" t="s">
        <v>9</v>
      </c>
      <c r="H73" s="239">
        <v>3606.4037267080735</v>
      </c>
      <c r="I73" s="239">
        <v>1806.6880536231881</v>
      </c>
      <c r="J73" s="236">
        <v>0.50096666666666667</v>
      </c>
      <c r="K73" s="189">
        <v>6000.8888888888887</v>
      </c>
      <c r="L73" s="188">
        <v>3006.2453037037035</v>
      </c>
      <c r="M73" s="236">
        <v>0.50096666666666667</v>
      </c>
      <c r="N73" s="189">
        <v>19536.210526315786</v>
      </c>
      <c r="O73" s="188">
        <v>9786.9902666666676</v>
      </c>
      <c r="P73" s="236">
        <v>371.90563013333332</v>
      </c>
      <c r="Q73" s="147" t="s">
        <v>551</v>
      </c>
      <c r="R73" s="147">
        <v>12</v>
      </c>
      <c r="S73" t="s">
        <v>125</v>
      </c>
      <c r="T73" t="s">
        <v>2177</v>
      </c>
    </row>
    <row r="74" spans="1:20" x14ac:dyDescent="0.3">
      <c r="A74" t="s">
        <v>1136</v>
      </c>
      <c r="B74">
        <v>331450</v>
      </c>
      <c r="C74" s="148">
        <v>169</v>
      </c>
      <c r="D74" t="s">
        <v>103</v>
      </c>
      <c r="E74" t="s">
        <v>126</v>
      </c>
      <c r="F74" s="73" t="s">
        <v>722</v>
      </c>
      <c r="G74" t="s">
        <v>9</v>
      </c>
      <c r="H74" s="239">
        <v>3505.3555555555558</v>
      </c>
      <c r="I74" s="239">
        <v>1972.229880740741</v>
      </c>
      <c r="J74" s="236">
        <v>0.56263333333333332</v>
      </c>
      <c r="K74" s="189">
        <v>7512.7500000000009</v>
      </c>
      <c r="L74" s="188">
        <v>4226.9235749999998</v>
      </c>
      <c r="M74" s="236">
        <v>0.56263333333333332</v>
      </c>
      <c r="N74" s="189">
        <v>14122.607142857143</v>
      </c>
      <c r="O74" s="188">
        <v>7945.8495321428572</v>
      </c>
      <c r="P74" s="236">
        <v>222.48378689999998</v>
      </c>
      <c r="Q74" s="147" t="s">
        <v>551</v>
      </c>
      <c r="R74" s="147">
        <v>12</v>
      </c>
      <c r="S74" t="s">
        <v>126</v>
      </c>
      <c r="T74" t="s">
        <v>2177</v>
      </c>
    </row>
    <row r="75" spans="1:20" x14ac:dyDescent="0.3">
      <c r="A75" t="s">
        <v>1138</v>
      </c>
      <c r="B75">
        <v>331470</v>
      </c>
      <c r="C75" s="148">
        <v>169</v>
      </c>
      <c r="D75" t="s">
        <v>103</v>
      </c>
      <c r="E75" t="s">
        <v>128</v>
      </c>
      <c r="F75" s="73" t="s">
        <v>672</v>
      </c>
      <c r="G75" t="s">
        <v>9</v>
      </c>
      <c r="H75" s="239">
        <v>4995.978723404256</v>
      </c>
      <c r="I75" s="239">
        <v>2718.9365207446804</v>
      </c>
      <c r="J75" s="236">
        <v>0.54422499999999996</v>
      </c>
      <c r="K75" s="189">
        <v>16377.038461538461</v>
      </c>
      <c r="L75" s="188">
        <v>8912.7937567307672</v>
      </c>
      <c r="M75" s="236">
        <v>0.54422499999999996</v>
      </c>
      <c r="N75" s="189">
        <v>34586.083333333336</v>
      </c>
      <c r="O75" s="188">
        <v>18822.611202083332</v>
      </c>
      <c r="P75" s="236">
        <v>677.61400327499996</v>
      </c>
      <c r="Q75" s="147" t="s">
        <v>551</v>
      </c>
      <c r="R75" s="147">
        <v>12</v>
      </c>
      <c r="S75" t="s">
        <v>128</v>
      </c>
      <c r="T75" t="s">
        <v>2177</v>
      </c>
    </row>
    <row r="76" spans="1:20" x14ac:dyDescent="0.3">
      <c r="A76" t="s">
        <v>1140</v>
      </c>
      <c r="B76">
        <v>331490</v>
      </c>
      <c r="C76" s="148">
        <v>169</v>
      </c>
      <c r="D76" t="s">
        <v>103</v>
      </c>
      <c r="E76" t="s">
        <v>130</v>
      </c>
      <c r="F76" s="73" t="s">
        <v>702</v>
      </c>
      <c r="G76" t="s">
        <v>9</v>
      </c>
      <c r="H76" s="239">
        <v>1080.8244274809163</v>
      </c>
      <c r="I76" s="239">
        <v>569.03604732824408</v>
      </c>
      <c r="J76" s="236">
        <v>0.52648333333333308</v>
      </c>
      <c r="K76" s="189">
        <v>3947.3076923076933</v>
      </c>
      <c r="L76" s="188">
        <v>2078.1917115384608</v>
      </c>
      <c r="M76" s="236">
        <v>0.52648333333333308</v>
      </c>
      <c r="N76" s="189">
        <v>16558</v>
      </c>
      <c r="O76" s="188">
        <v>8717.5110333333287</v>
      </c>
      <c r="P76" s="236">
        <v>139.48017653333326</v>
      </c>
      <c r="Q76" s="147" t="s">
        <v>551</v>
      </c>
      <c r="R76" s="147">
        <v>12</v>
      </c>
      <c r="S76" t="s">
        <v>130</v>
      </c>
      <c r="T76" t="s">
        <v>2177</v>
      </c>
    </row>
    <row r="77" spans="1:20" x14ac:dyDescent="0.3">
      <c r="A77" t="s">
        <v>1144</v>
      </c>
      <c r="B77">
        <v>331530</v>
      </c>
      <c r="C77" s="148">
        <v>169</v>
      </c>
      <c r="D77" t="s">
        <v>103</v>
      </c>
      <c r="E77" t="s">
        <v>134</v>
      </c>
      <c r="F77" s="73" t="s">
        <v>660</v>
      </c>
      <c r="G77" t="s">
        <v>9</v>
      </c>
      <c r="H77" s="239">
        <v>4694.3923076923074</v>
      </c>
      <c r="I77" s="239">
        <v>2438.110884871795</v>
      </c>
      <c r="J77" s="236">
        <v>0.51936666666666675</v>
      </c>
      <c r="K77" s="189">
        <v>8442.4285714285725</v>
      </c>
      <c r="L77" s="188">
        <v>4384.715985714286</v>
      </c>
      <c r="M77" s="236">
        <v>0.51936666666666675</v>
      </c>
      <c r="N77" s="189">
        <v>18627.653846153848</v>
      </c>
      <c r="O77" s="188">
        <v>9674.5824858974393</v>
      </c>
      <c r="P77" s="236">
        <v>251.53914463333339</v>
      </c>
      <c r="Q77" s="147" t="s">
        <v>551</v>
      </c>
      <c r="R77" s="147">
        <v>12</v>
      </c>
      <c r="S77" t="s">
        <v>134</v>
      </c>
      <c r="T77" t="s">
        <v>2177</v>
      </c>
    </row>
    <row r="78" spans="1:20" x14ac:dyDescent="0.3">
      <c r="A78" t="s">
        <v>1146</v>
      </c>
      <c r="B78">
        <v>331550</v>
      </c>
      <c r="C78" s="148">
        <v>169</v>
      </c>
      <c r="D78" t="s">
        <v>103</v>
      </c>
      <c r="E78" t="s">
        <v>136</v>
      </c>
      <c r="F78" s="73" t="s">
        <v>680</v>
      </c>
      <c r="G78" t="s">
        <v>9</v>
      </c>
      <c r="H78" s="239">
        <v>4688.8285714285712</v>
      </c>
      <c r="I78" s="239">
        <v>2299.5578257142856</v>
      </c>
      <c r="J78" s="236">
        <v>0.49043333333333328</v>
      </c>
      <c r="K78" s="189">
        <v>17770.769230769227</v>
      </c>
      <c r="L78" s="188">
        <v>8715.377589743588</v>
      </c>
      <c r="M78" s="236">
        <v>0.49043333333333333</v>
      </c>
      <c r="N78" s="189">
        <v>40555.583333333321</v>
      </c>
      <c r="O78" s="188">
        <v>19889.80991944444</v>
      </c>
      <c r="P78" s="236">
        <v>477.35543806666658</v>
      </c>
      <c r="Q78" s="147" t="s">
        <v>551</v>
      </c>
      <c r="R78" s="147">
        <v>12</v>
      </c>
      <c r="S78" t="s">
        <v>136</v>
      </c>
      <c r="T78" t="s">
        <v>2177</v>
      </c>
    </row>
    <row r="79" spans="1:20" x14ac:dyDescent="0.3">
      <c r="A79" t="s">
        <v>1147</v>
      </c>
      <c r="B79">
        <v>331560</v>
      </c>
      <c r="C79" s="148">
        <v>169</v>
      </c>
      <c r="D79" t="s">
        <v>103</v>
      </c>
      <c r="E79" t="s">
        <v>398</v>
      </c>
      <c r="F79" s="73" t="s">
        <v>684</v>
      </c>
      <c r="G79" t="s">
        <v>9</v>
      </c>
      <c r="H79" s="239">
        <v>1006.9503546099293</v>
      </c>
      <c r="I79" s="239">
        <v>520.83667966903079</v>
      </c>
      <c r="J79" s="236">
        <v>0.5172416666666666</v>
      </c>
      <c r="K79" s="189">
        <v>2497</v>
      </c>
      <c r="L79" s="188">
        <v>1291.5524416666665</v>
      </c>
      <c r="M79" s="236">
        <v>0.5172416666666666</v>
      </c>
      <c r="N79" s="189">
        <v>12901.199999999999</v>
      </c>
      <c r="O79" s="188">
        <v>6673.0381899999993</v>
      </c>
      <c r="P79" s="236">
        <v>66.730381899999998</v>
      </c>
      <c r="Q79" s="147" t="s">
        <v>551</v>
      </c>
      <c r="R79" s="147">
        <v>12</v>
      </c>
      <c r="S79" t="s">
        <v>398</v>
      </c>
      <c r="T79" t="s">
        <v>2177</v>
      </c>
    </row>
    <row r="80" spans="1:20" x14ac:dyDescent="0.3">
      <c r="A80" t="s">
        <v>1148</v>
      </c>
      <c r="B80">
        <v>331570</v>
      </c>
      <c r="C80" s="148">
        <v>169</v>
      </c>
      <c r="D80" t="s">
        <v>103</v>
      </c>
      <c r="E80" t="s">
        <v>137</v>
      </c>
      <c r="F80" s="73" t="s">
        <v>682</v>
      </c>
      <c r="G80" t="s">
        <v>9</v>
      </c>
      <c r="H80" s="239">
        <v>5245.1436170212764</v>
      </c>
      <c r="I80" s="239">
        <v>2536.6388722517736</v>
      </c>
      <c r="J80" s="236">
        <v>0.48361666666666675</v>
      </c>
      <c r="K80" s="189">
        <v>15311.5</v>
      </c>
      <c r="L80" s="188">
        <v>7404.8965916666684</v>
      </c>
      <c r="M80" s="236">
        <v>0.48361666666666681</v>
      </c>
      <c r="N80" s="189">
        <v>22073.176470588238</v>
      </c>
      <c r="O80" s="188">
        <v>10674.956027450984</v>
      </c>
      <c r="P80" s="236">
        <v>362.94850493333342</v>
      </c>
      <c r="Q80" s="147" t="s">
        <v>551</v>
      </c>
      <c r="R80" s="147">
        <v>12</v>
      </c>
      <c r="S80" t="s">
        <v>137</v>
      </c>
      <c r="T80" t="s">
        <v>2177</v>
      </c>
    </row>
    <row r="81" spans="1:20" x14ac:dyDescent="0.3">
      <c r="A81" t="s">
        <v>1149</v>
      </c>
      <c r="B81">
        <v>331580</v>
      </c>
      <c r="C81" s="148">
        <v>169</v>
      </c>
      <c r="D81" t="s">
        <v>103</v>
      </c>
      <c r="E81" t="s">
        <v>138</v>
      </c>
      <c r="F81" s="73" t="s">
        <v>730</v>
      </c>
      <c r="G81" t="s">
        <v>9</v>
      </c>
      <c r="H81" s="239">
        <v>2300.346590909091</v>
      </c>
      <c r="I81" s="239">
        <v>1089.0032456912877</v>
      </c>
      <c r="J81" s="236">
        <v>0.47340833333333326</v>
      </c>
      <c r="K81" s="189">
        <v>3528.1428571428569</v>
      </c>
      <c r="L81" s="188">
        <v>1670.2522297619046</v>
      </c>
      <c r="M81" s="236">
        <v>0.47340833333333326</v>
      </c>
      <c r="N81" s="189">
        <v>41596.333333333328</v>
      </c>
      <c r="O81" s="188">
        <v>19692.050836111102</v>
      </c>
      <c r="P81" s="236">
        <v>236.30461003333326</v>
      </c>
      <c r="Q81" s="147" t="s">
        <v>551</v>
      </c>
      <c r="R81" s="147">
        <v>12</v>
      </c>
      <c r="S81" t="s">
        <v>138</v>
      </c>
      <c r="T81" t="s">
        <v>2177</v>
      </c>
    </row>
    <row r="82" spans="1:20" x14ac:dyDescent="0.3">
      <c r="A82" t="s">
        <v>1150</v>
      </c>
      <c r="B82">
        <v>331660</v>
      </c>
      <c r="C82" s="148">
        <v>169</v>
      </c>
      <c r="D82" t="s">
        <v>103</v>
      </c>
      <c r="E82" t="s">
        <v>139</v>
      </c>
      <c r="F82" s="73" t="s">
        <v>684</v>
      </c>
      <c r="G82" t="s">
        <v>9</v>
      </c>
      <c r="H82" s="239">
        <v>4373.8022598870066</v>
      </c>
      <c r="I82" s="239">
        <v>2262.3127705743877</v>
      </c>
      <c r="J82" s="236">
        <v>0.5172416666666666</v>
      </c>
      <c r="K82" s="189">
        <v>9158.4081632653069</v>
      </c>
      <c r="L82" s="188">
        <v>4737.1103023809519</v>
      </c>
      <c r="M82" s="236">
        <v>0.5172416666666666</v>
      </c>
      <c r="N82" s="189">
        <v>38224.361111111117</v>
      </c>
      <c r="O82" s="188">
        <v>19771.232248379634</v>
      </c>
      <c r="P82" s="236">
        <v>711.76436094166672</v>
      </c>
      <c r="Q82" s="147" t="s">
        <v>551</v>
      </c>
      <c r="R82" s="147">
        <v>12</v>
      </c>
      <c r="S82" t="s">
        <v>1151</v>
      </c>
      <c r="T82" t="s">
        <v>2177</v>
      </c>
    </row>
    <row r="83" spans="1:20" x14ac:dyDescent="0.3">
      <c r="A83" t="s">
        <v>1154</v>
      </c>
      <c r="B83">
        <v>331600</v>
      </c>
      <c r="C83" s="148">
        <v>169</v>
      </c>
      <c r="D83" t="s">
        <v>103</v>
      </c>
      <c r="E83" t="s">
        <v>142</v>
      </c>
      <c r="F83" s="73" t="s">
        <v>689</v>
      </c>
      <c r="G83" t="s">
        <v>9</v>
      </c>
      <c r="H83" s="239">
        <v>4903.8174603174602</v>
      </c>
      <c r="I83" s="239">
        <v>2597.26605271164</v>
      </c>
      <c r="J83" s="236">
        <v>0.52964166666666668</v>
      </c>
      <c r="K83" s="189">
        <v>5984.7333333333336</v>
      </c>
      <c r="L83" s="188">
        <v>3169.7641372222224</v>
      </c>
      <c r="M83" s="236">
        <v>0.52964166666666668</v>
      </c>
      <c r="N83" s="189">
        <v>52921.1875</v>
      </c>
      <c r="O83" s="188">
        <v>28029.265949479166</v>
      </c>
      <c r="P83" s="236">
        <v>448.46825519166669</v>
      </c>
      <c r="Q83" s="147" t="s">
        <v>551</v>
      </c>
      <c r="R83" s="147">
        <v>12</v>
      </c>
      <c r="S83" t="s">
        <v>142</v>
      </c>
      <c r="T83" t="s">
        <v>2177</v>
      </c>
    </row>
    <row r="84" spans="1:20" x14ac:dyDescent="0.3">
      <c r="A84" t="s">
        <v>1108</v>
      </c>
      <c r="B84">
        <v>331240</v>
      </c>
      <c r="C84" s="148">
        <v>169</v>
      </c>
      <c r="D84" t="s">
        <v>103</v>
      </c>
      <c r="E84" t="s">
        <v>104</v>
      </c>
      <c r="F84" s="73" t="s">
        <v>642</v>
      </c>
      <c r="G84" t="s">
        <v>9</v>
      </c>
      <c r="H84" s="239">
        <v>3051.6144578313256</v>
      </c>
      <c r="I84" s="239">
        <v>1733.4695927710848</v>
      </c>
      <c r="J84" s="236">
        <v>0.56805000000000005</v>
      </c>
      <c r="K84" s="189">
        <v>7178.666666666667</v>
      </c>
      <c r="L84" s="188">
        <v>4077.8416000000011</v>
      </c>
      <c r="M84" s="236">
        <v>0.56805000000000005</v>
      </c>
      <c r="N84" s="189">
        <v>31712.05</v>
      </c>
      <c r="O84" s="188">
        <v>18014.0300025</v>
      </c>
      <c r="P84" s="236">
        <v>360.28060005000003</v>
      </c>
      <c r="Q84" s="147" t="s">
        <v>551</v>
      </c>
      <c r="R84" s="147">
        <v>6</v>
      </c>
      <c r="S84" t="s">
        <v>104</v>
      </c>
      <c r="T84" t="s">
        <v>2177</v>
      </c>
    </row>
    <row r="85" spans="1:20" x14ac:dyDescent="0.3">
      <c r="A85" t="s">
        <v>1163</v>
      </c>
      <c r="B85">
        <v>331700</v>
      </c>
      <c r="C85" s="148">
        <v>169</v>
      </c>
      <c r="D85" t="s">
        <v>103</v>
      </c>
      <c r="E85" t="s">
        <v>151</v>
      </c>
      <c r="F85" s="73" t="s">
        <v>702</v>
      </c>
      <c r="G85" t="s">
        <v>9</v>
      </c>
      <c r="H85" s="239">
        <v>5823.7164179104475</v>
      </c>
      <c r="I85" s="239">
        <v>3066.0896320895513</v>
      </c>
      <c r="J85" s="236">
        <v>0.52648333333333308</v>
      </c>
      <c r="K85" s="189">
        <v>3404.3333333333339</v>
      </c>
      <c r="L85" s="188">
        <v>1792.3247611111105</v>
      </c>
      <c r="M85" s="236">
        <v>0.52648333333333308</v>
      </c>
      <c r="N85" s="189">
        <v>26724.133333333331</v>
      </c>
      <c r="O85" s="188">
        <v>14069.810797777769</v>
      </c>
      <c r="P85" s="236">
        <v>422.0943239333331</v>
      </c>
      <c r="Q85" s="147" t="s">
        <v>551</v>
      </c>
      <c r="R85" s="147">
        <v>12</v>
      </c>
      <c r="S85" t="s">
        <v>151</v>
      </c>
      <c r="T85" t="s">
        <v>2177</v>
      </c>
    </row>
    <row r="86" spans="1:20" x14ac:dyDescent="0.3">
      <c r="A86" t="s">
        <v>1164</v>
      </c>
      <c r="B86">
        <v>331710</v>
      </c>
      <c r="C86" s="148">
        <v>169</v>
      </c>
      <c r="D86" t="s">
        <v>103</v>
      </c>
      <c r="E86" t="s">
        <v>152</v>
      </c>
      <c r="F86" s="73" t="s">
        <v>702</v>
      </c>
      <c r="G86" t="s">
        <v>9</v>
      </c>
      <c r="H86" s="239">
        <v>4288.7692307692305</v>
      </c>
      <c r="I86" s="239">
        <v>2257.9655205128197</v>
      </c>
      <c r="J86" s="236">
        <v>0.52648333333333308</v>
      </c>
      <c r="K86" s="189">
        <v>1092.625</v>
      </c>
      <c r="L86" s="188">
        <v>575.24885208333296</v>
      </c>
      <c r="M86" s="236">
        <v>0.52648333333333308</v>
      </c>
      <c r="N86" s="189">
        <v>27020.181818181816</v>
      </c>
      <c r="O86" s="188">
        <v>14225.675390909084</v>
      </c>
      <c r="P86" s="236">
        <v>312.96485859999984</v>
      </c>
      <c r="Q86" s="147" t="s">
        <v>551</v>
      </c>
      <c r="R86" s="147">
        <v>12</v>
      </c>
      <c r="S86" t="s">
        <v>152</v>
      </c>
      <c r="T86" t="s">
        <v>2177</v>
      </c>
    </row>
    <row r="87" spans="1:20" x14ac:dyDescent="0.3">
      <c r="A87" t="s">
        <v>1114</v>
      </c>
      <c r="B87">
        <v>331280</v>
      </c>
      <c r="C87" s="148">
        <v>169</v>
      </c>
      <c r="D87" t="s">
        <v>103</v>
      </c>
      <c r="E87" t="s">
        <v>108</v>
      </c>
      <c r="F87" s="73" t="s">
        <v>651</v>
      </c>
      <c r="G87" t="s">
        <v>9</v>
      </c>
      <c r="H87" s="239">
        <v>4749.6291079812199</v>
      </c>
      <c r="I87" s="239">
        <v>2402.6394645148662</v>
      </c>
      <c r="J87" s="236">
        <v>0.50585833333333319</v>
      </c>
      <c r="K87" s="189">
        <v>15913.47368421053</v>
      </c>
      <c r="L87" s="188">
        <v>8049.9632754385966</v>
      </c>
      <c r="M87" s="236">
        <v>0.50585833333333319</v>
      </c>
      <c r="N87" s="189">
        <v>44068.75</v>
      </c>
      <c r="O87" s="188">
        <v>22292.544427083329</v>
      </c>
      <c r="P87" s="236">
        <v>535.02106624999988</v>
      </c>
      <c r="Q87" s="147" t="s">
        <v>551</v>
      </c>
      <c r="R87" s="147">
        <v>12</v>
      </c>
      <c r="S87" t="s">
        <v>108</v>
      </c>
      <c r="T87" t="s">
        <v>2177</v>
      </c>
    </row>
    <row r="88" spans="1:20" x14ac:dyDescent="0.3">
      <c r="A88" t="s">
        <v>1115</v>
      </c>
      <c r="B88">
        <v>331290</v>
      </c>
      <c r="C88" s="148">
        <v>169</v>
      </c>
      <c r="D88" t="s">
        <v>103</v>
      </c>
      <c r="E88" t="s">
        <v>109</v>
      </c>
      <c r="F88" s="73" t="s">
        <v>710</v>
      </c>
      <c r="G88" t="s">
        <v>9</v>
      </c>
      <c r="H88" s="239">
        <v>3600.9252336448603</v>
      </c>
      <c r="I88" s="239">
        <v>1928.115416355141</v>
      </c>
      <c r="J88" s="236">
        <v>0.53545000000000009</v>
      </c>
      <c r="K88" s="189">
        <v>8383.4666666666653</v>
      </c>
      <c r="L88" s="188">
        <v>4488.9272266666658</v>
      </c>
      <c r="M88" s="236">
        <v>0.53545000000000009</v>
      </c>
      <c r="N88" s="189">
        <v>19544.149999999998</v>
      </c>
      <c r="O88" s="188">
        <v>10464.915117500002</v>
      </c>
      <c r="P88" s="236">
        <v>209.29830235000003</v>
      </c>
      <c r="Q88" s="147" t="s">
        <v>551</v>
      </c>
      <c r="R88" s="147">
        <v>12</v>
      </c>
      <c r="S88" t="s">
        <v>109</v>
      </c>
      <c r="T88" t="s">
        <v>2177</v>
      </c>
    </row>
    <row r="89" spans="1:20" x14ac:dyDescent="0.3">
      <c r="A89" t="s">
        <v>1119</v>
      </c>
      <c r="B89">
        <v>331310</v>
      </c>
      <c r="C89" s="148">
        <v>169</v>
      </c>
      <c r="D89" t="s">
        <v>103</v>
      </c>
      <c r="E89" t="s">
        <v>112</v>
      </c>
      <c r="F89" s="73" t="s">
        <v>642</v>
      </c>
      <c r="G89" t="s">
        <v>9</v>
      </c>
      <c r="H89" s="239">
        <v>4960.9201877934274</v>
      </c>
      <c r="I89" s="239">
        <v>2543.9598723004697</v>
      </c>
      <c r="J89" s="236">
        <v>0.51279999999999992</v>
      </c>
      <c r="K89" s="189">
        <v>24815.975609756097</v>
      </c>
      <c r="L89" s="188">
        <v>12725.632292682925</v>
      </c>
      <c r="M89" s="236">
        <v>0.51279999999999992</v>
      </c>
      <c r="N89" s="189">
        <v>37202.204545454544</v>
      </c>
      <c r="O89" s="188">
        <v>19077.29049090909</v>
      </c>
      <c r="P89" s="236">
        <v>839.40078159999985</v>
      </c>
      <c r="Q89" s="147" t="s">
        <v>551</v>
      </c>
      <c r="R89" s="147">
        <v>6</v>
      </c>
      <c r="S89" t="s">
        <v>112</v>
      </c>
      <c r="T89" t="s">
        <v>2177</v>
      </c>
    </row>
    <row r="90" spans="1:20" x14ac:dyDescent="0.3">
      <c r="A90" t="s">
        <v>1121</v>
      </c>
      <c r="B90">
        <v>331330</v>
      </c>
      <c r="C90" s="148">
        <v>169</v>
      </c>
      <c r="D90" t="s">
        <v>103</v>
      </c>
      <c r="E90" t="s">
        <v>114</v>
      </c>
      <c r="F90" s="73" t="s">
        <v>712</v>
      </c>
      <c r="G90" t="s">
        <v>9</v>
      </c>
      <c r="H90" s="239">
        <v>2464.3237410071947</v>
      </c>
      <c r="I90" s="239">
        <v>1506.1125263788967</v>
      </c>
      <c r="J90" s="236">
        <v>0.61116666666666652</v>
      </c>
      <c r="K90" s="189">
        <v>6619.4444444444443</v>
      </c>
      <c r="L90" s="188">
        <v>4045.5837962962951</v>
      </c>
      <c r="M90" s="236">
        <v>0.61116666666666652</v>
      </c>
      <c r="N90" s="189">
        <v>10920.545454545454</v>
      </c>
      <c r="O90" s="188">
        <v>6674.2733636363619</v>
      </c>
      <c r="P90" s="236">
        <v>146.83401399999997</v>
      </c>
      <c r="Q90" s="147" t="s">
        <v>551</v>
      </c>
      <c r="R90" s="147">
        <v>6</v>
      </c>
      <c r="S90" t="s">
        <v>114</v>
      </c>
      <c r="T90" t="s">
        <v>2177</v>
      </c>
    </row>
    <row r="91" spans="1:20" x14ac:dyDescent="0.3">
      <c r="A91" t="s">
        <v>1124</v>
      </c>
      <c r="B91">
        <v>331360</v>
      </c>
      <c r="C91" s="148">
        <v>169</v>
      </c>
      <c r="D91" t="s">
        <v>103</v>
      </c>
      <c r="E91" t="s">
        <v>117</v>
      </c>
      <c r="F91" s="73" t="s">
        <v>658</v>
      </c>
      <c r="G91" t="s">
        <v>9</v>
      </c>
      <c r="H91" s="239">
        <v>4280.7003745318352</v>
      </c>
      <c r="I91" s="239">
        <v>2120.6589655430712</v>
      </c>
      <c r="J91" s="236">
        <v>0.49539999999999995</v>
      </c>
      <c r="K91" s="189">
        <v>12391.102564102566</v>
      </c>
      <c r="L91" s="188">
        <v>6138.5522102564091</v>
      </c>
      <c r="M91" s="236">
        <v>0.4953999999999999</v>
      </c>
      <c r="N91" s="189">
        <v>59818</v>
      </c>
      <c r="O91" s="188">
        <v>29633.837199999994</v>
      </c>
      <c r="P91" s="236">
        <v>770.47976719999986</v>
      </c>
      <c r="Q91" s="147" t="s">
        <v>551</v>
      </c>
      <c r="R91" s="147">
        <v>12</v>
      </c>
      <c r="S91" t="s">
        <v>117</v>
      </c>
      <c r="T91" t="s">
        <v>2177</v>
      </c>
    </row>
    <row r="92" spans="1:20" x14ac:dyDescent="0.3">
      <c r="A92" t="s">
        <v>1126</v>
      </c>
      <c r="B92">
        <v>331720</v>
      </c>
      <c r="C92" s="148">
        <v>169</v>
      </c>
      <c r="D92" t="s">
        <v>103</v>
      </c>
      <c r="E92" t="s">
        <v>396</v>
      </c>
      <c r="F92" s="73" t="s">
        <v>704</v>
      </c>
      <c r="G92" t="s">
        <v>9</v>
      </c>
      <c r="H92" s="239">
        <v>2975.4453125</v>
      </c>
      <c r="I92" s="239">
        <v>1680.6554893880204</v>
      </c>
      <c r="J92" s="236">
        <v>0.56484166666666658</v>
      </c>
      <c r="K92" s="189">
        <v>3040.6666666666665</v>
      </c>
      <c r="L92" s="188">
        <v>1717.4952277777775</v>
      </c>
      <c r="M92" s="236">
        <v>0.56484166666666658</v>
      </c>
      <c r="N92" s="189">
        <v>96015.75</v>
      </c>
      <c r="O92" s="188">
        <v>54233.69625624999</v>
      </c>
      <c r="P92" s="236">
        <v>216.93478502499997</v>
      </c>
      <c r="Q92" s="147" t="s">
        <v>551</v>
      </c>
      <c r="R92" s="147">
        <v>12</v>
      </c>
      <c r="S92" t="s">
        <v>396</v>
      </c>
      <c r="T92" t="s">
        <v>2177</v>
      </c>
    </row>
    <row r="93" spans="1:20" x14ac:dyDescent="0.3">
      <c r="A93" t="s">
        <v>1128</v>
      </c>
      <c r="B93">
        <v>331390</v>
      </c>
      <c r="C93" s="148">
        <v>169</v>
      </c>
      <c r="D93" t="s">
        <v>103</v>
      </c>
      <c r="E93" t="s">
        <v>120</v>
      </c>
      <c r="F93" s="73" t="s">
        <v>660</v>
      </c>
      <c r="G93" t="s">
        <v>9</v>
      </c>
      <c r="H93" s="239">
        <v>3289.9298245614036</v>
      </c>
      <c r="I93" s="239">
        <v>1708.6798865497078</v>
      </c>
      <c r="J93" s="236">
        <v>0.51936666666666675</v>
      </c>
      <c r="K93" s="189">
        <v>8936.3333333333321</v>
      </c>
      <c r="L93" s="188">
        <v>4641.2336555555557</v>
      </c>
      <c r="M93" s="236">
        <v>0.51936666666666675</v>
      </c>
      <c r="N93" s="189">
        <v>31811.25</v>
      </c>
      <c r="O93" s="188">
        <v>16521.702875000003</v>
      </c>
      <c r="P93" s="236">
        <v>396.52086900000006</v>
      </c>
      <c r="Q93" s="147" t="s">
        <v>551</v>
      </c>
      <c r="R93" s="147">
        <v>12</v>
      </c>
      <c r="S93" t="s">
        <v>120</v>
      </c>
      <c r="T93" t="s">
        <v>2177</v>
      </c>
    </row>
    <row r="94" spans="1:20" x14ac:dyDescent="0.3">
      <c r="A94" t="s">
        <v>1132</v>
      </c>
      <c r="B94">
        <v>332120</v>
      </c>
      <c r="C94" s="148">
        <v>285</v>
      </c>
      <c r="D94" t="s">
        <v>1297</v>
      </c>
      <c r="E94" t="s">
        <v>123</v>
      </c>
      <c r="F94" s="73" t="s">
        <v>666</v>
      </c>
      <c r="G94" t="s">
        <v>9</v>
      </c>
      <c r="H94" s="239">
        <v>5157.3129770992373</v>
      </c>
      <c r="I94" s="239">
        <v>2453.1618727735372</v>
      </c>
      <c r="J94" s="236">
        <v>0.47566666666666668</v>
      </c>
      <c r="K94" s="189">
        <v>19256.333333333336</v>
      </c>
      <c r="L94" s="188">
        <v>9159.5958888888908</v>
      </c>
      <c r="M94" s="236">
        <v>0.47566666666666663</v>
      </c>
      <c r="N94" s="189">
        <v>37265.772727272728</v>
      </c>
      <c r="O94" s="188">
        <v>17726.085893939395</v>
      </c>
      <c r="P94" s="236">
        <v>389.97388966666665</v>
      </c>
      <c r="Q94" s="147" t="s">
        <v>551</v>
      </c>
      <c r="R94" s="147">
        <v>12</v>
      </c>
      <c r="S94" t="s">
        <v>123</v>
      </c>
      <c r="T94" t="s">
        <v>2177</v>
      </c>
    </row>
    <row r="95" spans="1:20" x14ac:dyDescent="0.3">
      <c r="A95" t="s">
        <v>1172</v>
      </c>
      <c r="B95">
        <v>331780</v>
      </c>
      <c r="C95" s="148">
        <v>337</v>
      </c>
      <c r="D95" t="s">
        <v>165</v>
      </c>
      <c r="E95" t="s">
        <v>166</v>
      </c>
      <c r="F95" s="73" t="s">
        <v>752</v>
      </c>
      <c r="G95" t="s">
        <v>9</v>
      </c>
      <c r="H95" s="239">
        <v>4064.9444444444453</v>
      </c>
      <c r="I95" s="239">
        <v>3249.1100944444452</v>
      </c>
      <c r="J95" s="236">
        <v>0.79930000000000001</v>
      </c>
      <c r="K95" s="189">
        <v>35714.999999999993</v>
      </c>
      <c r="L95" s="188">
        <v>28546.999499999998</v>
      </c>
      <c r="M95" s="236">
        <v>0.79930000000000001</v>
      </c>
      <c r="N95" s="189">
        <v>8568.25</v>
      </c>
      <c r="O95" s="188">
        <v>6848.6022250000005</v>
      </c>
      <c r="P95" s="236">
        <v>82.183226700000006</v>
      </c>
      <c r="Q95" s="147" t="s">
        <v>551</v>
      </c>
      <c r="R95" s="147">
        <v>12</v>
      </c>
      <c r="S95" t="s">
        <v>166</v>
      </c>
      <c r="T95" t="s">
        <v>2177</v>
      </c>
    </row>
    <row r="96" spans="1:20" x14ac:dyDescent="0.3">
      <c r="A96" t="s">
        <v>1217</v>
      </c>
      <c r="B96">
        <v>332160</v>
      </c>
      <c r="C96" s="148">
        <v>376</v>
      </c>
      <c r="D96" t="s">
        <v>266</v>
      </c>
      <c r="E96" t="s">
        <v>267</v>
      </c>
      <c r="F96" s="73" t="s">
        <v>899</v>
      </c>
      <c r="G96" t="s">
        <v>9</v>
      </c>
      <c r="H96" s="239">
        <v>5518.1505376344085</v>
      </c>
      <c r="I96" s="239">
        <v>3697.1608602150536</v>
      </c>
      <c r="J96" s="236">
        <v>0.67</v>
      </c>
      <c r="K96" s="189">
        <v>23109.045454545456</v>
      </c>
      <c r="L96" s="188">
        <v>15483.060454545455</v>
      </c>
      <c r="M96" s="236">
        <v>0.67</v>
      </c>
      <c r="N96" s="189">
        <v>11587.5</v>
      </c>
      <c r="O96" s="188">
        <v>7763.6250000000009</v>
      </c>
      <c r="P96" s="236">
        <v>46.581750000000007</v>
      </c>
      <c r="Q96" s="147" t="s">
        <v>551</v>
      </c>
      <c r="R96" s="147">
        <v>4</v>
      </c>
      <c r="S96" t="s">
        <v>267</v>
      </c>
      <c r="T96" t="s">
        <v>2177</v>
      </c>
    </row>
    <row r="97" spans="1:20" x14ac:dyDescent="0.3">
      <c r="A97" t="s">
        <v>1274</v>
      </c>
      <c r="B97">
        <v>332870</v>
      </c>
      <c r="C97" s="148">
        <v>375</v>
      </c>
      <c r="D97" t="s">
        <v>410</v>
      </c>
      <c r="E97" t="s">
        <v>411</v>
      </c>
      <c r="F97" s="73" t="s">
        <v>1037</v>
      </c>
      <c r="G97" t="s">
        <v>9</v>
      </c>
      <c r="H97" s="239">
        <v>3670.7887323943669</v>
      </c>
      <c r="I97" s="239">
        <v>2936.6309859154931</v>
      </c>
      <c r="J97" s="236">
        <v>0.79999999999999993</v>
      </c>
      <c r="K97" s="189">
        <v>6176.5000000000009</v>
      </c>
      <c r="L97" s="188">
        <v>4941.2</v>
      </c>
      <c r="M97" s="236">
        <v>0.79999999999999993</v>
      </c>
      <c r="N97" s="189">
        <v>5402.5</v>
      </c>
      <c r="O97" s="188">
        <v>4322</v>
      </c>
      <c r="P97" s="236">
        <v>25.931999999999999</v>
      </c>
      <c r="Q97" s="147" t="s">
        <v>551</v>
      </c>
      <c r="R97" s="147">
        <v>7</v>
      </c>
      <c r="S97" t="s">
        <v>411</v>
      </c>
      <c r="T97" t="s">
        <v>2177</v>
      </c>
    </row>
    <row r="98" spans="1:20" x14ac:dyDescent="0.3">
      <c r="A98" t="s">
        <v>1251</v>
      </c>
      <c r="B98">
        <v>332510</v>
      </c>
      <c r="C98" s="148">
        <v>395</v>
      </c>
      <c r="D98" t="s">
        <v>330</v>
      </c>
      <c r="E98" t="s">
        <v>331</v>
      </c>
      <c r="F98" s="73" t="s">
        <v>975</v>
      </c>
      <c r="G98" t="s">
        <v>9</v>
      </c>
      <c r="H98" s="239">
        <v>5313.065420560747</v>
      </c>
      <c r="I98" s="239">
        <v>3453.4925233644863</v>
      </c>
      <c r="J98" s="236">
        <v>0.65000000000000013</v>
      </c>
      <c r="K98" s="189">
        <v>22082.750000000004</v>
      </c>
      <c r="L98" s="188">
        <v>14353.787500000006</v>
      </c>
      <c r="M98" s="236">
        <v>0.65000000000000013</v>
      </c>
      <c r="N98" s="189">
        <v>8915.4</v>
      </c>
      <c r="O98" s="188">
        <v>5795.01</v>
      </c>
      <c r="P98" s="236">
        <v>57.950100000000006</v>
      </c>
      <c r="Q98" s="147" t="s">
        <v>551</v>
      </c>
      <c r="R98" s="147">
        <v>6</v>
      </c>
      <c r="S98" t="s">
        <v>331</v>
      </c>
      <c r="T98" t="s">
        <v>2177</v>
      </c>
    </row>
    <row r="99" spans="1:20" x14ac:dyDescent="0.3">
      <c r="A99" t="s">
        <v>1169</v>
      </c>
      <c r="B99">
        <v>331760</v>
      </c>
      <c r="C99" s="148">
        <v>5</v>
      </c>
      <c r="D99" t="s">
        <v>159</v>
      </c>
      <c r="E99" t="s">
        <v>160</v>
      </c>
      <c r="F99" s="73" t="s">
        <v>746</v>
      </c>
      <c r="G99" t="s">
        <v>9</v>
      </c>
      <c r="H99" s="239">
        <v>5230.896739130435</v>
      </c>
      <c r="I99" s="239">
        <v>3020.7992760416669</v>
      </c>
      <c r="J99" s="236">
        <v>0.57749166666666663</v>
      </c>
      <c r="K99" s="189">
        <v>31267.074074074073</v>
      </c>
      <c r="L99" s="188">
        <v>18056.474718827161</v>
      </c>
      <c r="M99" s="236">
        <v>0.57749166666666663</v>
      </c>
      <c r="N99" s="189">
        <v>102374.24999999999</v>
      </c>
      <c r="O99" s="188">
        <v>59120.276256249985</v>
      </c>
      <c r="P99" s="236">
        <v>236.48110502499995</v>
      </c>
      <c r="Q99" s="147" t="s">
        <v>551</v>
      </c>
      <c r="R99" s="147">
        <v>12</v>
      </c>
      <c r="S99" t="s">
        <v>160</v>
      </c>
      <c r="T99" t="s">
        <v>2177</v>
      </c>
    </row>
    <row r="100" spans="1:20" x14ac:dyDescent="0.3">
      <c r="A100" t="s">
        <v>1226</v>
      </c>
      <c r="B100">
        <v>332250</v>
      </c>
      <c r="C100" s="148">
        <v>343</v>
      </c>
      <c r="D100" t="s">
        <v>281</v>
      </c>
      <c r="E100" t="s">
        <v>284</v>
      </c>
      <c r="F100" s="73" t="s">
        <v>922</v>
      </c>
      <c r="G100" t="s">
        <v>9</v>
      </c>
      <c r="H100" s="239">
        <v>2045.1333333333332</v>
      </c>
      <c r="I100" s="239">
        <v>2210.2778499999999</v>
      </c>
      <c r="J100" s="236">
        <v>1.0807499999999999</v>
      </c>
      <c r="K100" s="189">
        <v>4250.666666666667</v>
      </c>
      <c r="L100" s="188">
        <v>4593.9079999999994</v>
      </c>
      <c r="M100" s="236">
        <v>1.0807499999999999</v>
      </c>
      <c r="N100" s="189">
        <v>0</v>
      </c>
      <c r="O100" s="188">
        <v>0</v>
      </c>
      <c r="P100" s="236">
        <v>9.9828877499999997</v>
      </c>
      <c r="Q100" s="147" t="s">
        <v>551</v>
      </c>
      <c r="R100" s="147">
        <v>3</v>
      </c>
      <c r="S100" t="s">
        <v>284</v>
      </c>
      <c r="T100" t="s">
        <v>2177</v>
      </c>
    </row>
    <row r="101" spans="1:20" x14ac:dyDescent="0.3">
      <c r="A101" t="s">
        <v>1227</v>
      </c>
      <c r="B101">
        <v>332260</v>
      </c>
      <c r="C101" s="148">
        <v>343</v>
      </c>
      <c r="D101" t="s">
        <v>281</v>
      </c>
      <c r="E101" t="s">
        <v>285</v>
      </c>
      <c r="F101" s="73" t="s">
        <v>924</v>
      </c>
      <c r="G101" t="s">
        <v>9</v>
      </c>
      <c r="H101" s="239">
        <v>2578.9729729729725</v>
      </c>
      <c r="I101" s="239">
        <v>2787.2465319819812</v>
      </c>
      <c r="J101" s="236">
        <v>1.080758333333333</v>
      </c>
      <c r="K101" s="189">
        <v>6748.1111111111113</v>
      </c>
      <c r="L101" s="188">
        <v>7293.0773175925906</v>
      </c>
      <c r="M101" s="236">
        <v>1.080758333333333</v>
      </c>
      <c r="N101" s="189">
        <v>16054.250000000004</v>
      </c>
      <c r="O101" s="188">
        <v>17350.764472916664</v>
      </c>
      <c r="P101" s="236">
        <v>69.403057891666663</v>
      </c>
      <c r="Q101" s="147" t="s">
        <v>551</v>
      </c>
      <c r="R101" s="147">
        <v>12</v>
      </c>
      <c r="S101" t="s">
        <v>285</v>
      </c>
      <c r="T101" t="s">
        <v>2177</v>
      </c>
    </row>
    <row r="102" spans="1:20" x14ac:dyDescent="0.3">
      <c r="A102" t="s">
        <v>1228</v>
      </c>
      <c r="B102">
        <v>332270</v>
      </c>
      <c r="C102" s="148">
        <v>343</v>
      </c>
      <c r="D102" t="s">
        <v>281</v>
      </c>
      <c r="E102" t="s">
        <v>286</v>
      </c>
      <c r="F102" s="73" t="s">
        <v>926</v>
      </c>
      <c r="G102" t="s">
        <v>9</v>
      </c>
      <c r="H102" s="239">
        <v>2090.666666666667</v>
      </c>
      <c r="I102" s="239">
        <v>2283.844266666667</v>
      </c>
      <c r="J102" s="236">
        <v>1.0923999999999998</v>
      </c>
      <c r="K102" s="189">
        <v>6406.1249999999991</v>
      </c>
      <c r="L102" s="188">
        <v>6998.050949999998</v>
      </c>
      <c r="M102" s="236">
        <v>1.0923999999999998</v>
      </c>
      <c r="N102" s="189">
        <v>0</v>
      </c>
      <c r="O102" s="188">
        <v>0</v>
      </c>
      <c r="P102" s="236">
        <v>5.9044219999999994</v>
      </c>
      <c r="Q102" s="147" t="s">
        <v>551</v>
      </c>
      <c r="R102" s="147">
        <v>12</v>
      </c>
      <c r="S102" t="s">
        <v>286</v>
      </c>
      <c r="T102" t="s">
        <v>2177</v>
      </c>
    </row>
    <row r="103" spans="1:20" x14ac:dyDescent="0.3">
      <c r="A103" t="s">
        <v>1224</v>
      </c>
      <c r="B103">
        <v>332230</v>
      </c>
      <c r="C103" s="148">
        <v>343</v>
      </c>
      <c r="D103" t="s">
        <v>281</v>
      </c>
      <c r="E103" t="s">
        <v>282</v>
      </c>
      <c r="F103" s="73" t="s">
        <v>918</v>
      </c>
      <c r="G103" t="s">
        <v>9</v>
      </c>
      <c r="H103" s="239">
        <v>2773.8285714285716</v>
      </c>
      <c r="I103" s="239">
        <v>2997.8845742857138</v>
      </c>
      <c r="J103" s="236">
        <v>1.0807749999999998</v>
      </c>
      <c r="K103" s="189">
        <v>13249.499999999998</v>
      </c>
      <c r="L103" s="188">
        <v>14319.728362499995</v>
      </c>
      <c r="M103" s="236">
        <v>1.0807749999999998</v>
      </c>
      <c r="N103" s="189">
        <v>2355.5</v>
      </c>
      <c r="O103" s="188">
        <v>2545.7655125000001</v>
      </c>
      <c r="P103" s="236">
        <v>35.640717174999999</v>
      </c>
      <c r="Q103" s="147" t="s">
        <v>551</v>
      </c>
      <c r="R103" s="147">
        <v>12</v>
      </c>
      <c r="S103" t="s">
        <v>282</v>
      </c>
      <c r="T103" t="s">
        <v>2177</v>
      </c>
    </row>
    <row r="104" spans="1:20" x14ac:dyDescent="0.3">
      <c r="A104" t="s">
        <v>1225</v>
      </c>
      <c r="B104">
        <v>332240</v>
      </c>
      <c r="C104" s="148">
        <v>343</v>
      </c>
      <c r="D104" t="s">
        <v>281</v>
      </c>
      <c r="E104" t="s">
        <v>283</v>
      </c>
      <c r="F104" s="73" t="s">
        <v>920</v>
      </c>
      <c r="G104" t="s">
        <v>9</v>
      </c>
      <c r="H104" s="239">
        <v>2831.4324324324325</v>
      </c>
      <c r="I104" s="239">
        <v>3060.1177918918911</v>
      </c>
      <c r="J104" s="236">
        <v>1.0807666666666664</v>
      </c>
      <c r="K104" s="189">
        <v>10469.999999999998</v>
      </c>
      <c r="L104" s="188">
        <v>11315.626999999995</v>
      </c>
      <c r="M104" s="236">
        <v>1.0807666666666664</v>
      </c>
      <c r="N104" s="189">
        <v>4982.375</v>
      </c>
      <c r="O104" s="188">
        <v>5384.7848208333326</v>
      </c>
      <c r="P104" s="236">
        <v>43.078278566666661</v>
      </c>
      <c r="Q104" s="147" t="s">
        <v>551</v>
      </c>
      <c r="R104" s="147">
        <v>12</v>
      </c>
      <c r="S104" t="s">
        <v>283</v>
      </c>
      <c r="T104" t="s">
        <v>2177</v>
      </c>
    </row>
    <row r="105" spans="1:20" x14ac:dyDescent="0.3">
      <c r="A105" t="s">
        <v>1111</v>
      </c>
      <c r="B105">
        <v>331800</v>
      </c>
      <c r="C105" s="148">
        <v>43</v>
      </c>
      <c r="D105" t="s">
        <v>1295</v>
      </c>
      <c r="E105" t="s">
        <v>173</v>
      </c>
      <c r="F105" s="73" t="s">
        <v>646</v>
      </c>
      <c r="G105" t="s">
        <v>9</v>
      </c>
      <c r="H105" s="239">
        <v>5503.2054939249856</v>
      </c>
      <c r="I105" s="239">
        <v>1835.5941924986785</v>
      </c>
      <c r="J105" s="236">
        <v>0.33354999999999996</v>
      </c>
      <c r="K105" s="189">
        <v>20257.587155963305</v>
      </c>
      <c r="L105" s="188">
        <v>6756.918195871559</v>
      </c>
      <c r="M105" s="236">
        <v>0.3335499999999999</v>
      </c>
      <c r="N105" s="189">
        <v>140951.79591836734</v>
      </c>
      <c r="O105" s="188">
        <v>47014.471528571419</v>
      </c>
      <c r="P105" s="236">
        <v>4607.4182097999992</v>
      </c>
      <c r="Q105" s="147" t="s">
        <v>551</v>
      </c>
      <c r="R105" s="147">
        <v>12</v>
      </c>
      <c r="S105" t="s">
        <v>1112</v>
      </c>
      <c r="T105" t="s">
        <v>2177</v>
      </c>
    </row>
    <row r="106" spans="1:20" x14ac:dyDescent="0.3">
      <c r="A106" t="s">
        <v>1244</v>
      </c>
      <c r="B106">
        <v>332420</v>
      </c>
      <c r="C106" s="148">
        <v>408</v>
      </c>
      <c r="D106" t="s">
        <v>311</v>
      </c>
      <c r="E106" t="s">
        <v>312</v>
      </c>
      <c r="F106" s="73" t="s">
        <v>957</v>
      </c>
      <c r="G106" t="s">
        <v>9</v>
      </c>
      <c r="H106" s="239">
        <v>4436.1818181818189</v>
      </c>
      <c r="I106" s="239">
        <v>1877.9836363636364</v>
      </c>
      <c r="J106" s="236">
        <v>0.42333333333333328</v>
      </c>
      <c r="K106" s="189">
        <v>68343.599999999991</v>
      </c>
      <c r="L106" s="188">
        <v>28932.123999999996</v>
      </c>
      <c r="M106" s="236">
        <v>0.42333333333333328</v>
      </c>
      <c r="N106" s="189">
        <v>13807.250000000002</v>
      </c>
      <c r="O106" s="188">
        <v>5845.0691666666662</v>
      </c>
      <c r="P106" s="236">
        <v>70.140829999999994</v>
      </c>
      <c r="Q106" s="147" t="s">
        <v>551</v>
      </c>
      <c r="R106" s="147">
        <v>12</v>
      </c>
      <c r="S106" t="s">
        <v>312</v>
      </c>
      <c r="T106" t="s">
        <v>2177</v>
      </c>
    </row>
    <row r="107" spans="1:20" x14ac:dyDescent="0.3">
      <c r="A107" t="s">
        <v>1230</v>
      </c>
      <c r="B107">
        <v>332290</v>
      </c>
      <c r="C107" s="148">
        <v>319</v>
      </c>
      <c r="D107" t="s">
        <v>289</v>
      </c>
      <c r="E107" t="s">
        <v>290</v>
      </c>
      <c r="F107" s="73" t="s">
        <v>646</v>
      </c>
      <c r="G107" t="s">
        <v>9</v>
      </c>
      <c r="H107" s="239">
        <v>3207.5420560747662</v>
      </c>
      <c r="I107" s="239">
        <v>2655.5775272585665</v>
      </c>
      <c r="J107" s="236">
        <v>0.82791666666666663</v>
      </c>
      <c r="K107" s="189">
        <v>7917.3529411764703</v>
      </c>
      <c r="L107" s="188">
        <v>6554.9084558823515</v>
      </c>
      <c r="M107" s="236">
        <v>0.82791666666666652</v>
      </c>
      <c r="N107" s="189">
        <v>10141.833333333332</v>
      </c>
      <c r="O107" s="188">
        <v>8396.5928472222222</v>
      </c>
      <c r="P107" s="236">
        <v>50.379557083333324</v>
      </c>
      <c r="Q107" s="147" t="s">
        <v>551</v>
      </c>
      <c r="R107" s="147">
        <v>12</v>
      </c>
      <c r="S107" t="s">
        <v>290</v>
      </c>
      <c r="T107" t="s">
        <v>2177</v>
      </c>
    </row>
    <row r="108" spans="1:20" x14ac:dyDescent="0.3">
      <c r="A108" t="s">
        <v>1075</v>
      </c>
      <c r="B108">
        <v>331030</v>
      </c>
      <c r="C108" s="148">
        <v>635</v>
      </c>
      <c r="D108" t="s">
        <v>65</v>
      </c>
      <c r="E108" t="s">
        <v>66</v>
      </c>
      <c r="F108" s="73" t="s">
        <v>582</v>
      </c>
      <c r="G108" t="s">
        <v>9</v>
      </c>
      <c r="H108" s="239">
        <v>3423.0454545454545</v>
      </c>
      <c r="I108" s="239">
        <v>2156.5186363636362</v>
      </c>
      <c r="J108" s="236">
        <v>0.63</v>
      </c>
      <c r="K108" s="189">
        <v>37502.25</v>
      </c>
      <c r="L108" s="188">
        <v>23626.4175</v>
      </c>
      <c r="M108" s="236">
        <v>0.63</v>
      </c>
      <c r="N108" s="189">
        <v>11707.250000000002</v>
      </c>
      <c r="O108" s="188">
        <v>7375.5675000000019</v>
      </c>
      <c r="P108" s="236">
        <v>118.00908000000003</v>
      </c>
      <c r="Q108" s="147" t="s">
        <v>551</v>
      </c>
      <c r="R108" s="147">
        <v>12</v>
      </c>
      <c r="S108" t="s">
        <v>66</v>
      </c>
      <c r="T108" t="s">
        <v>2177</v>
      </c>
    </row>
    <row r="109" spans="1:20" x14ac:dyDescent="0.3">
      <c r="A109" t="s">
        <v>1232</v>
      </c>
      <c r="B109">
        <v>332310</v>
      </c>
      <c r="C109" s="148">
        <v>365</v>
      </c>
      <c r="D109" t="s">
        <v>291</v>
      </c>
      <c r="E109" t="s">
        <v>292</v>
      </c>
      <c r="F109" s="73" t="s">
        <v>933</v>
      </c>
      <c r="G109" t="s">
        <v>9</v>
      </c>
      <c r="H109" s="239">
        <v>4435.8782608695647</v>
      </c>
      <c r="I109" s="239">
        <v>2173.5803478260877</v>
      </c>
      <c r="J109" s="236">
        <v>0.49000000000000016</v>
      </c>
      <c r="K109" s="189">
        <v>15287.636363636362</v>
      </c>
      <c r="L109" s="188">
        <v>7490.9418181818201</v>
      </c>
      <c r="M109" s="236">
        <v>0.49000000000000016</v>
      </c>
      <c r="N109" s="189">
        <v>17184</v>
      </c>
      <c r="O109" s="188">
        <v>8420.1600000000053</v>
      </c>
      <c r="P109" s="236">
        <v>319.96608000000015</v>
      </c>
      <c r="Q109" s="147" t="s">
        <v>551</v>
      </c>
      <c r="R109" s="147">
        <v>6</v>
      </c>
      <c r="S109" t="s">
        <v>292</v>
      </c>
      <c r="T109" t="s">
        <v>2177</v>
      </c>
    </row>
    <row r="110" spans="1:20" x14ac:dyDescent="0.3">
      <c r="A110" t="s">
        <v>1216</v>
      </c>
      <c r="B110">
        <v>332150</v>
      </c>
      <c r="C110" s="148">
        <v>281</v>
      </c>
      <c r="D110" t="s">
        <v>264</v>
      </c>
      <c r="E110" t="s">
        <v>265</v>
      </c>
      <c r="F110" s="73" t="s">
        <v>897</v>
      </c>
      <c r="G110" t="s">
        <v>9</v>
      </c>
      <c r="H110" s="239">
        <v>4578.3894736842103</v>
      </c>
      <c r="I110" s="239">
        <v>2380.7625263157888</v>
      </c>
      <c r="J110" s="236">
        <v>0.51999999999999991</v>
      </c>
      <c r="K110" s="189">
        <v>20702.708333333328</v>
      </c>
      <c r="L110" s="188">
        <v>10765.408333333331</v>
      </c>
      <c r="M110" s="236">
        <v>0.51999999999999991</v>
      </c>
      <c r="N110" s="189">
        <v>10029.25</v>
      </c>
      <c r="O110" s="188">
        <v>5215.2099999999991</v>
      </c>
      <c r="P110" s="236">
        <v>20.860839999999996</v>
      </c>
      <c r="Q110" s="147" t="s">
        <v>551</v>
      </c>
      <c r="R110" s="147">
        <v>12</v>
      </c>
      <c r="S110" t="s">
        <v>265</v>
      </c>
      <c r="T110" t="s">
        <v>2177</v>
      </c>
    </row>
    <row r="111" spans="1:20" x14ac:dyDescent="0.3">
      <c r="A111" t="s">
        <v>1074</v>
      </c>
      <c r="B111">
        <v>331020</v>
      </c>
      <c r="C111" s="148">
        <v>412</v>
      </c>
      <c r="D111" t="s">
        <v>63</v>
      </c>
      <c r="E111" t="s">
        <v>64</v>
      </c>
      <c r="F111" s="73" t="s">
        <v>580</v>
      </c>
      <c r="G111" t="s">
        <v>9</v>
      </c>
      <c r="H111" s="239">
        <v>3734.1128205128198</v>
      </c>
      <c r="I111" s="239">
        <v>2259.1382564102555</v>
      </c>
      <c r="J111" s="236">
        <v>0.60499999999999987</v>
      </c>
      <c r="K111" s="189">
        <v>12519.3</v>
      </c>
      <c r="L111" s="188">
        <v>7574.1764999999987</v>
      </c>
      <c r="M111" s="236">
        <v>0.60499999999999987</v>
      </c>
      <c r="N111" s="189">
        <v>35325.272727272735</v>
      </c>
      <c r="O111" s="188">
        <v>21371.789999999997</v>
      </c>
      <c r="P111" s="236">
        <v>470.17937999999992</v>
      </c>
      <c r="Q111" s="147" t="s">
        <v>551</v>
      </c>
      <c r="R111" s="147">
        <v>12</v>
      </c>
      <c r="S111" t="s">
        <v>64</v>
      </c>
      <c r="T111" t="s">
        <v>2177</v>
      </c>
    </row>
    <row r="112" spans="1:20" x14ac:dyDescent="0.3">
      <c r="A112" t="s">
        <v>1268</v>
      </c>
      <c r="B112">
        <v>332710</v>
      </c>
      <c r="C112" s="148">
        <v>664</v>
      </c>
      <c r="D112" t="s">
        <v>365</v>
      </c>
      <c r="E112" t="s">
        <v>366</v>
      </c>
      <c r="F112" s="73" t="s">
        <v>1021</v>
      </c>
      <c r="G112" t="s">
        <v>9</v>
      </c>
      <c r="H112" s="239">
        <v>2450.372549019608</v>
      </c>
      <c r="I112" s="239">
        <v>2352.3576470588241</v>
      </c>
      <c r="J112" s="236">
        <v>0.9600000000000003</v>
      </c>
      <c r="K112" s="189">
        <v>19351.857142857145</v>
      </c>
      <c r="L112" s="188">
        <v>18577.782857142865</v>
      </c>
      <c r="M112" s="236">
        <v>0.96000000000000019</v>
      </c>
      <c r="N112" s="189">
        <v>5921.583333333333</v>
      </c>
      <c r="O112" s="188">
        <v>5684.7200000000012</v>
      </c>
      <c r="P112" s="236">
        <v>68.216640000000012</v>
      </c>
      <c r="Q112" s="147" t="s">
        <v>551</v>
      </c>
      <c r="R112" s="147">
        <v>12</v>
      </c>
      <c r="S112" t="s">
        <v>366</v>
      </c>
      <c r="T112" t="e">
        <v>#N/A</v>
      </c>
    </row>
    <row r="113" spans="1:20" x14ac:dyDescent="0.3">
      <c r="A113" t="s">
        <v>1240</v>
      </c>
      <c r="B113">
        <v>332380</v>
      </c>
      <c r="C113" s="148">
        <v>254</v>
      </c>
      <c r="D113" t="s">
        <v>303</v>
      </c>
      <c r="E113" t="s">
        <v>307</v>
      </c>
      <c r="F113" s="73" t="s">
        <v>949</v>
      </c>
      <c r="G113" t="s">
        <v>10</v>
      </c>
      <c r="H113" s="239">
        <v>8710.9636363636364</v>
      </c>
      <c r="I113" s="239">
        <v>696.87709090909073</v>
      </c>
      <c r="J113" s="236">
        <v>7.9999999999999988E-2</v>
      </c>
      <c r="K113" s="189">
        <v>67895.642857142841</v>
      </c>
      <c r="L113" s="188">
        <v>5431.6514285714275</v>
      </c>
      <c r="M113" s="236">
        <v>7.9999999999999988E-2</v>
      </c>
      <c r="N113" s="189">
        <v>17533.875000000004</v>
      </c>
      <c r="O113" s="188">
        <v>1402.7099999999998</v>
      </c>
      <c r="P113" s="236">
        <v>11.221679999999999</v>
      </c>
      <c r="Q113" s="147" t="s">
        <v>551</v>
      </c>
      <c r="R113" s="147">
        <v>12</v>
      </c>
      <c r="S113" t="s">
        <v>307</v>
      </c>
      <c r="T113" t="s">
        <v>2177</v>
      </c>
    </row>
    <row r="114" spans="1:20" x14ac:dyDescent="0.3">
      <c r="A114" t="s">
        <v>1241</v>
      </c>
      <c r="B114">
        <v>332390</v>
      </c>
      <c r="C114" s="148">
        <v>254</v>
      </c>
      <c r="D114" t="s">
        <v>303</v>
      </c>
      <c r="E114" t="s">
        <v>308</v>
      </c>
      <c r="F114" s="73" t="s">
        <v>951</v>
      </c>
      <c r="G114" t="s">
        <v>10</v>
      </c>
      <c r="H114" s="239">
        <v>8424.0523560209422</v>
      </c>
      <c r="I114" s="239">
        <v>1263.607853403141</v>
      </c>
      <c r="J114" s="236">
        <v>0.14999999999999997</v>
      </c>
      <c r="K114" s="189">
        <v>49006.790123456791</v>
      </c>
      <c r="L114" s="188">
        <v>7351.0185185185155</v>
      </c>
      <c r="M114" s="236">
        <v>0.14999999999999997</v>
      </c>
      <c r="N114" s="189">
        <v>36006.25</v>
      </c>
      <c r="O114" s="188">
        <v>5400.9374999999982</v>
      </c>
      <c r="P114" s="236">
        <v>21.603749999999994</v>
      </c>
      <c r="Q114" s="147" t="s">
        <v>551</v>
      </c>
      <c r="R114" s="147">
        <v>12</v>
      </c>
      <c r="S114" t="s">
        <v>308</v>
      </c>
      <c r="T114" t="s">
        <v>2177</v>
      </c>
    </row>
    <row r="115" spans="1:20" x14ac:dyDescent="0.3">
      <c r="A115" t="s">
        <v>1242</v>
      </c>
      <c r="B115">
        <v>332400</v>
      </c>
      <c r="C115" s="148">
        <v>254</v>
      </c>
      <c r="D115" t="s">
        <v>303</v>
      </c>
      <c r="E115" t="s">
        <v>309</v>
      </c>
      <c r="F115" s="73" t="s">
        <v>953</v>
      </c>
      <c r="G115" t="s">
        <v>10</v>
      </c>
      <c r="H115" s="239">
        <v>8727.2419354838712</v>
      </c>
      <c r="I115" s="239">
        <v>1309.0862903225807</v>
      </c>
      <c r="J115" s="236">
        <v>0.14999999999999997</v>
      </c>
      <c r="K115" s="189">
        <v>58293.148936170204</v>
      </c>
      <c r="L115" s="188">
        <v>8743.9723404255292</v>
      </c>
      <c r="M115" s="236">
        <v>0.14999999999999997</v>
      </c>
      <c r="N115" s="189">
        <v>39088.499999999993</v>
      </c>
      <c r="O115" s="188">
        <v>5863.2749999999978</v>
      </c>
      <c r="P115" s="236">
        <v>11.726549999999996</v>
      </c>
      <c r="Q115" s="147" t="s">
        <v>551</v>
      </c>
      <c r="R115" s="147">
        <v>12</v>
      </c>
      <c r="S115" t="s">
        <v>309</v>
      </c>
      <c r="T115" t="s">
        <v>2177</v>
      </c>
    </row>
    <row r="116" spans="1:20" x14ac:dyDescent="0.3">
      <c r="A116" t="s">
        <v>1243</v>
      </c>
      <c r="B116">
        <v>332410</v>
      </c>
      <c r="C116" s="148">
        <v>254</v>
      </c>
      <c r="D116" t="s">
        <v>303</v>
      </c>
      <c r="E116" t="s">
        <v>310</v>
      </c>
      <c r="F116" s="73" t="s">
        <v>955</v>
      </c>
      <c r="G116" t="s">
        <v>10</v>
      </c>
      <c r="H116" s="239">
        <v>9525.7350993377477</v>
      </c>
      <c r="I116" s="239">
        <v>1428.8602649006618</v>
      </c>
      <c r="J116" s="236">
        <v>0.14999999999999997</v>
      </c>
      <c r="K116" s="189">
        <v>62649.65753424658</v>
      </c>
      <c r="L116" s="188">
        <v>9397.4486301369852</v>
      </c>
      <c r="M116" s="236">
        <v>0.14999999999999997</v>
      </c>
      <c r="N116" s="189">
        <v>19972</v>
      </c>
      <c r="O116" s="188">
        <v>2995.7999999999997</v>
      </c>
      <c r="P116" s="236">
        <v>17.974799999999998</v>
      </c>
      <c r="Q116" s="147" t="s">
        <v>551</v>
      </c>
      <c r="R116" s="147">
        <v>12</v>
      </c>
      <c r="S116" t="s">
        <v>310</v>
      </c>
      <c r="T116" t="s">
        <v>2177</v>
      </c>
    </row>
    <row r="117" spans="1:20" x14ac:dyDescent="0.3">
      <c r="A117" t="s">
        <v>1237</v>
      </c>
      <c r="B117">
        <v>332350</v>
      </c>
      <c r="C117" s="148">
        <v>254</v>
      </c>
      <c r="D117" t="s">
        <v>303</v>
      </c>
      <c r="E117" t="s">
        <v>304</v>
      </c>
      <c r="F117" s="73" t="s">
        <v>943</v>
      </c>
      <c r="G117" t="s">
        <v>10</v>
      </c>
      <c r="H117" s="239">
        <v>6750.3333333333339</v>
      </c>
      <c r="I117" s="239">
        <v>1012.5499999999998</v>
      </c>
      <c r="J117" s="236">
        <v>0.14999999999999997</v>
      </c>
      <c r="K117" s="189">
        <v>43977.56923076923</v>
      </c>
      <c r="L117" s="188">
        <v>6596.6353846153825</v>
      </c>
      <c r="M117" s="236">
        <v>0.14999999999999997</v>
      </c>
      <c r="N117" s="189">
        <v>22615.000000000004</v>
      </c>
      <c r="O117" s="188">
        <v>3392.2499999999995</v>
      </c>
      <c r="P117" s="236">
        <v>13.568999999999999</v>
      </c>
      <c r="Q117" s="147" t="s">
        <v>551</v>
      </c>
      <c r="R117" s="147">
        <v>6</v>
      </c>
      <c r="S117" t="s">
        <v>304</v>
      </c>
      <c r="T117" t="s">
        <v>2177</v>
      </c>
    </row>
    <row r="118" spans="1:20" x14ac:dyDescent="0.3">
      <c r="A118" t="s">
        <v>1238</v>
      </c>
      <c r="B118">
        <v>332360</v>
      </c>
      <c r="C118" s="148">
        <v>254</v>
      </c>
      <c r="D118" t="s">
        <v>303</v>
      </c>
      <c r="E118" t="s">
        <v>305</v>
      </c>
      <c r="F118" s="73" t="s">
        <v>945</v>
      </c>
      <c r="G118" t="s">
        <v>10</v>
      </c>
      <c r="H118" s="239">
        <v>9988.0952380952349</v>
      </c>
      <c r="I118" s="239">
        <v>1498.2142857142851</v>
      </c>
      <c r="J118" s="236">
        <v>0.14999999999999997</v>
      </c>
      <c r="K118" s="189">
        <v>45525.705882352944</v>
      </c>
      <c r="L118" s="188">
        <v>6828.8558823529411</v>
      </c>
      <c r="M118" s="236">
        <v>0.14999999999999997</v>
      </c>
      <c r="N118" s="189">
        <v>17282</v>
      </c>
      <c r="O118" s="188">
        <v>2592.2999999999993</v>
      </c>
      <c r="P118" s="236">
        <v>10.369199999999998</v>
      </c>
      <c r="Q118" s="147" t="s">
        <v>551</v>
      </c>
      <c r="R118" s="147">
        <v>12</v>
      </c>
      <c r="S118" t="s">
        <v>305</v>
      </c>
      <c r="T118" t="s">
        <v>2177</v>
      </c>
    </row>
    <row r="119" spans="1:20" x14ac:dyDescent="0.3">
      <c r="A119" t="s">
        <v>1239</v>
      </c>
      <c r="B119">
        <v>332370</v>
      </c>
      <c r="C119" s="148">
        <v>254</v>
      </c>
      <c r="D119" t="s">
        <v>303</v>
      </c>
      <c r="E119" t="s">
        <v>306</v>
      </c>
      <c r="F119" s="73" t="s">
        <v>947</v>
      </c>
      <c r="G119" t="s">
        <v>10</v>
      </c>
      <c r="H119" s="239">
        <v>8829.9240506329115</v>
      </c>
      <c r="I119" s="239">
        <v>1324.4886075949364</v>
      </c>
      <c r="J119" s="236">
        <v>0.14999999999999997</v>
      </c>
      <c r="K119" s="189">
        <v>52881.333333333343</v>
      </c>
      <c r="L119" s="188">
        <v>7932.2</v>
      </c>
      <c r="M119" s="236">
        <v>0.14999999999999997</v>
      </c>
      <c r="N119" s="189">
        <v>131662.16666666666</v>
      </c>
      <c r="O119" s="188">
        <v>19749.324999999997</v>
      </c>
      <c r="P119" s="236">
        <v>118.49594999999997</v>
      </c>
      <c r="Q119" s="147" t="s">
        <v>551</v>
      </c>
      <c r="R119" s="147">
        <v>12</v>
      </c>
      <c r="S119" t="s">
        <v>306</v>
      </c>
      <c r="T119" t="s">
        <v>2177</v>
      </c>
    </row>
    <row r="120" spans="1:20" x14ac:dyDescent="0.3">
      <c r="A120" t="s">
        <v>1173</v>
      </c>
      <c r="B120">
        <v>0</v>
      </c>
      <c r="C120" s="148">
        <v>214</v>
      </c>
      <c r="D120" t="s">
        <v>169</v>
      </c>
      <c r="E120" t="s">
        <v>756</v>
      </c>
      <c r="F120" s="73" t="s">
        <v>757</v>
      </c>
      <c r="G120" t="s">
        <v>10</v>
      </c>
      <c r="H120" s="239">
        <v>7450.6008010680907</v>
      </c>
      <c r="I120" s="239">
        <v>982.10947930574105</v>
      </c>
      <c r="J120" s="236">
        <v>0.13181614550667503</v>
      </c>
      <c r="K120" s="189">
        <v>91767.058823529413</v>
      </c>
      <c r="L120" s="188">
        <v>10500.470588235294</v>
      </c>
      <c r="M120" s="236">
        <v>0.11442527114689366</v>
      </c>
      <c r="N120" s="189">
        <v>0</v>
      </c>
      <c r="O120" s="188">
        <v>0</v>
      </c>
      <c r="P120" s="236">
        <v>0</v>
      </c>
      <c r="Q120" s="147" t="s">
        <v>1078</v>
      </c>
      <c r="R120" s="147">
        <v>12</v>
      </c>
      <c r="S120" t="s">
        <v>756</v>
      </c>
      <c r="T120" t="s">
        <v>505</v>
      </c>
    </row>
    <row r="121" spans="1:20" x14ac:dyDescent="0.3">
      <c r="A121" t="s">
        <v>1266</v>
      </c>
      <c r="B121">
        <v>0</v>
      </c>
      <c r="C121" s="148">
        <v>227</v>
      </c>
      <c r="D121" t="s">
        <v>1009</v>
      </c>
      <c r="E121" t="s">
        <v>1011</v>
      </c>
      <c r="F121" s="73" t="s">
        <v>1012</v>
      </c>
      <c r="G121" t="s">
        <v>10</v>
      </c>
      <c r="H121" s="239">
        <v>0</v>
      </c>
      <c r="I121" s="239">
        <v>0</v>
      </c>
      <c r="J121" s="236">
        <v>0</v>
      </c>
      <c r="K121" s="189">
        <v>428029.58579881658</v>
      </c>
      <c r="L121" s="188">
        <v>94976.331360946744</v>
      </c>
      <c r="M121" s="236">
        <v>0.22189197782600881</v>
      </c>
      <c r="N121" s="189">
        <v>0</v>
      </c>
      <c r="O121" s="188">
        <v>0</v>
      </c>
      <c r="P121" s="236">
        <v>0</v>
      </c>
      <c r="Q121" s="147" t="s">
        <v>1078</v>
      </c>
      <c r="R121" s="147">
        <v>12</v>
      </c>
      <c r="S121" t="s">
        <v>1011</v>
      </c>
      <c r="T121" t="s">
        <v>505</v>
      </c>
    </row>
    <row r="122" spans="1:20" x14ac:dyDescent="0.3">
      <c r="A122" t="s">
        <v>1141</v>
      </c>
      <c r="B122">
        <v>331500</v>
      </c>
      <c r="C122" s="148">
        <v>169</v>
      </c>
      <c r="D122" t="s">
        <v>103</v>
      </c>
      <c r="E122" t="s">
        <v>131</v>
      </c>
      <c r="F122" s="73" t="s">
        <v>676</v>
      </c>
      <c r="G122" t="s">
        <v>11</v>
      </c>
      <c r="H122" s="239">
        <v>6440.3700787401576</v>
      </c>
      <c r="I122" s="239">
        <v>5295.2722787401581</v>
      </c>
      <c r="J122" s="236">
        <v>0.82220000000000004</v>
      </c>
      <c r="K122" s="189">
        <v>11809.666666666664</v>
      </c>
      <c r="L122" s="188">
        <v>9709.907933333332</v>
      </c>
      <c r="M122" s="236">
        <v>0.82219999999999993</v>
      </c>
      <c r="N122" s="189">
        <v>42822.166666666664</v>
      </c>
      <c r="O122" s="188">
        <v>35208.385433333337</v>
      </c>
      <c r="P122" s="236">
        <v>633.75093779999997</v>
      </c>
      <c r="Q122" s="147" t="s">
        <v>551</v>
      </c>
      <c r="R122" s="147">
        <v>12</v>
      </c>
      <c r="S122" t="s">
        <v>131</v>
      </c>
      <c r="T122" t="s">
        <v>2177</v>
      </c>
    </row>
    <row r="123" spans="1:20" x14ac:dyDescent="0.3">
      <c r="A123" t="s">
        <v>1142</v>
      </c>
      <c r="B123">
        <v>331510</v>
      </c>
      <c r="C123" s="148">
        <v>169</v>
      </c>
      <c r="D123" t="s">
        <v>103</v>
      </c>
      <c r="E123" t="s">
        <v>132</v>
      </c>
      <c r="F123" s="73" t="s">
        <v>678</v>
      </c>
      <c r="G123" t="s">
        <v>11</v>
      </c>
      <c r="H123" s="239">
        <v>5976.5107913669062</v>
      </c>
      <c r="I123" s="239">
        <v>3581.0256576738602</v>
      </c>
      <c r="J123" s="236">
        <v>0.59918333333333318</v>
      </c>
      <c r="K123" s="189">
        <v>12058.923076923076</v>
      </c>
      <c r="L123" s="188">
        <v>7225.5057256410237</v>
      </c>
      <c r="M123" s="236">
        <v>0.59918333333333318</v>
      </c>
      <c r="N123" s="189">
        <v>37296.772727272728</v>
      </c>
      <c r="O123" s="188">
        <v>22347.604605303022</v>
      </c>
      <c r="P123" s="236">
        <v>491.64730131666653</v>
      </c>
      <c r="Q123" s="147" t="s">
        <v>551</v>
      </c>
      <c r="R123" s="147">
        <v>12</v>
      </c>
      <c r="S123" t="s">
        <v>132</v>
      </c>
      <c r="T123" t="s">
        <v>2177</v>
      </c>
    </row>
    <row r="124" spans="1:20" x14ac:dyDescent="0.3">
      <c r="A124" t="s">
        <v>1155</v>
      </c>
      <c r="B124">
        <v>331610</v>
      </c>
      <c r="C124" s="148">
        <v>169</v>
      </c>
      <c r="D124" t="s">
        <v>103</v>
      </c>
      <c r="E124" t="s">
        <v>143</v>
      </c>
      <c r="F124" s="73" t="s">
        <v>691</v>
      </c>
      <c r="G124" t="s">
        <v>11</v>
      </c>
      <c r="H124" s="239">
        <v>5824.8901098901124</v>
      </c>
      <c r="I124" s="239">
        <v>3282.3255769230786</v>
      </c>
      <c r="J124" s="236">
        <v>0.56350000000000011</v>
      </c>
      <c r="K124" s="189">
        <v>12301.5</v>
      </c>
      <c r="L124" s="188">
        <v>6931.8952500000014</v>
      </c>
      <c r="M124" s="236">
        <v>0.56350000000000011</v>
      </c>
      <c r="N124" s="189">
        <v>22708.189655172413</v>
      </c>
      <c r="O124" s="188">
        <v>12796.064870689655</v>
      </c>
      <c r="P124" s="236">
        <v>742.1717625</v>
      </c>
      <c r="Q124" s="147" t="s">
        <v>551</v>
      </c>
      <c r="R124" s="147">
        <v>12</v>
      </c>
      <c r="S124" t="s">
        <v>143</v>
      </c>
      <c r="T124" t="s">
        <v>2177</v>
      </c>
    </row>
    <row r="125" spans="1:20" x14ac:dyDescent="0.3">
      <c r="A125" t="s">
        <v>1159</v>
      </c>
      <c r="B125">
        <v>331650</v>
      </c>
      <c r="C125" s="148">
        <v>169</v>
      </c>
      <c r="D125" t="s">
        <v>103</v>
      </c>
      <c r="E125" t="s">
        <v>147</v>
      </c>
      <c r="F125" s="73" t="s">
        <v>695</v>
      </c>
      <c r="G125" t="s">
        <v>11</v>
      </c>
      <c r="H125" s="239">
        <v>2028.6756756756756</v>
      </c>
      <c r="I125" s="239">
        <v>1444.5185148648648</v>
      </c>
      <c r="J125" s="236">
        <v>0.71204999999999996</v>
      </c>
      <c r="K125" s="189">
        <v>6168.0588235294117</v>
      </c>
      <c r="L125" s="188">
        <v>4391.9662852941174</v>
      </c>
      <c r="M125" s="236">
        <v>0.71204999999999996</v>
      </c>
      <c r="N125" s="189">
        <v>19465</v>
      </c>
      <c r="O125" s="188">
        <v>13860.053249999999</v>
      </c>
      <c r="P125" s="236">
        <v>277.20106499999997</v>
      </c>
      <c r="Q125" s="147" t="s">
        <v>551</v>
      </c>
      <c r="R125" s="147">
        <v>12</v>
      </c>
      <c r="S125" t="s">
        <v>147</v>
      </c>
      <c r="T125" t="s">
        <v>2177</v>
      </c>
    </row>
    <row r="126" spans="1:20" x14ac:dyDescent="0.3">
      <c r="A126" t="s">
        <v>1109</v>
      </c>
      <c r="B126">
        <v>331250</v>
      </c>
      <c r="C126" s="148">
        <v>169</v>
      </c>
      <c r="D126" t="s">
        <v>103</v>
      </c>
      <c r="E126" t="s">
        <v>105</v>
      </c>
      <c r="F126" s="73" t="s">
        <v>644</v>
      </c>
      <c r="G126" t="s">
        <v>11</v>
      </c>
      <c r="H126" s="239">
        <v>4999.666666666667</v>
      </c>
      <c r="I126" s="239">
        <v>3215.8272638888893</v>
      </c>
      <c r="J126" s="236">
        <v>0.64320833333333338</v>
      </c>
      <c r="K126" s="189">
        <v>2860.5217391304341</v>
      </c>
      <c r="L126" s="188">
        <v>1839.9114202898547</v>
      </c>
      <c r="M126" s="236">
        <v>0.64320833333333338</v>
      </c>
      <c r="N126" s="189">
        <v>26254.517241379312</v>
      </c>
      <c r="O126" s="188">
        <v>16887.124277298852</v>
      </c>
      <c r="P126" s="236">
        <v>489.72660404166669</v>
      </c>
      <c r="Q126" s="147" t="s">
        <v>551</v>
      </c>
      <c r="R126" s="147">
        <v>12</v>
      </c>
      <c r="S126" t="s">
        <v>105</v>
      </c>
      <c r="T126" t="s">
        <v>2177</v>
      </c>
    </row>
    <row r="127" spans="1:20" x14ac:dyDescent="0.3">
      <c r="A127" t="s">
        <v>1129</v>
      </c>
      <c r="B127">
        <v>331400</v>
      </c>
      <c r="C127" s="148">
        <v>169</v>
      </c>
      <c r="D127" t="s">
        <v>103</v>
      </c>
      <c r="E127" t="s">
        <v>121</v>
      </c>
      <c r="F127" s="73" t="s">
        <v>662</v>
      </c>
      <c r="G127" t="s">
        <v>11</v>
      </c>
      <c r="H127" s="239">
        <v>4122.748466257669</v>
      </c>
      <c r="I127" s="239">
        <v>2430.4632895705527</v>
      </c>
      <c r="J127" s="236">
        <v>0.58952500000000008</v>
      </c>
      <c r="K127" s="189">
        <v>16932.272727272724</v>
      </c>
      <c r="L127" s="188">
        <v>9981.9980795454539</v>
      </c>
      <c r="M127" s="236">
        <v>0.58952500000000008</v>
      </c>
      <c r="N127" s="189">
        <v>20374.599999999999</v>
      </c>
      <c r="O127" s="188">
        <v>12011.336065</v>
      </c>
      <c r="P127" s="236">
        <v>360.34008195000001</v>
      </c>
      <c r="Q127" s="147" t="s">
        <v>551</v>
      </c>
      <c r="R127" s="147">
        <v>6</v>
      </c>
      <c r="S127" t="s">
        <v>121</v>
      </c>
      <c r="T127" t="s">
        <v>2177</v>
      </c>
    </row>
    <row r="128" spans="1:20" x14ac:dyDescent="0.3">
      <c r="A128" t="s">
        <v>1130</v>
      </c>
      <c r="B128">
        <v>331410</v>
      </c>
      <c r="C128" s="148">
        <v>169</v>
      </c>
      <c r="D128" t="s">
        <v>103</v>
      </c>
      <c r="E128" t="s">
        <v>122</v>
      </c>
      <c r="F128" s="73" t="s">
        <v>664</v>
      </c>
      <c r="G128" t="s">
        <v>11</v>
      </c>
      <c r="H128" s="239">
        <v>2940.8924731182797</v>
      </c>
      <c r="I128" s="239">
        <v>1612.4668355734766</v>
      </c>
      <c r="J128" s="236">
        <v>0.54829166666666662</v>
      </c>
      <c r="K128" s="189">
        <v>6240.8461538461543</v>
      </c>
      <c r="L128" s="188">
        <v>3421.8039391025641</v>
      </c>
      <c r="M128" s="236">
        <v>0.54829166666666662</v>
      </c>
      <c r="N128" s="189">
        <v>29489.95</v>
      </c>
      <c r="O128" s="188">
        <v>16169.093835416668</v>
      </c>
      <c r="P128" s="236">
        <v>323.38187670833332</v>
      </c>
      <c r="Q128" s="147" t="s">
        <v>551</v>
      </c>
      <c r="R128" s="147">
        <v>6</v>
      </c>
      <c r="S128" t="s">
        <v>122</v>
      </c>
      <c r="T128" t="s">
        <v>2177</v>
      </c>
    </row>
    <row r="129" spans="1:20" x14ac:dyDescent="0.3">
      <c r="A129" t="s">
        <v>1214</v>
      </c>
      <c r="B129">
        <v>332130</v>
      </c>
      <c r="C129" s="148">
        <v>17</v>
      </c>
      <c r="D129" t="s">
        <v>260</v>
      </c>
      <c r="E129" t="s">
        <v>261</v>
      </c>
      <c r="F129" s="73" t="s">
        <v>893</v>
      </c>
      <c r="G129" t="s">
        <v>11</v>
      </c>
      <c r="H129" s="239">
        <v>6516.0981887511907</v>
      </c>
      <c r="I129" s="239">
        <v>2633.2638797108361</v>
      </c>
      <c r="J129" s="236">
        <v>0.40411666666666674</v>
      </c>
      <c r="K129" s="189">
        <v>93248.308411214966</v>
      </c>
      <c r="L129" s="188">
        <v>37683.195567445495</v>
      </c>
      <c r="M129" s="236">
        <v>0.40411666666666674</v>
      </c>
      <c r="N129" s="189">
        <v>41701.827586206899</v>
      </c>
      <c r="O129" s="188">
        <v>16852.403558045982</v>
      </c>
      <c r="P129" s="236">
        <v>977.43940636666684</v>
      </c>
      <c r="Q129" s="147" t="s">
        <v>551</v>
      </c>
      <c r="R129" s="147">
        <v>12</v>
      </c>
      <c r="S129" t="s">
        <v>261</v>
      </c>
      <c r="T129" t="s">
        <v>2177</v>
      </c>
    </row>
    <row r="130" spans="1:20" x14ac:dyDescent="0.3">
      <c r="A130" t="s">
        <v>1208</v>
      </c>
      <c r="B130">
        <v>332060</v>
      </c>
      <c r="C130" s="148">
        <v>369</v>
      </c>
      <c r="D130" t="s">
        <v>245</v>
      </c>
      <c r="E130" t="s">
        <v>246</v>
      </c>
      <c r="F130" s="73" t="s">
        <v>862</v>
      </c>
      <c r="G130" t="s">
        <v>11</v>
      </c>
      <c r="H130" s="239">
        <v>4538.895833333333</v>
      </c>
      <c r="I130" s="239">
        <v>3141.8236958333323</v>
      </c>
      <c r="J130" s="236">
        <v>0.69219999999999982</v>
      </c>
      <c r="K130" s="189">
        <v>29601.999999999993</v>
      </c>
      <c r="L130" s="188">
        <v>20490.504399999991</v>
      </c>
      <c r="M130" s="236">
        <v>0.69219999999999982</v>
      </c>
      <c r="N130" s="189">
        <v>9053.6428571428587</v>
      </c>
      <c r="O130" s="188">
        <v>6266.9315857142838</v>
      </c>
      <c r="P130" s="236">
        <v>87.737042199999976</v>
      </c>
      <c r="Q130" s="147" t="s">
        <v>551</v>
      </c>
      <c r="R130" s="147">
        <v>6</v>
      </c>
      <c r="S130" t="s">
        <v>246</v>
      </c>
      <c r="T130" t="s">
        <v>2177</v>
      </c>
    </row>
    <row r="131" spans="1:20" x14ac:dyDescent="0.3">
      <c r="A131" t="s">
        <v>1131</v>
      </c>
      <c r="B131">
        <v>332090</v>
      </c>
      <c r="C131" s="148">
        <v>407</v>
      </c>
      <c r="D131" t="s">
        <v>255</v>
      </c>
      <c r="E131" t="s">
        <v>256</v>
      </c>
      <c r="F131" s="73" t="s">
        <v>695</v>
      </c>
      <c r="G131" t="s">
        <v>11</v>
      </c>
      <c r="H131" s="239">
        <v>951</v>
      </c>
      <c r="I131" s="239">
        <v>677.15954999999997</v>
      </c>
      <c r="J131" s="236">
        <v>0.71204999999999996</v>
      </c>
      <c r="K131" s="189">
        <v>8326.7272727272739</v>
      </c>
      <c r="L131" s="188">
        <v>5929.0461545454555</v>
      </c>
      <c r="M131" s="236">
        <v>0.71205000000000007</v>
      </c>
      <c r="N131" s="189">
        <v>42353</v>
      </c>
      <c r="O131" s="188">
        <v>30157.453649999999</v>
      </c>
      <c r="P131" s="236">
        <v>241.25962920000001</v>
      </c>
      <c r="Q131" s="147" t="s">
        <v>551</v>
      </c>
      <c r="R131" s="147">
        <v>12</v>
      </c>
      <c r="S131" t="s">
        <v>256</v>
      </c>
      <c r="T131" t="s">
        <v>2177</v>
      </c>
    </row>
    <row r="132" spans="1:20" x14ac:dyDescent="0.3">
      <c r="A132" t="s">
        <v>1176</v>
      </c>
      <c r="B132">
        <v>331820</v>
      </c>
      <c r="C132" s="148">
        <v>432</v>
      </c>
      <c r="D132" t="s">
        <v>175</v>
      </c>
      <c r="E132" t="s">
        <v>176</v>
      </c>
      <c r="F132" s="73" t="s">
        <v>764</v>
      </c>
      <c r="G132" t="s">
        <v>11</v>
      </c>
      <c r="H132" s="239">
        <v>7425.4795918367345</v>
      </c>
      <c r="I132" s="239">
        <v>3520.4198744897958</v>
      </c>
      <c r="J132" s="236">
        <v>0.47409999999999997</v>
      </c>
      <c r="K132" s="189">
        <v>42903.999999999993</v>
      </c>
      <c r="L132" s="188">
        <v>20340.786399999994</v>
      </c>
      <c r="M132" s="236">
        <v>0.47410000000000002</v>
      </c>
      <c r="N132" s="189">
        <v>5381.7000000000007</v>
      </c>
      <c r="O132" s="188">
        <v>2551.4639699999998</v>
      </c>
      <c r="P132" s="236">
        <v>51.0292794</v>
      </c>
      <c r="Q132" s="147" t="s">
        <v>551</v>
      </c>
      <c r="R132" s="147">
        <v>3</v>
      </c>
      <c r="S132" t="s">
        <v>176</v>
      </c>
      <c r="T132" t="s">
        <v>2177</v>
      </c>
    </row>
    <row r="133" spans="1:20" x14ac:dyDescent="0.3">
      <c r="A133" t="s">
        <v>1222</v>
      </c>
      <c r="B133">
        <v>0</v>
      </c>
      <c r="C133" s="148">
        <v>18</v>
      </c>
      <c r="D133" t="s">
        <v>909</v>
      </c>
      <c r="E133" t="s">
        <v>544</v>
      </c>
      <c r="F133" s="73" t="s">
        <v>600</v>
      </c>
      <c r="G133" t="s">
        <v>12</v>
      </c>
      <c r="H133" s="239">
        <v>7547.995976068195</v>
      </c>
      <c r="I133" s="239">
        <v>1482.8188701223064</v>
      </c>
      <c r="J133" s="236">
        <v>0.19645199531422078</v>
      </c>
      <c r="K133" s="189">
        <v>50229.491696024153</v>
      </c>
      <c r="L133" s="188">
        <v>8488.6931722865302</v>
      </c>
      <c r="M133" s="236">
        <v>0.16899818982158721</v>
      </c>
      <c r="N133" s="189">
        <v>0</v>
      </c>
      <c r="O133" s="188">
        <v>0</v>
      </c>
      <c r="P133" s="236">
        <v>0</v>
      </c>
      <c r="Q133" s="147" t="s">
        <v>1078</v>
      </c>
      <c r="R133" s="147">
        <v>12</v>
      </c>
      <c r="S133" t="s">
        <v>545</v>
      </c>
      <c r="T133" t="s">
        <v>505</v>
      </c>
    </row>
    <row r="134" spans="1:20" x14ac:dyDescent="0.3">
      <c r="A134" t="s">
        <v>1168</v>
      </c>
      <c r="B134">
        <v>0</v>
      </c>
      <c r="C134" s="148">
        <v>121</v>
      </c>
      <c r="D134" t="s">
        <v>1293</v>
      </c>
      <c r="E134" t="s">
        <v>157</v>
      </c>
      <c r="F134" s="73" t="s">
        <v>600</v>
      </c>
      <c r="G134" t="s">
        <v>12</v>
      </c>
      <c r="H134" s="239">
        <v>5175.9461868871058</v>
      </c>
      <c r="I134" s="239">
        <v>902.03014831023575</v>
      </c>
      <c r="J134" s="236">
        <v>0.17427347884633451</v>
      </c>
      <c r="K134" s="189">
        <v>134980.78725398312</v>
      </c>
      <c r="L134" s="188">
        <v>19272.164948453606</v>
      </c>
      <c r="M134" s="236">
        <v>0.14277709695225466</v>
      </c>
      <c r="N134" s="189">
        <v>0</v>
      </c>
      <c r="O134" s="188">
        <v>0</v>
      </c>
      <c r="P134" s="236">
        <v>0</v>
      </c>
      <c r="Q134" s="147" t="s">
        <v>1078</v>
      </c>
      <c r="R134" s="147">
        <v>12</v>
      </c>
      <c r="S134" t="s">
        <v>157</v>
      </c>
      <c r="T134" t="e">
        <v>#N/A</v>
      </c>
    </row>
    <row r="135" spans="1:20" x14ac:dyDescent="0.3">
      <c r="A135" t="s">
        <v>1195</v>
      </c>
      <c r="B135">
        <v>0</v>
      </c>
      <c r="C135" s="148">
        <v>13</v>
      </c>
      <c r="D135" t="s">
        <v>220</v>
      </c>
      <c r="E135" t="s">
        <v>79</v>
      </c>
      <c r="F135" s="73" t="s">
        <v>600</v>
      </c>
      <c r="G135" t="s">
        <v>12</v>
      </c>
      <c r="H135" s="239">
        <v>7273.2588089841329</v>
      </c>
      <c r="I135" s="239">
        <v>1647.4320008242325</v>
      </c>
      <c r="J135" s="236">
        <v>0.22650534569033598</v>
      </c>
      <c r="K135" s="189">
        <v>19534.604737004</v>
      </c>
      <c r="L135" s="188">
        <v>4080.0369117194714</v>
      </c>
      <c r="M135" s="236">
        <v>0.20886201521092165</v>
      </c>
      <c r="N135" s="189">
        <v>1652648.9151873768</v>
      </c>
      <c r="O135" s="188">
        <v>264978.89546351082</v>
      </c>
      <c r="P135" s="236">
        <v>134344.29999999999</v>
      </c>
      <c r="Q135" s="147" t="s">
        <v>1078</v>
      </c>
      <c r="R135" s="147">
        <v>12</v>
      </c>
      <c r="S135" t="s">
        <v>539</v>
      </c>
      <c r="T135" t="s">
        <v>505</v>
      </c>
    </row>
    <row r="136" spans="1:20" x14ac:dyDescent="0.3">
      <c r="A136" t="s">
        <v>1183</v>
      </c>
      <c r="B136">
        <v>0</v>
      </c>
      <c r="C136" s="148">
        <v>8</v>
      </c>
      <c r="D136" t="s">
        <v>189</v>
      </c>
      <c r="E136" t="s">
        <v>157</v>
      </c>
      <c r="F136" s="73" t="s">
        <v>600</v>
      </c>
      <c r="G136" t="s">
        <v>12</v>
      </c>
      <c r="H136" s="239">
        <v>7074.9749707404426</v>
      </c>
      <c r="I136" s="239">
        <v>1290.9739554690696</v>
      </c>
      <c r="J136" s="236">
        <v>0.18247046255401247</v>
      </c>
      <c r="K136" s="189">
        <v>57475.252683130144</v>
      </c>
      <c r="L136" s="188">
        <v>8491.5077628425552</v>
      </c>
      <c r="M136" s="236">
        <v>0.14774198226943927</v>
      </c>
      <c r="N136" s="189">
        <v>8527714.2857142854</v>
      </c>
      <c r="O136" s="188">
        <v>1113428.5714285714</v>
      </c>
      <c r="P136" s="236">
        <v>7794</v>
      </c>
      <c r="Q136" s="147" t="s">
        <v>1078</v>
      </c>
      <c r="R136" s="147">
        <v>12</v>
      </c>
      <c r="S136" t="s">
        <v>540</v>
      </c>
      <c r="T136" t="s">
        <v>505</v>
      </c>
    </row>
    <row r="137" spans="1:20" x14ac:dyDescent="0.3">
      <c r="A137" t="s">
        <v>1198</v>
      </c>
      <c r="B137">
        <v>0</v>
      </c>
      <c r="C137" s="148">
        <v>32</v>
      </c>
      <c r="D137" t="s">
        <v>229</v>
      </c>
      <c r="E137" t="s">
        <v>841</v>
      </c>
      <c r="F137" s="73" t="s">
        <v>600</v>
      </c>
      <c r="G137" t="s">
        <v>12</v>
      </c>
      <c r="H137" s="239">
        <v>6263.5035419126334</v>
      </c>
      <c r="I137" s="239">
        <v>1608.4600059031877</v>
      </c>
      <c r="J137" s="236">
        <v>0.25679877007174579</v>
      </c>
      <c r="K137" s="189">
        <v>40582.225504677495</v>
      </c>
      <c r="L137" s="188">
        <v>9203.0034465780391</v>
      </c>
      <c r="M137" s="236">
        <v>0.22677424247019926</v>
      </c>
      <c r="N137" s="189">
        <v>4907080</v>
      </c>
      <c r="O137" s="188">
        <v>549408</v>
      </c>
      <c r="P137" s="236">
        <v>13735.2</v>
      </c>
      <c r="Q137" s="147" t="s">
        <v>1078</v>
      </c>
      <c r="R137" s="147">
        <v>12</v>
      </c>
      <c r="S137" t="s">
        <v>1199</v>
      </c>
      <c r="T137" t="s">
        <v>505</v>
      </c>
    </row>
    <row r="138" spans="1:20" x14ac:dyDescent="0.3">
      <c r="A138" t="s">
        <v>1080</v>
      </c>
      <c r="B138">
        <v>0</v>
      </c>
      <c r="C138" s="148">
        <v>1</v>
      </c>
      <c r="D138" t="s">
        <v>1289</v>
      </c>
      <c r="E138" t="s">
        <v>71</v>
      </c>
      <c r="F138" s="73" t="s">
        <v>587</v>
      </c>
      <c r="G138" t="s">
        <v>13</v>
      </c>
      <c r="H138" s="239">
        <v>9637.7021982579827</v>
      </c>
      <c r="I138" s="239">
        <v>1141.1862297801742</v>
      </c>
      <c r="J138" s="236">
        <v>0.11840853829105073</v>
      </c>
      <c r="K138" s="189">
        <v>51180.813439434132</v>
      </c>
      <c r="L138" s="188">
        <v>5026.3041556145008</v>
      </c>
      <c r="M138" s="236">
        <v>9.8206804812949702E-2</v>
      </c>
      <c r="N138" s="189">
        <v>1104608</v>
      </c>
      <c r="O138" s="188">
        <v>115072.8</v>
      </c>
      <c r="P138" s="236">
        <v>14384.1</v>
      </c>
      <c r="Q138" s="147" t="s">
        <v>1078</v>
      </c>
      <c r="R138" s="147">
        <v>12</v>
      </c>
      <c r="S138" t="s">
        <v>1081</v>
      </c>
      <c r="T138" t="s">
        <v>505</v>
      </c>
    </row>
    <row r="139" spans="1:20" x14ac:dyDescent="0.3">
      <c r="A139" t="s">
        <v>1277</v>
      </c>
      <c r="B139">
        <v>0</v>
      </c>
      <c r="C139" s="148">
        <v>111</v>
      </c>
      <c r="D139" t="s">
        <v>1294</v>
      </c>
      <c r="E139" t="s">
        <v>383</v>
      </c>
      <c r="F139" s="73" t="s">
        <v>864</v>
      </c>
      <c r="G139" t="s">
        <v>13</v>
      </c>
      <c r="H139" s="239">
        <v>11177.339901477833</v>
      </c>
      <c r="I139" s="239">
        <v>1285.7142857142858</v>
      </c>
      <c r="J139" s="236">
        <v>0.11502864698104892</v>
      </c>
      <c r="K139" s="189">
        <v>21167.056074766355</v>
      </c>
      <c r="L139" s="188">
        <v>2480.1401869158876</v>
      </c>
      <c r="M139" s="236">
        <v>0.11716982173409128</v>
      </c>
      <c r="N139" s="189">
        <v>0</v>
      </c>
      <c r="O139" s="188">
        <v>0</v>
      </c>
      <c r="P139" s="236">
        <v>0</v>
      </c>
      <c r="Q139" s="147" t="s">
        <v>1078</v>
      </c>
      <c r="R139" s="147">
        <v>12</v>
      </c>
      <c r="S139" t="s">
        <v>383</v>
      </c>
      <c r="T139" t="s">
        <v>505</v>
      </c>
    </row>
    <row r="140" spans="1:20" x14ac:dyDescent="0.3">
      <c r="A140" t="s">
        <v>1209</v>
      </c>
      <c r="B140">
        <v>0</v>
      </c>
      <c r="C140" s="148">
        <v>103</v>
      </c>
      <c r="D140" t="s">
        <v>247</v>
      </c>
      <c r="E140" t="s">
        <v>249</v>
      </c>
      <c r="F140" s="73" t="s">
        <v>864</v>
      </c>
      <c r="G140" t="s">
        <v>13</v>
      </c>
      <c r="H140" s="239">
        <v>10904.7248989742</v>
      </c>
      <c r="I140" s="239">
        <v>1157.2116879079888</v>
      </c>
      <c r="J140" s="236">
        <v>0.1061202092330497</v>
      </c>
      <c r="K140" s="189">
        <v>56266.460108443069</v>
      </c>
      <c r="L140" s="188">
        <v>5682.0294345468628</v>
      </c>
      <c r="M140" s="236">
        <v>0.10098430616740088</v>
      </c>
      <c r="N140" s="189">
        <v>1394125</v>
      </c>
      <c r="O140" s="188">
        <v>124018.75</v>
      </c>
      <c r="P140" s="236">
        <v>1984.3</v>
      </c>
      <c r="Q140" s="147" t="s">
        <v>1078</v>
      </c>
      <c r="R140" s="147">
        <v>12</v>
      </c>
      <c r="S140" t="s">
        <v>1210</v>
      </c>
      <c r="T140" t="s">
        <v>505</v>
      </c>
    </row>
    <row r="141" spans="1:20" x14ac:dyDescent="0.3">
      <c r="A141" t="s">
        <v>1248</v>
      </c>
      <c r="B141">
        <v>0</v>
      </c>
      <c r="C141" s="148">
        <v>212</v>
      </c>
      <c r="D141" t="s">
        <v>1292</v>
      </c>
      <c r="E141" t="s">
        <v>323</v>
      </c>
      <c r="F141" s="73" t="s">
        <v>864</v>
      </c>
      <c r="G141" t="s">
        <v>13</v>
      </c>
      <c r="H141" s="239">
        <v>14328.737300435414</v>
      </c>
      <c r="I141" s="239">
        <v>1466.1103047895501</v>
      </c>
      <c r="J141" s="236">
        <v>0.10231957457584198</v>
      </c>
      <c r="K141" s="189">
        <v>13448.275862068966</v>
      </c>
      <c r="L141" s="188">
        <v>1589.9310344827586</v>
      </c>
      <c r="M141" s="236">
        <v>0.11822564102564102</v>
      </c>
      <c r="N141" s="189">
        <v>622533.33333333326</v>
      </c>
      <c r="O141" s="188">
        <v>71386.666666666672</v>
      </c>
      <c r="P141" s="236">
        <v>2141.6</v>
      </c>
      <c r="Q141" s="147" t="s">
        <v>1078</v>
      </c>
      <c r="R141" s="147">
        <v>12</v>
      </c>
      <c r="S141" t="s">
        <v>323</v>
      </c>
      <c r="T141" t="s">
        <v>505</v>
      </c>
    </row>
    <row r="142" spans="1:20" x14ac:dyDescent="0.3">
      <c r="A142" t="s">
        <v>1166</v>
      </c>
      <c r="B142">
        <v>332900</v>
      </c>
      <c r="C142" s="148">
        <v>53</v>
      </c>
      <c r="D142" t="s">
        <v>103</v>
      </c>
      <c r="E142" t="s">
        <v>384</v>
      </c>
      <c r="F142" s="73" t="s">
        <v>706</v>
      </c>
      <c r="G142" t="s">
        <v>13</v>
      </c>
      <c r="H142" s="239">
        <v>4396.5822784810116</v>
      </c>
      <c r="I142" s="239">
        <v>1882.1035970464136</v>
      </c>
      <c r="J142" s="236">
        <v>0.42808333333333337</v>
      </c>
      <c r="K142" s="189">
        <v>24781.929824561405</v>
      </c>
      <c r="L142" s="188">
        <v>10608.731125730998</v>
      </c>
      <c r="M142" s="236">
        <v>0.42808333333333343</v>
      </c>
      <c r="N142" s="189">
        <v>15516.5</v>
      </c>
      <c r="O142" s="188">
        <v>6642.3550416666676</v>
      </c>
      <c r="P142" s="236">
        <v>411.82601258333341</v>
      </c>
      <c r="Q142" s="147" t="s">
        <v>551</v>
      </c>
      <c r="R142" s="147">
        <v>3</v>
      </c>
      <c r="S142" t="s">
        <v>384</v>
      </c>
      <c r="T142" t="s">
        <v>2177</v>
      </c>
    </row>
    <row r="143" spans="1:20" x14ac:dyDescent="0.3">
      <c r="A143" t="s">
        <v>1280</v>
      </c>
      <c r="B143">
        <v>332460</v>
      </c>
      <c r="C143" s="148">
        <v>24</v>
      </c>
      <c r="D143" t="s">
        <v>319</v>
      </c>
      <c r="E143" t="s">
        <v>320</v>
      </c>
      <c r="F143" s="73" t="s">
        <v>966</v>
      </c>
      <c r="G143" t="s">
        <v>13</v>
      </c>
      <c r="H143" s="239">
        <v>4053.5789473684208</v>
      </c>
      <c r="I143" s="239">
        <v>1920.733108133971</v>
      </c>
      <c r="J143" s="236">
        <v>0.47383636363636356</v>
      </c>
      <c r="K143" s="189">
        <v>12904.588235294119</v>
      </c>
      <c r="L143" s="188">
        <v>6114.6631636363627</v>
      </c>
      <c r="M143" s="236">
        <v>0.4738363636363635</v>
      </c>
      <c r="N143" s="189">
        <v>5894.620689655173</v>
      </c>
      <c r="O143" s="188">
        <v>2793.0856326018807</v>
      </c>
      <c r="P143" s="236">
        <v>161.99896669090907</v>
      </c>
      <c r="Q143" s="147" t="s">
        <v>551</v>
      </c>
      <c r="R143" s="147">
        <v>12</v>
      </c>
      <c r="S143" t="s">
        <v>320</v>
      </c>
      <c r="T143" t="s">
        <v>2177</v>
      </c>
    </row>
    <row r="144" spans="1:20" x14ac:dyDescent="0.3">
      <c r="A144" t="s">
        <v>1257</v>
      </c>
      <c r="B144">
        <v>0</v>
      </c>
      <c r="C144" s="148">
        <v>100</v>
      </c>
      <c r="D144" t="s">
        <v>342</v>
      </c>
      <c r="E144" t="s">
        <v>343</v>
      </c>
      <c r="F144" s="73" t="s">
        <v>986</v>
      </c>
      <c r="G144" t="s">
        <v>13</v>
      </c>
      <c r="H144" s="239">
        <v>11055.194805194806</v>
      </c>
      <c r="I144" s="239">
        <v>1569.8051948051948</v>
      </c>
      <c r="J144" s="236">
        <v>0.1419970631424376</v>
      </c>
      <c r="K144" s="189">
        <v>25211.822660098522</v>
      </c>
      <c r="L144" s="188">
        <v>3474.7536945812808</v>
      </c>
      <c r="M144" s="236">
        <v>0.13782239155920281</v>
      </c>
      <c r="N144" s="189">
        <v>890619.04761904757</v>
      </c>
      <c r="O144" s="188">
        <v>107238.09523809524</v>
      </c>
      <c r="P144" s="236">
        <v>2252</v>
      </c>
      <c r="Q144" s="147" t="s">
        <v>1078</v>
      </c>
      <c r="R144" s="147">
        <v>12</v>
      </c>
      <c r="S144" t="s">
        <v>343</v>
      </c>
      <c r="T144" t="s">
        <v>505</v>
      </c>
    </row>
    <row r="145" spans="1:20" x14ac:dyDescent="0.3">
      <c r="A145" t="s">
        <v>1098</v>
      </c>
      <c r="B145">
        <v>331170</v>
      </c>
      <c r="C145" s="148">
        <v>2</v>
      </c>
      <c r="D145" t="s">
        <v>80</v>
      </c>
      <c r="E145" t="s">
        <v>93</v>
      </c>
      <c r="F145" s="73" t="s">
        <v>602</v>
      </c>
      <c r="G145" t="s">
        <v>13</v>
      </c>
      <c r="H145" s="239">
        <v>4845.864864864865</v>
      </c>
      <c r="I145" s="239">
        <v>1795.150639189189</v>
      </c>
      <c r="J145" s="236">
        <v>0.37045</v>
      </c>
      <c r="K145" s="189">
        <v>5628.5833333333339</v>
      </c>
      <c r="L145" s="188">
        <v>2085.1086958333335</v>
      </c>
      <c r="M145" s="236">
        <v>0.37045</v>
      </c>
      <c r="N145" s="189">
        <v>0</v>
      </c>
      <c r="O145" s="188">
        <v>0</v>
      </c>
      <c r="P145" s="236">
        <v>27.191030000000001</v>
      </c>
      <c r="Q145" s="147" t="s">
        <v>551</v>
      </c>
      <c r="R145" s="147">
        <v>12</v>
      </c>
      <c r="S145" t="s">
        <v>93</v>
      </c>
      <c r="T145" t="s">
        <v>2177</v>
      </c>
    </row>
    <row r="146" spans="1:20" x14ac:dyDescent="0.3">
      <c r="A146" t="s">
        <v>1100</v>
      </c>
      <c r="B146">
        <v>331190</v>
      </c>
      <c r="C146" s="148">
        <v>2</v>
      </c>
      <c r="D146" t="s">
        <v>80</v>
      </c>
      <c r="E146" t="s">
        <v>95</v>
      </c>
      <c r="F146" s="73" t="s">
        <v>1284</v>
      </c>
      <c r="G146" t="s">
        <v>13</v>
      </c>
      <c r="H146" s="239">
        <v>5000.0597667638494</v>
      </c>
      <c r="I146" s="239">
        <v>1284.5986884110787</v>
      </c>
      <c r="J146" s="236">
        <v>0.25691666666666663</v>
      </c>
      <c r="K146" s="189">
        <v>14088.896328293735</v>
      </c>
      <c r="L146" s="188">
        <v>3619.672281677465</v>
      </c>
      <c r="M146" s="236">
        <v>0.25691666666666663</v>
      </c>
      <c r="N146" s="189">
        <v>24033.510638297874</v>
      </c>
      <c r="O146" s="188">
        <v>6174.6094414893605</v>
      </c>
      <c r="P146" s="236">
        <v>580.41328749999991</v>
      </c>
      <c r="Q146" s="147" t="s">
        <v>551</v>
      </c>
      <c r="R146" s="147">
        <v>12</v>
      </c>
      <c r="S146" t="s">
        <v>95</v>
      </c>
      <c r="T146" t="s">
        <v>2177</v>
      </c>
    </row>
    <row r="147" spans="1:20" x14ac:dyDescent="0.3">
      <c r="A147" t="s">
        <v>1103</v>
      </c>
      <c r="B147">
        <v>331210</v>
      </c>
      <c r="C147" s="148">
        <v>2</v>
      </c>
      <c r="D147" t="s">
        <v>80</v>
      </c>
      <c r="E147" t="s">
        <v>414</v>
      </c>
      <c r="F147" s="73" t="s">
        <v>602</v>
      </c>
      <c r="G147" t="s">
        <v>13</v>
      </c>
      <c r="H147" s="239">
        <v>4805.8708708708718</v>
      </c>
      <c r="I147" s="239">
        <v>1205.3124144144144</v>
      </c>
      <c r="J147" s="236">
        <v>0.25079999999999997</v>
      </c>
      <c r="K147" s="189">
        <v>10447.142857142859</v>
      </c>
      <c r="L147" s="188">
        <v>2620.1434285714286</v>
      </c>
      <c r="M147" s="236">
        <v>0.25079999999999997</v>
      </c>
      <c r="N147" s="189">
        <v>13585.546875</v>
      </c>
      <c r="O147" s="188">
        <v>3407.2551562499998</v>
      </c>
      <c r="P147" s="236">
        <v>218.06432999999998</v>
      </c>
      <c r="Q147" s="147" t="s">
        <v>551</v>
      </c>
      <c r="R147" s="147">
        <v>12</v>
      </c>
      <c r="S147" t="s">
        <v>1104</v>
      </c>
      <c r="T147" t="s">
        <v>2177</v>
      </c>
    </row>
    <row r="148" spans="1:20" x14ac:dyDescent="0.3">
      <c r="A148" t="s">
        <v>1107</v>
      </c>
      <c r="B148">
        <v>331230</v>
      </c>
      <c r="C148" s="148">
        <v>2</v>
      </c>
      <c r="D148" t="s">
        <v>80</v>
      </c>
      <c r="E148" t="s">
        <v>102</v>
      </c>
      <c r="F148" s="73" t="s">
        <v>640</v>
      </c>
      <c r="G148" t="s">
        <v>13</v>
      </c>
      <c r="H148" s="239">
        <v>2662.5125000000003</v>
      </c>
      <c r="I148" s="239">
        <v>1253.2668213541667</v>
      </c>
      <c r="J148" s="236">
        <v>0.47070833333333334</v>
      </c>
      <c r="K148" s="189">
        <v>5764.818181818182</v>
      </c>
      <c r="L148" s="188">
        <v>2713.5479583333331</v>
      </c>
      <c r="M148" s="236">
        <v>0.47070833333333334</v>
      </c>
      <c r="N148" s="189">
        <v>6070</v>
      </c>
      <c r="O148" s="188">
        <v>2857.1995833333335</v>
      </c>
      <c r="P148" s="236">
        <v>11.428798333333335</v>
      </c>
      <c r="Q148" s="147" t="s">
        <v>551</v>
      </c>
      <c r="R148" s="147">
        <v>12</v>
      </c>
      <c r="S148" t="s">
        <v>102</v>
      </c>
      <c r="T148" t="s">
        <v>2177</v>
      </c>
    </row>
    <row r="149" spans="1:20" x14ac:dyDescent="0.3">
      <c r="A149" t="s">
        <v>1085</v>
      </c>
      <c r="B149">
        <v>331080</v>
      </c>
      <c r="C149" s="148">
        <v>2</v>
      </c>
      <c r="D149" t="s">
        <v>80</v>
      </c>
      <c r="E149" t="s">
        <v>86</v>
      </c>
      <c r="F149" s="73" t="s">
        <v>602</v>
      </c>
      <c r="G149" t="s">
        <v>13</v>
      </c>
      <c r="H149" s="239">
        <v>3926.3722222222227</v>
      </c>
      <c r="I149" s="239">
        <v>984.73415333333332</v>
      </c>
      <c r="J149" s="236">
        <v>0.25079999999999997</v>
      </c>
      <c r="K149" s="189">
        <v>5389.6578947368425</v>
      </c>
      <c r="L149" s="188">
        <v>1351.7261999999998</v>
      </c>
      <c r="M149" s="236">
        <v>0.25079999999999997</v>
      </c>
      <c r="N149" s="189">
        <v>5868.2333333333345</v>
      </c>
      <c r="O149" s="188">
        <v>1471.7529200000001</v>
      </c>
      <c r="P149" s="236">
        <v>44.152587600000004</v>
      </c>
      <c r="Q149" s="147" t="s">
        <v>551</v>
      </c>
      <c r="R149" s="147">
        <v>12</v>
      </c>
      <c r="S149" t="s">
        <v>86</v>
      </c>
      <c r="T149" t="s">
        <v>2177</v>
      </c>
    </row>
    <row r="150" spans="1:20" x14ac:dyDescent="0.3">
      <c r="A150" t="s">
        <v>1086</v>
      </c>
      <c r="B150">
        <v>331090</v>
      </c>
      <c r="C150" s="148">
        <v>2</v>
      </c>
      <c r="D150" t="s">
        <v>80</v>
      </c>
      <c r="E150" t="s">
        <v>84</v>
      </c>
      <c r="F150" s="73" t="s">
        <v>602</v>
      </c>
      <c r="G150" t="s">
        <v>13</v>
      </c>
      <c r="H150" s="239">
        <v>5183.3932748538018</v>
      </c>
      <c r="I150" s="239">
        <v>1299.9950333333331</v>
      </c>
      <c r="J150" s="236">
        <v>0.25079999999999997</v>
      </c>
      <c r="K150" s="189">
        <v>12047.68064516129</v>
      </c>
      <c r="L150" s="188">
        <v>3021.5583058064512</v>
      </c>
      <c r="M150" s="236">
        <v>0.25079999999999997</v>
      </c>
      <c r="N150" s="189">
        <v>20451.655555555557</v>
      </c>
      <c r="O150" s="188">
        <v>5129.2752133333333</v>
      </c>
      <c r="P150" s="236">
        <v>461.63476919999999</v>
      </c>
      <c r="Q150" s="147" t="s">
        <v>551</v>
      </c>
      <c r="R150" s="147">
        <v>12</v>
      </c>
      <c r="S150" t="s">
        <v>84</v>
      </c>
      <c r="T150" t="s">
        <v>2177</v>
      </c>
    </row>
    <row r="151" spans="1:20" x14ac:dyDescent="0.3">
      <c r="A151" t="s">
        <v>1090</v>
      </c>
      <c r="B151">
        <v>332010</v>
      </c>
      <c r="C151" s="148">
        <v>417</v>
      </c>
      <c r="D151" t="s">
        <v>80</v>
      </c>
      <c r="E151" t="s">
        <v>226</v>
      </c>
      <c r="F151" s="73" t="s">
        <v>836</v>
      </c>
      <c r="G151" t="s">
        <v>13</v>
      </c>
      <c r="H151" s="239">
        <v>2531.1901709401709</v>
      </c>
      <c r="I151" s="239">
        <v>1096.1740900284899</v>
      </c>
      <c r="J151" s="236">
        <v>0.43306666666666671</v>
      </c>
      <c r="K151" s="189">
        <v>5552.2317073170725</v>
      </c>
      <c r="L151" s="188">
        <v>2404.4864780487806</v>
      </c>
      <c r="M151" s="236">
        <v>0.43306666666666671</v>
      </c>
      <c r="N151" s="189">
        <v>25059.100000000002</v>
      </c>
      <c r="O151" s="188">
        <v>10852.260906666668</v>
      </c>
      <c r="P151" s="236">
        <v>108.52260906666667</v>
      </c>
      <c r="Q151" s="147" t="s">
        <v>551</v>
      </c>
      <c r="R151" s="147">
        <v>12</v>
      </c>
      <c r="S151" t="s">
        <v>226</v>
      </c>
      <c r="T151" t="s">
        <v>2177</v>
      </c>
    </row>
    <row r="152" spans="1:20" x14ac:dyDescent="0.3">
      <c r="A152" t="s">
        <v>1091</v>
      </c>
      <c r="B152">
        <v>331120</v>
      </c>
      <c r="C152" s="148">
        <v>2</v>
      </c>
      <c r="D152" t="s">
        <v>80</v>
      </c>
      <c r="E152" t="s">
        <v>89</v>
      </c>
      <c r="F152" s="73" t="s">
        <v>1284</v>
      </c>
      <c r="G152" t="s">
        <v>13</v>
      </c>
      <c r="H152" s="239">
        <v>4758.3324514991182</v>
      </c>
      <c r="I152" s="239">
        <v>1222.4552595605526</v>
      </c>
      <c r="J152" s="236">
        <v>0.25690833333333335</v>
      </c>
      <c r="K152" s="189">
        <v>13570.808259587024</v>
      </c>
      <c r="L152" s="188">
        <v>3486.4537319567362</v>
      </c>
      <c r="M152" s="236">
        <v>0.25690833333333335</v>
      </c>
      <c r="N152" s="189">
        <v>32786.92424242424</v>
      </c>
      <c r="O152" s="188">
        <v>8423.234062247473</v>
      </c>
      <c r="P152" s="236">
        <v>555.93344810833332</v>
      </c>
      <c r="Q152" s="147" t="s">
        <v>551</v>
      </c>
      <c r="R152" s="147">
        <v>12</v>
      </c>
      <c r="S152" t="s">
        <v>1092</v>
      </c>
      <c r="T152" t="s">
        <v>2177</v>
      </c>
    </row>
    <row r="153" spans="1:20" x14ac:dyDescent="0.3">
      <c r="A153" t="s">
        <v>1094</v>
      </c>
      <c r="B153">
        <v>331140</v>
      </c>
      <c r="C153" s="148">
        <v>2</v>
      </c>
      <c r="D153" t="s">
        <v>80</v>
      </c>
      <c r="E153" t="s">
        <v>91</v>
      </c>
      <c r="F153" s="73" t="s">
        <v>602</v>
      </c>
      <c r="G153" t="s">
        <v>13</v>
      </c>
      <c r="H153" s="239">
        <v>4539.4592592592589</v>
      </c>
      <c r="I153" s="239">
        <v>1138.4963822222221</v>
      </c>
      <c r="J153" s="236">
        <v>0.25079999999999997</v>
      </c>
      <c r="K153" s="189">
        <v>15643.777777777776</v>
      </c>
      <c r="L153" s="188">
        <v>3923.4594666666658</v>
      </c>
      <c r="M153" s="236">
        <v>0.25079999999999997</v>
      </c>
      <c r="N153" s="189">
        <v>11671</v>
      </c>
      <c r="O153" s="188">
        <v>2927.0867999999996</v>
      </c>
      <c r="P153" s="236">
        <v>5.8541735999999993</v>
      </c>
      <c r="Q153" s="147" t="s">
        <v>551</v>
      </c>
      <c r="R153" s="147">
        <v>12</v>
      </c>
      <c r="S153" t="s">
        <v>91</v>
      </c>
      <c r="T153" t="s">
        <v>2177</v>
      </c>
    </row>
    <row r="154" spans="1:20" x14ac:dyDescent="0.3">
      <c r="A154" t="s">
        <v>1095</v>
      </c>
      <c r="B154">
        <v>331150</v>
      </c>
      <c r="C154" s="148">
        <v>2</v>
      </c>
      <c r="D154" t="s">
        <v>80</v>
      </c>
      <c r="E154" t="s">
        <v>92</v>
      </c>
      <c r="F154" s="73" t="s">
        <v>602</v>
      </c>
      <c r="G154" t="s">
        <v>13</v>
      </c>
      <c r="H154" s="239">
        <v>4342.0857142857139</v>
      </c>
      <c r="I154" s="239">
        <v>1088.9950971428568</v>
      </c>
      <c r="J154" s="236">
        <v>0.25079999999999997</v>
      </c>
      <c r="K154" s="189">
        <v>5599.4054054054059</v>
      </c>
      <c r="L154" s="188">
        <v>1404.3308756756755</v>
      </c>
      <c r="M154" s="236">
        <v>0.25079999999999997</v>
      </c>
      <c r="N154" s="189">
        <v>22591.5</v>
      </c>
      <c r="O154" s="188">
        <v>5665.9481999999989</v>
      </c>
      <c r="P154" s="236">
        <v>113.31896399999998</v>
      </c>
      <c r="Q154" s="147" t="s">
        <v>551</v>
      </c>
      <c r="R154" s="147">
        <v>12</v>
      </c>
      <c r="S154" t="s">
        <v>92</v>
      </c>
      <c r="T154" t="s">
        <v>2177</v>
      </c>
    </row>
    <row r="155" spans="1:20" x14ac:dyDescent="0.3">
      <c r="A155" t="s">
        <v>1096</v>
      </c>
      <c r="B155">
        <v>331155</v>
      </c>
      <c r="C155" s="148">
        <v>2</v>
      </c>
      <c r="D155" t="s">
        <v>80</v>
      </c>
      <c r="E155" t="s">
        <v>98</v>
      </c>
      <c r="F155" s="73" t="s">
        <v>602</v>
      </c>
      <c r="G155" t="s">
        <v>13</v>
      </c>
      <c r="H155" s="239">
        <v>5985.4536585365859</v>
      </c>
      <c r="I155" s="239">
        <v>1501.1517775609755</v>
      </c>
      <c r="J155" s="236">
        <v>0.25079999999999997</v>
      </c>
      <c r="K155" s="189">
        <v>42372.747826086954</v>
      </c>
      <c r="L155" s="188">
        <v>10627.085154782608</v>
      </c>
      <c r="M155" s="236">
        <v>0.25079999999999997</v>
      </c>
      <c r="N155" s="189">
        <v>19963.727272727272</v>
      </c>
      <c r="O155" s="188">
        <v>5006.9027999999998</v>
      </c>
      <c r="P155" s="236">
        <v>220.30372319999998</v>
      </c>
      <c r="Q155" s="147" t="s">
        <v>551</v>
      </c>
      <c r="R155" s="147">
        <v>12</v>
      </c>
      <c r="S155" t="s">
        <v>98</v>
      </c>
      <c r="T155" t="s">
        <v>2177</v>
      </c>
    </row>
    <row r="156" spans="1:20" x14ac:dyDescent="0.3">
      <c r="A156" t="s">
        <v>1267</v>
      </c>
      <c r="B156">
        <v>332630</v>
      </c>
      <c r="C156" s="148">
        <v>363</v>
      </c>
      <c r="D156" t="s">
        <v>363</v>
      </c>
      <c r="E156" t="s">
        <v>364</v>
      </c>
      <c r="F156" s="73" t="s">
        <v>1016</v>
      </c>
      <c r="G156" t="s">
        <v>13</v>
      </c>
      <c r="H156" s="239">
        <v>1873.9323308270675</v>
      </c>
      <c r="I156" s="239">
        <v>1228.9872869674186</v>
      </c>
      <c r="J156" s="236">
        <v>0.65583333333333338</v>
      </c>
      <c r="K156" s="189">
        <v>3691.45</v>
      </c>
      <c r="L156" s="188">
        <v>2420.9759583333334</v>
      </c>
      <c r="M156" s="236">
        <v>0.65583333333333338</v>
      </c>
      <c r="N156" s="189">
        <v>1108.2307692307691</v>
      </c>
      <c r="O156" s="188">
        <v>726.81467948717955</v>
      </c>
      <c r="P156" s="236">
        <v>18.897181666666668</v>
      </c>
      <c r="Q156" s="147" t="s">
        <v>551</v>
      </c>
      <c r="R156" s="147">
        <v>12</v>
      </c>
      <c r="S156" t="s">
        <v>364</v>
      </c>
      <c r="T156" t="s">
        <v>2177</v>
      </c>
    </row>
    <row r="157" spans="1:20" x14ac:dyDescent="0.3">
      <c r="A157" t="s">
        <v>1203</v>
      </c>
      <c r="B157">
        <v>332650</v>
      </c>
      <c r="C157" s="148">
        <v>240</v>
      </c>
      <c r="D157" t="s">
        <v>240</v>
      </c>
      <c r="E157" t="s">
        <v>241</v>
      </c>
      <c r="F157" s="73" t="s">
        <v>855</v>
      </c>
      <c r="G157" t="s">
        <v>13</v>
      </c>
      <c r="H157" s="239">
        <v>4300.4040404040406</v>
      </c>
      <c r="I157" s="239">
        <v>2125.9047373737376</v>
      </c>
      <c r="J157" s="236">
        <v>0.49435000000000001</v>
      </c>
      <c r="K157" s="189">
        <v>18815.615384615383</v>
      </c>
      <c r="L157" s="188">
        <v>9301.4994653846152</v>
      </c>
      <c r="M157" s="236">
        <v>0.49435000000000007</v>
      </c>
      <c r="N157" s="189">
        <v>16751.3125</v>
      </c>
      <c r="O157" s="188">
        <v>8281.0113343749999</v>
      </c>
      <c r="P157" s="236">
        <v>132.49618135</v>
      </c>
      <c r="Q157" s="147" t="s">
        <v>551</v>
      </c>
      <c r="R157" s="147">
        <v>12</v>
      </c>
      <c r="S157" t="s">
        <v>241</v>
      </c>
      <c r="T157" t="s">
        <v>2177</v>
      </c>
    </row>
    <row r="158" spans="1:20" x14ac:dyDescent="0.3">
      <c r="A158" t="s">
        <v>1204</v>
      </c>
      <c r="B158">
        <v>332660</v>
      </c>
      <c r="C158" s="148">
        <v>240</v>
      </c>
      <c r="D158" t="s">
        <v>240</v>
      </c>
      <c r="E158" t="s">
        <v>242</v>
      </c>
      <c r="F158" s="73" t="s">
        <v>1284</v>
      </c>
      <c r="G158" t="s">
        <v>13</v>
      </c>
      <c r="H158" s="239">
        <v>3089.6111111111113</v>
      </c>
      <c r="I158" s="239">
        <v>1527.3492527777776</v>
      </c>
      <c r="J158" s="236">
        <v>0.49434999999999996</v>
      </c>
      <c r="K158" s="189">
        <v>14343.423076923078</v>
      </c>
      <c r="L158" s="188">
        <v>7090.6711980769242</v>
      </c>
      <c r="M158" s="236">
        <v>0.49435000000000007</v>
      </c>
      <c r="N158" s="189">
        <v>17305.5</v>
      </c>
      <c r="O158" s="188">
        <v>8554.9739249999984</v>
      </c>
      <c r="P158" s="236">
        <v>17.109947849999998</v>
      </c>
      <c r="Q158" s="147" t="s">
        <v>551</v>
      </c>
      <c r="R158" s="147">
        <v>6</v>
      </c>
      <c r="S158" t="s">
        <v>242</v>
      </c>
      <c r="T158" t="s">
        <v>2177</v>
      </c>
    </row>
    <row r="159" spans="1:20" x14ac:dyDescent="0.3">
      <c r="A159" t="s">
        <v>1205</v>
      </c>
      <c r="B159">
        <v>332670</v>
      </c>
      <c r="C159" s="148">
        <v>240</v>
      </c>
      <c r="D159" t="s">
        <v>240</v>
      </c>
      <c r="E159" t="s">
        <v>243</v>
      </c>
      <c r="F159" s="73" t="s">
        <v>857</v>
      </c>
      <c r="G159" t="s">
        <v>13</v>
      </c>
      <c r="H159" s="239">
        <v>4371.7219387755104</v>
      </c>
      <c r="I159" s="239">
        <v>2161.1607404336737</v>
      </c>
      <c r="J159" s="236">
        <v>0.49435000000000001</v>
      </c>
      <c r="K159" s="189">
        <v>29815.745762711864</v>
      </c>
      <c r="L159" s="188">
        <v>14739.41391779661</v>
      </c>
      <c r="M159" s="236">
        <v>0.49435000000000001</v>
      </c>
      <c r="N159" s="189">
        <v>13728.068965517239</v>
      </c>
      <c r="O159" s="188">
        <v>6786.4708931034475</v>
      </c>
      <c r="P159" s="236">
        <v>393.61531179999997</v>
      </c>
      <c r="Q159" s="147" t="s">
        <v>551</v>
      </c>
      <c r="R159" s="147">
        <v>12</v>
      </c>
      <c r="S159" t="s">
        <v>243</v>
      </c>
      <c r="T159" t="s">
        <v>2177</v>
      </c>
    </row>
    <row r="160" spans="1:20" x14ac:dyDescent="0.3">
      <c r="A160" t="s">
        <v>1206</v>
      </c>
      <c r="B160">
        <v>332680</v>
      </c>
      <c r="C160" s="148">
        <v>240</v>
      </c>
      <c r="D160" t="s">
        <v>240</v>
      </c>
      <c r="E160" t="s">
        <v>244</v>
      </c>
      <c r="F160" s="73" t="s">
        <v>859</v>
      </c>
      <c r="G160" t="s">
        <v>13</v>
      </c>
      <c r="H160" s="239">
        <v>4054.1839999999993</v>
      </c>
      <c r="I160" s="239">
        <v>2004.1858603999999</v>
      </c>
      <c r="J160" s="236">
        <v>0.49435000000000001</v>
      </c>
      <c r="K160" s="189">
        <v>14276.862745098038</v>
      </c>
      <c r="L160" s="188">
        <v>7057.767098039214</v>
      </c>
      <c r="M160" s="236">
        <v>0.49435000000000001</v>
      </c>
      <c r="N160" s="189">
        <v>8881</v>
      </c>
      <c r="O160" s="188">
        <v>4390.3223500000004</v>
      </c>
      <c r="P160" s="236">
        <v>122.92902580000001</v>
      </c>
      <c r="Q160" s="147" t="s">
        <v>551</v>
      </c>
      <c r="R160" s="147">
        <v>12</v>
      </c>
      <c r="S160" t="s">
        <v>244</v>
      </c>
      <c r="T160" t="s">
        <v>2177</v>
      </c>
    </row>
    <row r="161" spans="1:20" x14ac:dyDescent="0.3">
      <c r="A161" t="s">
        <v>1207</v>
      </c>
      <c r="B161">
        <v>332700</v>
      </c>
      <c r="C161" s="148">
        <v>240</v>
      </c>
      <c r="D161" t="s">
        <v>240</v>
      </c>
      <c r="E161" t="s">
        <v>401</v>
      </c>
      <c r="F161" s="73" t="s">
        <v>1284</v>
      </c>
      <c r="G161" t="s">
        <v>13</v>
      </c>
      <c r="H161" s="239">
        <v>4222.7499999999991</v>
      </c>
      <c r="I161" s="239">
        <v>2087.5164624999998</v>
      </c>
      <c r="J161" s="236">
        <v>0.49434999999999996</v>
      </c>
      <c r="K161" s="189">
        <v>11248.75</v>
      </c>
      <c r="L161" s="188">
        <v>5560.8195624999998</v>
      </c>
      <c r="M161" s="236">
        <v>0.49435000000000001</v>
      </c>
      <c r="N161" s="189">
        <v>6838.2222222222217</v>
      </c>
      <c r="O161" s="188">
        <v>3380.4751555555558</v>
      </c>
      <c r="P161" s="236">
        <v>60.8485528</v>
      </c>
      <c r="Q161" s="147" t="s">
        <v>551</v>
      </c>
      <c r="R161" s="147">
        <v>12</v>
      </c>
      <c r="S161" t="s">
        <v>401</v>
      </c>
      <c r="T161" t="s">
        <v>2177</v>
      </c>
    </row>
    <row r="162" spans="1:20" x14ac:dyDescent="0.3">
      <c r="A162" t="s">
        <v>1190</v>
      </c>
      <c r="B162">
        <v>331960</v>
      </c>
      <c r="C162" s="148">
        <v>701</v>
      </c>
      <c r="D162" t="s">
        <v>208</v>
      </c>
      <c r="E162" t="s">
        <v>209</v>
      </c>
      <c r="F162" s="73" t="s">
        <v>814</v>
      </c>
      <c r="G162" t="s">
        <v>13</v>
      </c>
      <c r="H162" s="239">
        <v>2232.981132075472</v>
      </c>
      <c r="I162" s="239">
        <v>1406.8897622641509</v>
      </c>
      <c r="J162" s="236">
        <v>0.63004999999999989</v>
      </c>
      <c r="K162" s="189">
        <v>4005.5588235294126</v>
      </c>
      <c r="L162" s="188">
        <v>2523.7023367647057</v>
      </c>
      <c r="M162" s="236">
        <v>0.63004999999999989</v>
      </c>
      <c r="N162" s="189">
        <v>963.16666666666663</v>
      </c>
      <c r="O162" s="188">
        <v>606.84315833333324</v>
      </c>
      <c r="P162" s="236">
        <v>7.2821178999999985</v>
      </c>
      <c r="Q162" s="147" t="s">
        <v>551</v>
      </c>
      <c r="R162" s="147">
        <v>12</v>
      </c>
      <c r="S162" t="s">
        <v>209</v>
      </c>
      <c r="T162" t="s">
        <v>2177</v>
      </c>
    </row>
    <row r="163" spans="1:20" x14ac:dyDescent="0.3">
      <c r="A163" t="s">
        <v>1200</v>
      </c>
      <c r="B163">
        <v>332030</v>
      </c>
      <c r="C163" s="148">
        <v>332</v>
      </c>
      <c r="D163" t="s">
        <v>234</v>
      </c>
      <c r="E163" t="s">
        <v>235</v>
      </c>
      <c r="F163" s="73" t="s">
        <v>848</v>
      </c>
      <c r="G163" t="s">
        <v>14</v>
      </c>
      <c r="H163" s="239">
        <v>4247.186046511627</v>
      </c>
      <c r="I163" s="239">
        <v>3015.5020930232549</v>
      </c>
      <c r="J163" s="236">
        <v>0.71</v>
      </c>
      <c r="K163" s="189">
        <v>7673.1333333333341</v>
      </c>
      <c r="L163" s="188">
        <v>5447.9246666666659</v>
      </c>
      <c r="M163" s="236">
        <v>0.70999999999999985</v>
      </c>
      <c r="N163" s="189">
        <v>13349.499999999998</v>
      </c>
      <c r="O163" s="188">
        <v>9478.1450000000004</v>
      </c>
      <c r="P163" s="236">
        <v>56.868869999999994</v>
      </c>
      <c r="Q163" s="147" t="s">
        <v>551</v>
      </c>
      <c r="R163" s="147">
        <v>12</v>
      </c>
      <c r="S163" t="s">
        <v>235</v>
      </c>
      <c r="T163" t="s">
        <v>2177</v>
      </c>
    </row>
    <row r="164" spans="1:20" x14ac:dyDescent="0.3">
      <c r="A164" t="s">
        <v>1253</v>
      </c>
      <c r="B164">
        <v>332530</v>
      </c>
      <c r="C164" s="148">
        <v>364</v>
      </c>
      <c r="D164" t="s">
        <v>334</v>
      </c>
      <c r="E164" t="s">
        <v>335</v>
      </c>
      <c r="F164" s="73" t="s">
        <v>979</v>
      </c>
      <c r="G164" t="s">
        <v>14</v>
      </c>
      <c r="H164" s="239">
        <v>1588.8266666666666</v>
      </c>
      <c r="I164" s="239">
        <v>1215.4523999999999</v>
      </c>
      <c r="J164" s="236">
        <v>0.76500000000000001</v>
      </c>
      <c r="K164" s="189">
        <v>9205.2083333333339</v>
      </c>
      <c r="L164" s="188">
        <v>7041.9843750000009</v>
      </c>
      <c r="M164" s="236">
        <v>0.76500000000000001</v>
      </c>
      <c r="N164" s="189">
        <v>2813.5769230769233</v>
      </c>
      <c r="O164" s="188">
        <v>2152.3863461538463</v>
      </c>
      <c r="P164" s="236">
        <v>55.962045000000003</v>
      </c>
      <c r="Q164" s="147" t="s">
        <v>551</v>
      </c>
      <c r="R164" s="147">
        <v>6</v>
      </c>
      <c r="S164" t="s">
        <v>335</v>
      </c>
      <c r="T164" t="s">
        <v>2177</v>
      </c>
    </row>
    <row r="165" spans="1:20" x14ac:dyDescent="0.3">
      <c r="A165" t="s">
        <v>1223</v>
      </c>
      <c r="B165">
        <v>332220</v>
      </c>
      <c r="C165" s="148">
        <v>44</v>
      </c>
      <c r="D165" t="s">
        <v>274</v>
      </c>
      <c r="E165" t="s">
        <v>275</v>
      </c>
      <c r="F165" s="73" t="s">
        <v>912</v>
      </c>
      <c r="G165" t="s">
        <v>14</v>
      </c>
      <c r="H165" s="239">
        <v>2811.6510416666665</v>
      </c>
      <c r="I165" s="239">
        <v>2231.4902796440974</v>
      </c>
      <c r="J165" s="236">
        <v>0.79365833333333347</v>
      </c>
      <c r="K165" s="189">
        <v>11782.199999999999</v>
      </c>
      <c r="L165" s="188">
        <v>9351.0412150000011</v>
      </c>
      <c r="M165" s="236">
        <v>0.79365833333333347</v>
      </c>
      <c r="N165" s="189">
        <v>27124.666666666668</v>
      </c>
      <c r="O165" s="188">
        <v>21527.717738888892</v>
      </c>
      <c r="P165" s="236">
        <v>645.83153216666676</v>
      </c>
      <c r="Q165" s="147" t="s">
        <v>551</v>
      </c>
      <c r="R165" s="147">
        <v>12</v>
      </c>
      <c r="S165" t="s">
        <v>275</v>
      </c>
      <c r="T165" t="s">
        <v>2177</v>
      </c>
    </row>
    <row r="166" spans="1:20" x14ac:dyDescent="0.3">
      <c r="A166" t="s">
        <v>1174</v>
      </c>
      <c r="B166">
        <v>331790</v>
      </c>
      <c r="C166" s="148">
        <v>420</v>
      </c>
      <c r="D166" t="s">
        <v>171</v>
      </c>
      <c r="E166" t="s">
        <v>172</v>
      </c>
      <c r="F166" s="73" t="s">
        <v>759</v>
      </c>
      <c r="G166" t="s">
        <v>14</v>
      </c>
      <c r="H166" s="239">
        <v>2398.8709677419356</v>
      </c>
      <c r="I166" s="239">
        <v>2158.9838709677424</v>
      </c>
      <c r="J166" s="236">
        <v>0.90000000000000024</v>
      </c>
      <c r="K166" s="189">
        <v>17904.333333333328</v>
      </c>
      <c r="L166" s="188">
        <v>16113.900000000005</v>
      </c>
      <c r="M166" s="236">
        <v>0.90000000000000024</v>
      </c>
      <c r="N166" s="189">
        <v>13565.166666666664</v>
      </c>
      <c r="O166" s="188">
        <v>12208.65</v>
      </c>
      <c r="P166" s="236">
        <v>73.251900000000006</v>
      </c>
      <c r="Q166" s="147" t="s">
        <v>551</v>
      </c>
      <c r="R166" s="147">
        <v>12</v>
      </c>
      <c r="S166" t="s">
        <v>172</v>
      </c>
      <c r="T166" t="s">
        <v>2177</v>
      </c>
    </row>
    <row r="167" spans="1:20" x14ac:dyDescent="0.3">
      <c r="A167" t="s">
        <v>1170</v>
      </c>
      <c r="B167">
        <v>331770</v>
      </c>
      <c r="C167" s="148">
        <v>747</v>
      </c>
      <c r="D167" t="s">
        <v>161</v>
      </c>
      <c r="E167" t="s">
        <v>162</v>
      </c>
      <c r="F167" s="73" t="s">
        <v>748</v>
      </c>
      <c r="G167" t="s">
        <v>14</v>
      </c>
      <c r="H167" s="239">
        <v>2061.7179487179483</v>
      </c>
      <c r="I167" s="239">
        <v>2061.7179487179483</v>
      </c>
      <c r="J167" s="236">
        <v>1</v>
      </c>
      <c r="K167" s="189">
        <v>24937.400000000005</v>
      </c>
      <c r="L167" s="188">
        <v>24937.400000000005</v>
      </c>
      <c r="M167" s="236">
        <v>1</v>
      </c>
      <c r="N167" s="189">
        <v>7099.4000000000005</v>
      </c>
      <c r="O167" s="188">
        <v>7099.4000000000005</v>
      </c>
      <c r="P167" s="236">
        <v>70.994</v>
      </c>
      <c r="Q167" s="147" t="s">
        <v>551</v>
      </c>
      <c r="R167" s="147">
        <v>12</v>
      </c>
      <c r="S167" t="s">
        <v>162</v>
      </c>
      <c r="T167" t="s">
        <v>2177</v>
      </c>
    </row>
    <row r="168" spans="1:20" x14ac:dyDescent="0.3">
      <c r="A168" t="s">
        <v>1177</v>
      </c>
      <c r="B168">
        <v>331840</v>
      </c>
      <c r="C168" s="148">
        <v>682</v>
      </c>
      <c r="D168" t="s">
        <v>177</v>
      </c>
      <c r="E168" t="s">
        <v>178</v>
      </c>
      <c r="F168" s="73" t="s">
        <v>766</v>
      </c>
      <c r="G168" t="s">
        <v>14</v>
      </c>
      <c r="H168" s="239">
        <v>759.95555555555563</v>
      </c>
      <c r="I168" s="239">
        <v>721.95777777777778</v>
      </c>
      <c r="J168" s="236">
        <v>0.95000000000000007</v>
      </c>
      <c r="K168" s="189">
        <v>4493.5</v>
      </c>
      <c r="L168" s="188">
        <v>4268.8250000000007</v>
      </c>
      <c r="M168" s="236">
        <v>0.95000000000000007</v>
      </c>
      <c r="N168" s="189">
        <v>1313.5555555555557</v>
      </c>
      <c r="O168" s="188">
        <v>1247.8777777777782</v>
      </c>
      <c r="P168" s="236">
        <v>22.461800000000004</v>
      </c>
      <c r="Q168" s="147" t="s">
        <v>551</v>
      </c>
      <c r="R168" s="147">
        <v>12</v>
      </c>
      <c r="S168" t="s">
        <v>178</v>
      </c>
      <c r="T168" t="s">
        <v>2177</v>
      </c>
    </row>
    <row r="169" spans="1:20" x14ac:dyDescent="0.3">
      <c r="A169" t="s">
        <v>1235</v>
      </c>
      <c r="B169">
        <v>332330</v>
      </c>
      <c r="C169" s="148">
        <v>416</v>
      </c>
      <c r="D169" t="s">
        <v>299</v>
      </c>
      <c r="E169" t="s">
        <v>300</v>
      </c>
      <c r="F169" s="73" t="s">
        <v>939</v>
      </c>
      <c r="G169" t="s">
        <v>14</v>
      </c>
      <c r="H169" s="239">
        <v>3735.5250000000005</v>
      </c>
      <c r="I169" s="239">
        <v>3361.9725000000017</v>
      </c>
      <c r="J169" s="236">
        <v>0.90000000000000036</v>
      </c>
      <c r="K169" s="189">
        <v>15541.428571428571</v>
      </c>
      <c r="L169" s="188">
        <v>13987.285714285717</v>
      </c>
      <c r="M169" s="236">
        <v>0.90000000000000024</v>
      </c>
      <c r="N169" s="189">
        <v>4288.7777777777774</v>
      </c>
      <c r="O169" s="188">
        <v>3859.9000000000015</v>
      </c>
      <c r="P169" s="236">
        <v>69.478200000000029</v>
      </c>
      <c r="Q169" s="147" t="s">
        <v>551</v>
      </c>
      <c r="R169" s="147">
        <v>12</v>
      </c>
      <c r="S169" t="s">
        <v>300</v>
      </c>
      <c r="T169" t="s">
        <v>2177</v>
      </c>
    </row>
    <row r="170" spans="1:20" x14ac:dyDescent="0.3">
      <c r="A170" t="s">
        <v>1262</v>
      </c>
      <c r="B170">
        <v>332600</v>
      </c>
      <c r="C170" s="148">
        <v>92</v>
      </c>
      <c r="D170" t="s">
        <v>353</v>
      </c>
      <c r="E170" t="s">
        <v>354</v>
      </c>
      <c r="F170" s="73" t="s">
        <v>999</v>
      </c>
      <c r="G170" t="s">
        <v>14</v>
      </c>
      <c r="H170" s="239">
        <v>3082.2897196261683</v>
      </c>
      <c r="I170" s="239">
        <v>1921.1141250000001</v>
      </c>
      <c r="J170" s="236">
        <v>0.62327500000000002</v>
      </c>
      <c r="K170" s="189">
        <v>13702.184210526315</v>
      </c>
      <c r="L170" s="188">
        <v>8540.2288638157897</v>
      </c>
      <c r="M170" s="236">
        <v>0.62327500000000002</v>
      </c>
      <c r="N170" s="189">
        <v>23211.071428571428</v>
      </c>
      <c r="O170" s="188">
        <v>14466.880544642856</v>
      </c>
      <c r="P170" s="236">
        <v>202.53632762499998</v>
      </c>
      <c r="Q170" s="147" t="s">
        <v>551</v>
      </c>
      <c r="R170" s="147">
        <v>12</v>
      </c>
      <c r="S170" t="s">
        <v>354</v>
      </c>
      <c r="T170" t="s">
        <v>2177</v>
      </c>
    </row>
    <row r="171" spans="1:20" x14ac:dyDescent="0.3">
      <c r="A171" t="s">
        <v>1137</v>
      </c>
      <c r="B171">
        <v>331460</v>
      </c>
      <c r="C171" s="148">
        <v>169</v>
      </c>
      <c r="D171" t="s">
        <v>103</v>
      </c>
      <c r="E171" t="s">
        <v>127</v>
      </c>
      <c r="F171" s="73" t="s">
        <v>724</v>
      </c>
      <c r="G171" t="s">
        <v>14</v>
      </c>
      <c r="H171" s="239">
        <v>3316.2637362637361</v>
      </c>
      <c r="I171" s="239">
        <v>1466.9492637362639</v>
      </c>
      <c r="J171" s="236">
        <v>0.44235000000000008</v>
      </c>
      <c r="K171" s="189">
        <v>692.53846153846155</v>
      </c>
      <c r="L171" s="188">
        <v>306.34438846153853</v>
      </c>
      <c r="M171" s="236">
        <v>0.44235000000000008</v>
      </c>
      <c r="N171" s="189">
        <v>25849.249999999996</v>
      </c>
      <c r="O171" s="188">
        <v>11434.415737500001</v>
      </c>
      <c r="P171" s="236">
        <v>137.21298885000002</v>
      </c>
      <c r="Q171" s="147" t="s">
        <v>551</v>
      </c>
      <c r="R171" s="147">
        <v>12</v>
      </c>
      <c r="S171" t="s">
        <v>127</v>
      </c>
      <c r="T171" t="s">
        <v>2177</v>
      </c>
    </row>
    <row r="172" spans="1:20" x14ac:dyDescent="0.3">
      <c r="A172" t="s">
        <v>1143</v>
      </c>
      <c r="B172">
        <v>331520</v>
      </c>
      <c r="C172" s="148">
        <v>169</v>
      </c>
      <c r="D172" t="s">
        <v>103</v>
      </c>
      <c r="E172" t="s">
        <v>133</v>
      </c>
      <c r="F172" s="73" t="s">
        <v>726</v>
      </c>
      <c r="G172" t="s">
        <v>14</v>
      </c>
      <c r="H172" s="239">
        <v>250.06603275224509</v>
      </c>
      <c r="I172" s="239">
        <v>131.45137788343021</v>
      </c>
      <c r="J172" s="236">
        <v>0.52566666666666673</v>
      </c>
      <c r="K172" s="189">
        <v>1248.8</v>
      </c>
      <c r="L172" s="188">
        <v>656.45253333333346</v>
      </c>
      <c r="M172" s="236">
        <v>0.52566666666666673</v>
      </c>
      <c r="N172" s="189">
        <v>13550.166666666668</v>
      </c>
      <c r="O172" s="188">
        <v>7122.8709444444466</v>
      </c>
      <c r="P172" s="236">
        <v>256.42335400000007</v>
      </c>
      <c r="Q172" s="147" t="s">
        <v>551</v>
      </c>
      <c r="R172" s="147">
        <v>12</v>
      </c>
      <c r="S172" t="s">
        <v>133</v>
      </c>
      <c r="T172" t="s">
        <v>2177</v>
      </c>
    </row>
    <row r="173" spans="1:20" x14ac:dyDescent="0.3">
      <c r="A173" t="s">
        <v>1156</v>
      </c>
      <c r="B173">
        <v>331620</v>
      </c>
      <c r="C173" s="148">
        <v>169</v>
      </c>
      <c r="D173" t="s">
        <v>103</v>
      </c>
      <c r="E173" t="s">
        <v>144</v>
      </c>
      <c r="F173" s="73" t="s">
        <v>732</v>
      </c>
      <c r="G173" t="s">
        <v>14</v>
      </c>
      <c r="H173" s="239">
        <v>848.11678832116786</v>
      </c>
      <c r="I173" s="239">
        <v>486.7978335766424</v>
      </c>
      <c r="J173" s="236">
        <v>0.57397500000000012</v>
      </c>
      <c r="K173" s="189">
        <v>11439.125</v>
      </c>
      <c r="L173" s="188">
        <v>6565.7717718750018</v>
      </c>
      <c r="M173" s="236">
        <v>0.57397500000000012</v>
      </c>
      <c r="N173" s="189">
        <v>9720.625</v>
      </c>
      <c r="O173" s="188">
        <v>5579.3957343750017</v>
      </c>
      <c r="P173" s="236">
        <v>89.270331750000025</v>
      </c>
      <c r="Q173" s="147" t="s">
        <v>551</v>
      </c>
      <c r="R173" s="147">
        <v>12</v>
      </c>
      <c r="S173" t="s">
        <v>144</v>
      </c>
      <c r="T173" t="s">
        <v>2177</v>
      </c>
    </row>
    <row r="174" spans="1:20" x14ac:dyDescent="0.3">
      <c r="A174" t="s">
        <v>1110</v>
      </c>
      <c r="B174">
        <v>331260</v>
      </c>
      <c r="C174" s="148">
        <v>169</v>
      </c>
      <c r="D174" t="s">
        <v>103</v>
      </c>
      <c r="E174" t="s">
        <v>106</v>
      </c>
      <c r="F174" s="73" t="s">
        <v>708</v>
      </c>
      <c r="G174" t="s">
        <v>14</v>
      </c>
      <c r="H174" s="239">
        <v>990.71428571428567</v>
      </c>
      <c r="I174" s="239">
        <v>510.70495833333342</v>
      </c>
      <c r="J174" s="236">
        <v>0.51549166666666679</v>
      </c>
      <c r="K174" s="189">
        <v>1331.125</v>
      </c>
      <c r="L174" s="188">
        <v>686.18384479166684</v>
      </c>
      <c r="M174" s="236">
        <v>0.51549166666666679</v>
      </c>
      <c r="N174" s="189">
        <v>10882.45</v>
      </c>
      <c r="O174" s="188">
        <v>5609.8122879166676</v>
      </c>
      <c r="P174" s="236">
        <v>112.19624575833336</v>
      </c>
      <c r="Q174" s="147" t="s">
        <v>551</v>
      </c>
      <c r="R174" s="147">
        <v>12</v>
      </c>
      <c r="S174" t="s">
        <v>106</v>
      </c>
      <c r="T174" t="s">
        <v>2177</v>
      </c>
    </row>
    <row r="175" spans="1:20" x14ac:dyDescent="0.3">
      <c r="A175" t="s">
        <v>1122</v>
      </c>
      <c r="B175">
        <v>331340</v>
      </c>
      <c r="C175" s="148">
        <v>169</v>
      </c>
      <c r="D175" t="s">
        <v>103</v>
      </c>
      <c r="E175" t="s">
        <v>115</v>
      </c>
      <c r="F175" s="73" t="s">
        <v>714</v>
      </c>
      <c r="G175" t="s">
        <v>14</v>
      </c>
      <c r="H175" s="239">
        <v>2652.197802197802</v>
      </c>
      <c r="I175" s="239">
        <v>1302.6269505494506</v>
      </c>
      <c r="J175" s="236">
        <v>0.49114999999999998</v>
      </c>
      <c r="K175" s="189">
        <v>5672.875</v>
      </c>
      <c r="L175" s="188">
        <v>2786.23255625</v>
      </c>
      <c r="M175" s="236">
        <v>0.49114999999999998</v>
      </c>
      <c r="N175" s="189">
        <v>14347.849999999999</v>
      </c>
      <c r="O175" s="188">
        <v>7046.9465274999993</v>
      </c>
      <c r="P175" s="236">
        <v>140.93893054999998</v>
      </c>
      <c r="Q175" s="147" t="s">
        <v>551</v>
      </c>
      <c r="R175" s="147">
        <v>6</v>
      </c>
      <c r="S175" t="s">
        <v>115</v>
      </c>
      <c r="T175" t="s">
        <v>2177</v>
      </c>
    </row>
    <row r="176" spans="1:20" x14ac:dyDescent="0.3">
      <c r="A176" t="s">
        <v>1123</v>
      </c>
      <c r="B176">
        <v>331350</v>
      </c>
      <c r="C176" s="148">
        <v>169</v>
      </c>
      <c r="D176" t="s">
        <v>103</v>
      </c>
      <c r="E176" t="s">
        <v>116</v>
      </c>
      <c r="F176" s="73" t="s">
        <v>716</v>
      </c>
      <c r="G176" t="s">
        <v>14</v>
      </c>
      <c r="H176" s="239">
        <v>2593.0277777777774</v>
      </c>
      <c r="I176" s="239">
        <v>1375.2554990740739</v>
      </c>
      <c r="J176" s="236">
        <v>0.53036666666666676</v>
      </c>
      <c r="K176" s="189">
        <v>917.71428571428578</v>
      </c>
      <c r="L176" s="188">
        <v>486.72506666666675</v>
      </c>
      <c r="M176" s="236">
        <v>0.53036666666666676</v>
      </c>
      <c r="N176" s="189">
        <v>11924.916666666666</v>
      </c>
      <c r="O176" s="188">
        <v>6324.5783027777779</v>
      </c>
      <c r="P176" s="236">
        <v>151.78987926666667</v>
      </c>
      <c r="Q176" s="147" t="s">
        <v>551</v>
      </c>
      <c r="R176" s="147">
        <v>6</v>
      </c>
      <c r="S176" t="s">
        <v>116</v>
      </c>
      <c r="T176" t="s">
        <v>2177</v>
      </c>
    </row>
    <row r="177" spans="1:20" x14ac:dyDescent="0.3">
      <c r="A177" t="s">
        <v>1125</v>
      </c>
      <c r="B177">
        <v>331370</v>
      </c>
      <c r="C177" s="148">
        <v>169</v>
      </c>
      <c r="D177" t="s">
        <v>103</v>
      </c>
      <c r="E177" t="s">
        <v>118</v>
      </c>
      <c r="F177" s="73" t="s">
        <v>718</v>
      </c>
      <c r="G177" t="s">
        <v>14</v>
      </c>
      <c r="H177" s="239">
        <v>5094.9622641509432</v>
      </c>
      <c r="I177" s="239">
        <v>2784.1845872641516</v>
      </c>
      <c r="J177" s="236">
        <v>0.54645833333333338</v>
      </c>
      <c r="K177" s="189">
        <v>441.25</v>
      </c>
      <c r="L177" s="188">
        <v>241.12473958333334</v>
      </c>
      <c r="M177" s="236">
        <v>0.54645833333333338</v>
      </c>
      <c r="N177" s="189">
        <v>12425.833333333336</v>
      </c>
      <c r="O177" s="188">
        <v>6790.2001736111124</v>
      </c>
      <c r="P177" s="236">
        <v>244.44720625000005</v>
      </c>
      <c r="Q177" s="147" t="s">
        <v>551</v>
      </c>
      <c r="R177" s="147">
        <v>12</v>
      </c>
      <c r="S177" t="s">
        <v>118</v>
      </c>
      <c r="T177" t="s">
        <v>2177</v>
      </c>
    </row>
    <row r="178" spans="1:20" x14ac:dyDescent="0.3">
      <c r="A178" t="s">
        <v>1127</v>
      </c>
      <c r="B178">
        <v>331380</v>
      </c>
      <c r="C178" s="148">
        <v>169</v>
      </c>
      <c r="D178" t="s">
        <v>103</v>
      </c>
      <c r="E178" t="s">
        <v>119</v>
      </c>
      <c r="F178" s="73" t="s">
        <v>720</v>
      </c>
      <c r="G178" t="s">
        <v>14</v>
      </c>
      <c r="H178" s="239">
        <v>3522.3478260869565</v>
      </c>
      <c r="I178" s="239">
        <v>2034.6548688405801</v>
      </c>
      <c r="J178" s="236">
        <v>0.57764166666666672</v>
      </c>
      <c r="K178" s="189">
        <v>403.27272727272731</v>
      </c>
      <c r="L178" s="188">
        <v>232.94713030303035</v>
      </c>
      <c r="M178" s="236">
        <v>0.57764166666666672</v>
      </c>
      <c r="N178" s="189">
        <v>11415.384615384613</v>
      </c>
      <c r="O178" s="188">
        <v>6594.001794871795</v>
      </c>
      <c r="P178" s="236">
        <v>171.44404666666665</v>
      </c>
      <c r="Q178" s="147" t="s">
        <v>551</v>
      </c>
      <c r="R178" s="147">
        <v>12</v>
      </c>
      <c r="S178" t="s">
        <v>119</v>
      </c>
      <c r="T178" t="s">
        <v>2177</v>
      </c>
    </row>
    <row r="179" spans="1:20" x14ac:dyDescent="0.3">
      <c r="A179" t="s">
        <v>1265</v>
      </c>
      <c r="B179">
        <v>332200</v>
      </c>
      <c r="C179" s="148">
        <v>264</v>
      </c>
      <c r="D179" t="s">
        <v>1290</v>
      </c>
      <c r="E179" t="s">
        <v>362</v>
      </c>
      <c r="F179" s="73" t="s">
        <v>1007</v>
      </c>
      <c r="G179" t="s">
        <v>14</v>
      </c>
      <c r="H179" s="239">
        <v>2121.7731958762888</v>
      </c>
      <c r="I179" s="239">
        <v>1601.3022309278354</v>
      </c>
      <c r="J179" s="236">
        <v>0.75470000000000004</v>
      </c>
      <c r="K179" s="189">
        <v>13320.133333333333</v>
      </c>
      <c r="L179" s="188">
        <v>10052.704626666668</v>
      </c>
      <c r="M179" s="236">
        <v>0.75470000000000004</v>
      </c>
      <c r="N179" s="189">
        <v>5213.6428571428578</v>
      </c>
      <c r="O179" s="188">
        <v>3934.7362642857152</v>
      </c>
      <c r="P179" s="236">
        <v>55.086307700000013</v>
      </c>
      <c r="Q179" s="147" t="s">
        <v>551</v>
      </c>
      <c r="R179" s="147">
        <v>12</v>
      </c>
      <c r="S179" t="s">
        <v>362</v>
      </c>
      <c r="T179" t="s">
        <v>2177</v>
      </c>
    </row>
    <row r="180" spans="1:20" x14ac:dyDescent="0.3">
      <c r="A180" t="s">
        <v>1252</v>
      </c>
      <c r="B180">
        <v>332520</v>
      </c>
      <c r="C180" s="148">
        <v>759</v>
      </c>
      <c r="D180" t="s">
        <v>332</v>
      </c>
      <c r="E180" t="s">
        <v>333</v>
      </c>
      <c r="F180" s="73" t="s">
        <v>977</v>
      </c>
      <c r="G180" t="s">
        <v>14</v>
      </c>
      <c r="H180" s="239">
        <v>1566.6969696969695</v>
      </c>
      <c r="I180" s="239">
        <v>1276.6621931818177</v>
      </c>
      <c r="J180" s="236">
        <v>0.81487499999999979</v>
      </c>
      <c r="K180" s="189">
        <v>5621</v>
      </c>
      <c r="L180" s="188">
        <v>4580.412374999999</v>
      </c>
      <c r="M180" s="236">
        <v>0.81487499999999979</v>
      </c>
      <c r="N180" s="189">
        <v>8807.1999999999989</v>
      </c>
      <c r="O180" s="188">
        <v>7176.7670999999973</v>
      </c>
      <c r="P180" s="236">
        <v>71.767670999999979</v>
      </c>
      <c r="Q180" s="147" t="s">
        <v>551</v>
      </c>
      <c r="R180" s="147">
        <v>12</v>
      </c>
      <c r="S180" t="s">
        <v>333</v>
      </c>
      <c r="T180" t="s">
        <v>2177</v>
      </c>
    </row>
    <row r="181" spans="1:20" x14ac:dyDescent="0.3">
      <c r="A181" t="s">
        <v>1194</v>
      </c>
      <c r="B181">
        <v>331830</v>
      </c>
      <c r="C181" s="148">
        <v>341</v>
      </c>
      <c r="D181" t="s">
        <v>1704</v>
      </c>
      <c r="E181" t="s">
        <v>219</v>
      </c>
      <c r="F181" s="73" t="s">
        <v>825</v>
      </c>
      <c r="G181" t="s">
        <v>14</v>
      </c>
      <c r="H181" s="239">
        <v>1849.1549295774651</v>
      </c>
      <c r="I181" s="239">
        <v>1109.6316443661974</v>
      </c>
      <c r="J181" s="236">
        <v>0.60007500000000003</v>
      </c>
      <c r="K181" s="189">
        <v>6115.2857142857138</v>
      </c>
      <c r="L181" s="188">
        <v>3669.630075</v>
      </c>
      <c r="M181" s="236">
        <v>0.60007500000000003</v>
      </c>
      <c r="N181" s="189">
        <v>13329.714285714286</v>
      </c>
      <c r="O181" s="188">
        <v>7998.8283000000001</v>
      </c>
      <c r="P181" s="236">
        <v>55.991798100000004</v>
      </c>
      <c r="Q181" s="147" t="s">
        <v>551</v>
      </c>
      <c r="R181" s="147">
        <v>12</v>
      </c>
      <c r="S181" t="s">
        <v>219</v>
      </c>
      <c r="T181" t="s">
        <v>2177</v>
      </c>
    </row>
    <row r="182" spans="1:20" x14ac:dyDescent="0.3">
      <c r="A182" t="s">
        <v>1184</v>
      </c>
      <c r="B182">
        <v>331900</v>
      </c>
      <c r="C182" s="148">
        <v>256</v>
      </c>
      <c r="D182" t="s">
        <v>193</v>
      </c>
      <c r="E182" t="s">
        <v>194</v>
      </c>
      <c r="F182" s="73" t="s">
        <v>782</v>
      </c>
      <c r="G182" t="s">
        <v>14</v>
      </c>
      <c r="H182" s="239">
        <v>2802.0697674418598</v>
      </c>
      <c r="I182" s="239">
        <v>1967.9169482558134</v>
      </c>
      <c r="J182" s="236">
        <v>0.70230833333333331</v>
      </c>
      <c r="K182" s="189">
        <v>12239.2</v>
      </c>
      <c r="L182" s="188">
        <v>8595.6921533333352</v>
      </c>
      <c r="M182" s="236">
        <v>0.70230833333333331</v>
      </c>
      <c r="N182" s="189">
        <v>12429.333333333332</v>
      </c>
      <c r="O182" s="188">
        <v>8729.2243777777767</v>
      </c>
      <c r="P182" s="236">
        <v>104.75069253333332</v>
      </c>
      <c r="Q182" s="147" t="s">
        <v>551</v>
      </c>
      <c r="R182" s="147">
        <v>12</v>
      </c>
      <c r="S182" t="s">
        <v>194</v>
      </c>
      <c r="T182" t="s">
        <v>2177</v>
      </c>
    </row>
    <row r="183" spans="1:20" x14ac:dyDescent="0.3">
      <c r="A183" t="s">
        <v>1193</v>
      </c>
      <c r="B183">
        <v>331990</v>
      </c>
      <c r="C183" s="148">
        <v>274</v>
      </c>
      <c r="D183" t="s">
        <v>214</v>
      </c>
      <c r="E183" t="s">
        <v>215</v>
      </c>
      <c r="F183" s="73" t="s">
        <v>823</v>
      </c>
      <c r="G183" t="s">
        <v>14</v>
      </c>
      <c r="H183" s="239">
        <v>4269.9731182795695</v>
      </c>
      <c r="I183" s="239">
        <v>2860.881989247312</v>
      </c>
      <c r="J183" s="236">
        <v>0.67</v>
      </c>
      <c r="K183" s="189">
        <v>24035.077586206895</v>
      </c>
      <c r="L183" s="188">
        <v>16103.501982758622</v>
      </c>
      <c r="M183" s="236">
        <v>0.67</v>
      </c>
      <c r="N183" s="189">
        <v>43451.5</v>
      </c>
      <c r="O183" s="188">
        <v>29112.505000000001</v>
      </c>
      <c r="P183" s="236">
        <v>756.92513000000008</v>
      </c>
      <c r="Q183" s="147" t="s">
        <v>551</v>
      </c>
      <c r="R183" s="147">
        <v>12</v>
      </c>
      <c r="S183" t="s">
        <v>215</v>
      </c>
      <c r="T183" t="s">
        <v>2177</v>
      </c>
    </row>
    <row r="184" spans="1:20" x14ac:dyDescent="0.3">
      <c r="A184" t="s">
        <v>1175</v>
      </c>
      <c r="B184">
        <v>331810</v>
      </c>
      <c r="C184" s="148">
        <v>767</v>
      </c>
      <c r="D184" t="s">
        <v>761</v>
      </c>
      <c r="E184" t="s">
        <v>174</v>
      </c>
      <c r="F184" s="73" t="s">
        <v>762</v>
      </c>
      <c r="G184" t="s">
        <v>14</v>
      </c>
      <c r="H184" s="239">
        <v>0</v>
      </c>
      <c r="I184" s="239">
        <v>0</v>
      </c>
      <c r="J184" s="236">
        <v>0</v>
      </c>
      <c r="K184" s="189">
        <v>0</v>
      </c>
      <c r="L184" s="188">
        <v>0</v>
      </c>
      <c r="M184" s="236">
        <v>0</v>
      </c>
      <c r="N184" s="189">
        <v>0</v>
      </c>
      <c r="O184" s="188">
        <v>0</v>
      </c>
      <c r="P184" s="236">
        <v>0</v>
      </c>
      <c r="Q184" s="147">
        <v>0</v>
      </c>
      <c r="R184" s="147">
        <v>0</v>
      </c>
      <c r="S184" t="s">
        <v>174</v>
      </c>
      <c r="T184" t="s">
        <v>2177</v>
      </c>
    </row>
    <row r="185" spans="1:20" x14ac:dyDescent="0.3">
      <c r="A185" t="s">
        <v>1099</v>
      </c>
      <c r="B185">
        <v>331180</v>
      </c>
      <c r="C185" s="148">
        <v>2</v>
      </c>
      <c r="D185" t="s">
        <v>80</v>
      </c>
      <c r="E185" t="s">
        <v>94</v>
      </c>
      <c r="F185" s="73" t="s">
        <v>619</v>
      </c>
      <c r="G185" t="s">
        <v>14</v>
      </c>
      <c r="H185" s="239">
        <v>3570.2247191011243</v>
      </c>
      <c r="I185" s="239">
        <v>1994.9820692883898</v>
      </c>
      <c r="J185" s="236">
        <v>0.5587833333333333</v>
      </c>
      <c r="K185" s="189">
        <v>18429.941176470587</v>
      </c>
      <c r="L185" s="188">
        <v>10298.343963725491</v>
      </c>
      <c r="M185" s="236">
        <v>0.5587833333333333</v>
      </c>
      <c r="N185" s="189">
        <v>27419.642857142859</v>
      </c>
      <c r="O185" s="188">
        <v>15321.639434523808</v>
      </c>
      <c r="P185" s="236">
        <v>214.50295208333333</v>
      </c>
      <c r="Q185" s="147" t="s">
        <v>551</v>
      </c>
      <c r="R185" s="147">
        <v>12</v>
      </c>
      <c r="S185" t="s">
        <v>620</v>
      </c>
      <c r="T185" t="s">
        <v>2177</v>
      </c>
    </row>
    <row r="186" spans="1:20" x14ac:dyDescent="0.3">
      <c r="A186" t="s">
        <v>1082</v>
      </c>
      <c r="B186">
        <v>331050</v>
      </c>
      <c r="C186" s="148">
        <v>2</v>
      </c>
      <c r="D186" t="s">
        <v>80</v>
      </c>
      <c r="E186" t="s">
        <v>81</v>
      </c>
      <c r="F186" s="73" t="s">
        <v>629</v>
      </c>
      <c r="G186" t="s">
        <v>14</v>
      </c>
      <c r="H186" s="239">
        <v>2932.1470588235288</v>
      </c>
      <c r="I186" s="239">
        <v>2291.7172720588223</v>
      </c>
      <c r="J186" s="236">
        <v>0.78158333333333307</v>
      </c>
      <c r="K186" s="189">
        <v>2394.2352941176473</v>
      </c>
      <c r="L186" s="188">
        <v>1871.2944019607842</v>
      </c>
      <c r="M186" s="236">
        <v>0.78158333333333319</v>
      </c>
      <c r="N186" s="189">
        <v>7583.2941176470586</v>
      </c>
      <c r="O186" s="188">
        <v>5926.9762941176459</v>
      </c>
      <c r="P186" s="236">
        <v>201.51719399999996</v>
      </c>
      <c r="Q186" s="147" t="s">
        <v>551</v>
      </c>
      <c r="R186" s="147">
        <v>12</v>
      </c>
      <c r="S186" t="s">
        <v>630</v>
      </c>
      <c r="T186" t="s">
        <v>2177</v>
      </c>
    </row>
    <row r="187" spans="1:20" x14ac:dyDescent="0.3">
      <c r="A187" t="s">
        <v>1102</v>
      </c>
      <c r="B187">
        <v>331200</v>
      </c>
      <c r="C187" s="148">
        <v>2</v>
      </c>
      <c r="D187" t="s">
        <v>80</v>
      </c>
      <c r="E187" t="s">
        <v>395</v>
      </c>
      <c r="F187" s="73" t="s">
        <v>626</v>
      </c>
      <c r="G187" t="s">
        <v>14</v>
      </c>
      <c r="H187" s="239">
        <v>3597.2666666666669</v>
      </c>
      <c r="I187" s="239">
        <v>1222.441145</v>
      </c>
      <c r="J187" s="236">
        <v>0.33982499999999999</v>
      </c>
      <c r="K187" s="189">
        <v>3785</v>
      </c>
      <c r="L187" s="188">
        <v>1286.237625</v>
      </c>
      <c r="M187" s="236">
        <v>0.33982499999999999</v>
      </c>
      <c r="N187" s="189">
        <v>17304.125</v>
      </c>
      <c r="O187" s="188">
        <v>5880.3742781249994</v>
      </c>
      <c r="P187" s="236">
        <v>47.042994224999994</v>
      </c>
      <c r="Q187" s="147" t="s">
        <v>551</v>
      </c>
      <c r="R187" s="147">
        <v>12</v>
      </c>
      <c r="S187" t="s">
        <v>395</v>
      </c>
      <c r="T187" t="s">
        <v>2177</v>
      </c>
    </row>
    <row r="188" spans="1:20" x14ac:dyDescent="0.3">
      <c r="A188" t="s">
        <v>1105</v>
      </c>
      <c r="B188">
        <v>331220</v>
      </c>
      <c r="C188" s="148">
        <v>2</v>
      </c>
      <c r="D188" t="s">
        <v>80</v>
      </c>
      <c r="E188" t="s">
        <v>100</v>
      </c>
      <c r="F188" s="73" t="s">
        <v>626</v>
      </c>
      <c r="G188" t="s">
        <v>14</v>
      </c>
      <c r="H188" s="239">
        <v>4922.5682414698158</v>
      </c>
      <c r="I188" s="239">
        <v>1672.8117526574799</v>
      </c>
      <c r="J188" s="236">
        <v>0.33982499999999999</v>
      </c>
      <c r="K188" s="189">
        <v>16535.75167785235</v>
      </c>
      <c r="L188" s="188">
        <v>5619.261813926174</v>
      </c>
      <c r="M188" s="236">
        <v>0.33982499999999999</v>
      </c>
      <c r="N188" s="189">
        <v>22883.982758620688</v>
      </c>
      <c r="O188" s="188">
        <v>7776.5494409482753</v>
      </c>
      <c r="P188" s="236">
        <v>451.03986757499996</v>
      </c>
      <c r="Q188" s="147" t="s">
        <v>551</v>
      </c>
      <c r="R188" s="147">
        <v>12</v>
      </c>
      <c r="S188" t="s">
        <v>1106</v>
      </c>
      <c r="T188" t="s">
        <v>2177</v>
      </c>
    </row>
    <row r="189" spans="1:20" x14ac:dyDescent="0.3">
      <c r="A189" t="s">
        <v>1083</v>
      </c>
      <c r="B189">
        <v>331060</v>
      </c>
      <c r="C189" s="148">
        <v>2</v>
      </c>
      <c r="D189" t="s">
        <v>80</v>
      </c>
      <c r="E189" t="s">
        <v>82</v>
      </c>
      <c r="F189" s="73" t="s">
        <v>632</v>
      </c>
      <c r="G189" t="s">
        <v>14</v>
      </c>
      <c r="H189" s="239">
        <v>3584.6666666666661</v>
      </c>
      <c r="I189" s="239">
        <v>2560.9456111111108</v>
      </c>
      <c r="J189" s="236">
        <v>0.7144166666666667</v>
      </c>
      <c r="K189" s="189">
        <v>4914.7999999999993</v>
      </c>
      <c r="L189" s="188">
        <v>3511.2150333333334</v>
      </c>
      <c r="M189" s="236">
        <v>0.7144166666666667</v>
      </c>
      <c r="N189" s="189">
        <v>27896.7</v>
      </c>
      <c r="O189" s="188">
        <v>19929.867425</v>
      </c>
      <c r="P189" s="236">
        <v>199.29867425</v>
      </c>
      <c r="Q189" s="147" t="s">
        <v>551</v>
      </c>
      <c r="R189" s="147">
        <v>12</v>
      </c>
      <c r="S189" t="s">
        <v>633</v>
      </c>
      <c r="T189" t="s">
        <v>2177</v>
      </c>
    </row>
    <row r="190" spans="1:20" x14ac:dyDescent="0.3">
      <c r="A190" t="s">
        <v>1087</v>
      </c>
      <c r="B190">
        <v>331100</v>
      </c>
      <c r="C190" s="148">
        <v>2</v>
      </c>
      <c r="D190" t="s">
        <v>80</v>
      </c>
      <c r="E190" t="s">
        <v>549</v>
      </c>
      <c r="F190" s="73" t="s">
        <v>626</v>
      </c>
      <c r="G190" t="s">
        <v>14</v>
      </c>
      <c r="H190" s="239">
        <v>3602.4137931034479</v>
      </c>
      <c r="I190" s="239">
        <v>1224.3403678160923</v>
      </c>
      <c r="J190" s="236">
        <v>0.33986666666666676</v>
      </c>
      <c r="K190" s="189">
        <v>12289.375000000002</v>
      </c>
      <c r="L190" s="188">
        <v>4176.7489166666674</v>
      </c>
      <c r="M190" s="236">
        <v>0.33986666666666671</v>
      </c>
      <c r="N190" s="189">
        <v>16339.375000000004</v>
      </c>
      <c r="O190" s="188">
        <v>5553.2089166666683</v>
      </c>
      <c r="P190" s="236">
        <v>44.425671333333348</v>
      </c>
      <c r="Q190" s="147" t="s">
        <v>551</v>
      </c>
      <c r="R190" s="147">
        <v>6</v>
      </c>
      <c r="S190" t="s">
        <v>1088</v>
      </c>
      <c r="T190" t="s">
        <v>2177</v>
      </c>
    </row>
    <row r="191" spans="1:20" x14ac:dyDescent="0.3">
      <c r="A191" t="s">
        <v>1089</v>
      </c>
      <c r="B191">
        <v>331110</v>
      </c>
      <c r="C191" s="148">
        <v>2</v>
      </c>
      <c r="D191" t="s">
        <v>80</v>
      </c>
      <c r="E191" t="s">
        <v>87</v>
      </c>
      <c r="F191" s="73" t="s">
        <v>635</v>
      </c>
      <c r="G191" t="s">
        <v>14</v>
      </c>
      <c r="H191" s="239">
        <v>2191.9051094890506</v>
      </c>
      <c r="I191" s="239">
        <v>1317.3532366788315</v>
      </c>
      <c r="J191" s="236">
        <v>0.60100833333333326</v>
      </c>
      <c r="K191" s="189">
        <v>7878.3125000000009</v>
      </c>
      <c r="L191" s="188">
        <v>4734.9314651041659</v>
      </c>
      <c r="M191" s="236">
        <v>0.60100833333333326</v>
      </c>
      <c r="N191" s="189">
        <v>8464.961538461539</v>
      </c>
      <c r="O191" s="188">
        <v>5087.5124259615386</v>
      </c>
      <c r="P191" s="236">
        <v>132.27532307499999</v>
      </c>
      <c r="Q191" s="147" t="s">
        <v>551</v>
      </c>
      <c r="R191" s="147">
        <v>12</v>
      </c>
      <c r="S191" t="s">
        <v>636</v>
      </c>
      <c r="T191" t="s">
        <v>2177</v>
      </c>
    </row>
    <row r="192" spans="1:20" x14ac:dyDescent="0.3">
      <c r="A192" t="s">
        <v>1093</v>
      </c>
      <c r="B192">
        <v>331130</v>
      </c>
      <c r="C192" s="148">
        <v>2</v>
      </c>
      <c r="D192" t="s">
        <v>80</v>
      </c>
      <c r="E192" t="s">
        <v>90</v>
      </c>
      <c r="F192" s="73" t="s">
        <v>638</v>
      </c>
      <c r="G192" t="s">
        <v>14</v>
      </c>
      <c r="H192" s="239">
        <v>0</v>
      </c>
      <c r="I192" s="239">
        <v>0</v>
      </c>
      <c r="J192" s="236">
        <v>0</v>
      </c>
      <c r="K192" s="189">
        <v>0</v>
      </c>
      <c r="L192" s="188">
        <v>0</v>
      </c>
      <c r="M192" s="236">
        <v>0</v>
      </c>
      <c r="N192" s="189">
        <v>0</v>
      </c>
      <c r="O192" s="188">
        <v>0</v>
      </c>
      <c r="P192" s="236">
        <v>0</v>
      </c>
      <c r="Q192" s="147">
        <v>0</v>
      </c>
      <c r="R192" s="147">
        <v>0</v>
      </c>
      <c r="S192" t="s">
        <v>90</v>
      </c>
      <c r="T192" t="s">
        <v>2177</v>
      </c>
    </row>
    <row r="193" spans="1:20" x14ac:dyDescent="0.3">
      <c r="A193" t="s">
        <v>1275</v>
      </c>
      <c r="B193">
        <v>332880</v>
      </c>
      <c r="C193" s="148">
        <v>663</v>
      </c>
      <c r="D193" t="s">
        <v>378</v>
      </c>
      <c r="E193" t="s">
        <v>379</v>
      </c>
      <c r="F193" s="73" t="s">
        <v>1045</v>
      </c>
      <c r="G193" t="s">
        <v>14</v>
      </c>
      <c r="H193" s="239">
        <v>2025.9903846153845</v>
      </c>
      <c r="I193" s="239">
        <v>1823.3913461538466</v>
      </c>
      <c r="J193" s="236">
        <v>0.90000000000000024</v>
      </c>
      <c r="K193" s="189">
        <v>15371.999999999998</v>
      </c>
      <c r="L193" s="188">
        <v>13834.800000000003</v>
      </c>
      <c r="M193" s="236">
        <v>0.90000000000000024</v>
      </c>
      <c r="N193" s="189">
        <v>7635.3888888888896</v>
      </c>
      <c r="O193" s="188">
        <v>6871.8500000000031</v>
      </c>
      <c r="P193" s="236">
        <v>123.69330000000005</v>
      </c>
      <c r="Q193" s="147" t="s">
        <v>551</v>
      </c>
      <c r="R193" s="147">
        <v>12</v>
      </c>
      <c r="S193" t="s">
        <v>379</v>
      </c>
      <c r="T193" t="s">
        <v>2177</v>
      </c>
    </row>
    <row r="194" spans="1:20" x14ac:dyDescent="0.3">
      <c r="A194" t="s">
        <v>1197</v>
      </c>
      <c r="B194">
        <v>332020</v>
      </c>
      <c r="C194" s="148">
        <v>63</v>
      </c>
      <c r="D194" t="s">
        <v>227</v>
      </c>
      <c r="E194" t="s">
        <v>228</v>
      </c>
      <c r="F194" s="73" t="s">
        <v>839</v>
      </c>
      <c r="G194" t="s">
        <v>14</v>
      </c>
      <c r="H194" s="239">
        <v>3848.7175572519072</v>
      </c>
      <c r="I194" s="239">
        <v>2611.6114437659025</v>
      </c>
      <c r="J194" s="236">
        <v>0.67856666666666665</v>
      </c>
      <c r="K194" s="189">
        <v>13496.451612903227</v>
      </c>
      <c r="L194" s="188">
        <v>9158.2421827956987</v>
      </c>
      <c r="M194" s="236">
        <v>0.67856666666666654</v>
      </c>
      <c r="N194" s="189">
        <v>25311.107142857141</v>
      </c>
      <c r="O194" s="188">
        <v>17175.27360357143</v>
      </c>
      <c r="P194" s="236">
        <v>480.9076609</v>
      </c>
      <c r="Q194" s="147" t="s">
        <v>551</v>
      </c>
      <c r="R194" s="147">
        <v>12</v>
      </c>
      <c r="S194" t="s">
        <v>228</v>
      </c>
      <c r="T194" t="s">
        <v>2177</v>
      </c>
    </row>
    <row r="195" spans="1:20" x14ac:dyDescent="0.3">
      <c r="A195" t="s">
        <v>1259</v>
      </c>
      <c r="B195">
        <v>332570</v>
      </c>
      <c r="C195" s="148">
        <v>709</v>
      </c>
      <c r="D195" t="s">
        <v>347</v>
      </c>
      <c r="E195" t="s">
        <v>348</v>
      </c>
      <c r="F195" s="73" t="s">
        <v>993</v>
      </c>
      <c r="G195" t="s">
        <v>14</v>
      </c>
      <c r="H195" s="239">
        <v>1690.6153846153843</v>
      </c>
      <c r="I195" s="239">
        <v>1808.9584615384615</v>
      </c>
      <c r="J195" s="236">
        <v>1.07</v>
      </c>
      <c r="K195" s="189">
        <v>14530</v>
      </c>
      <c r="L195" s="188">
        <v>15547.1</v>
      </c>
      <c r="M195" s="236">
        <v>1.07</v>
      </c>
      <c r="N195" s="189">
        <v>10988.333333333336</v>
      </c>
      <c r="O195" s="188">
        <v>11757.516666666668</v>
      </c>
      <c r="P195" s="236">
        <v>70.545100000000005</v>
      </c>
      <c r="Q195" s="147" t="s">
        <v>551</v>
      </c>
      <c r="R195" s="147">
        <v>12</v>
      </c>
      <c r="S195" t="s">
        <v>348</v>
      </c>
      <c r="T195" t="e">
        <v>#N/A</v>
      </c>
    </row>
    <row r="196" spans="1:20" x14ac:dyDescent="0.3">
      <c r="A196" t="s">
        <v>1260</v>
      </c>
      <c r="B196">
        <v>332580</v>
      </c>
      <c r="C196" s="148">
        <v>394</v>
      </c>
      <c r="D196" t="s">
        <v>349</v>
      </c>
      <c r="E196" t="s">
        <v>350</v>
      </c>
      <c r="F196" s="73" t="s">
        <v>995</v>
      </c>
      <c r="G196" t="s">
        <v>14</v>
      </c>
      <c r="H196" s="239">
        <v>1976.9729729729734</v>
      </c>
      <c r="I196" s="239">
        <v>2020.1368828828836</v>
      </c>
      <c r="J196" s="236">
        <v>1.0218333333333336</v>
      </c>
      <c r="K196" s="189">
        <v>5517.416666666667</v>
      </c>
      <c r="L196" s="188">
        <v>5637.880263888891</v>
      </c>
      <c r="M196" s="236">
        <v>1.0218333333333336</v>
      </c>
      <c r="N196" s="189">
        <v>3204.6666666666665</v>
      </c>
      <c r="O196" s="188">
        <v>3274.6352222222226</v>
      </c>
      <c r="P196" s="236">
        <v>39.295622666666674</v>
      </c>
      <c r="Q196" s="147" t="s">
        <v>551</v>
      </c>
      <c r="R196" s="147">
        <v>12</v>
      </c>
      <c r="S196" t="s">
        <v>350</v>
      </c>
      <c r="T196" t="s">
        <v>2177</v>
      </c>
    </row>
    <row r="197" spans="1:20" x14ac:dyDescent="0.3">
      <c r="A197" t="s">
        <v>1215</v>
      </c>
      <c r="B197">
        <v>332140</v>
      </c>
      <c r="C197" s="148">
        <v>687</v>
      </c>
      <c r="D197" t="s">
        <v>262</v>
      </c>
      <c r="E197" t="s">
        <v>263</v>
      </c>
      <c r="F197" s="73" t="s">
        <v>895</v>
      </c>
      <c r="G197" t="s">
        <v>14</v>
      </c>
      <c r="H197" s="239">
        <v>1391.5166666666669</v>
      </c>
      <c r="I197" s="239">
        <v>1321.9408333333333</v>
      </c>
      <c r="J197" s="236">
        <v>0.94999999999999984</v>
      </c>
      <c r="K197" s="189">
        <v>9769.3333333333339</v>
      </c>
      <c r="L197" s="188">
        <v>9280.8666666666668</v>
      </c>
      <c r="M197" s="236">
        <v>0.95</v>
      </c>
      <c r="N197" s="189">
        <v>4475.7</v>
      </c>
      <c r="O197" s="188">
        <v>4251.9149999999991</v>
      </c>
      <c r="P197" s="236">
        <v>42.519149999999996</v>
      </c>
      <c r="Q197" s="147" t="s">
        <v>551</v>
      </c>
      <c r="R197" s="147">
        <v>6</v>
      </c>
      <c r="S197" t="s">
        <v>263</v>
      </c>
      <c r="T197" t="s">
        <v>2177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43" customFormat="1" ht="57.6" x14ac:dyDescent="0.3">
      <c r="A1" s="143" t="s">
        <v>1281</v>
      </c>
      <c r="B1" s="143" t="s">
        <v>55</v>
      </c>
      <c r="C1" s="143" t="s">
        <v>59</v>
      </c>
      <c r="D1" s="143" t="s">
        <v>575</v>
      </c>
      <c r="E1" s="143" t="s">
        <v>1072</v>
      </c>
      <c r="F1" s="143" t="s">
        <v>60</v>
      </c>
    </row>
    <row r="2" spans="1:6" x14ac:dyDescent="0.3">
      <c r="A2" t="s">
        <v>1080</v>
      </c>
      <c r="B2" t="s">
        <v>71</v>
      </c>
      <c r="C2" t="s">
        <v>1078</v>
      </c>
      <c r="D2">
        <v>12</v>
      </c>
      <c r="E2" t="s">
        <v>1081</v>
      </c>
    </row>
    <row r="3" spans="1:6" x14ac:dyDescent="0.3">
      <c r="A3" t="s">
        <v>1266</v>
      </c>
      <c r="B3" t="s">
        <v>1011</v>
      </c>
      <c r="C3" t="s">
        <v>1078</v>
      </c>
      <c r="D3">
        <v>12</v>
      </c>
      <c r="E3" t="s">
        <v>1011</v>
      </c>
    </row>
    <row r="4" spans="1:6" x14ac:dyDescent="0.3">
      <c r="A4" t="s">
        <v>1133</v>
      </c>
      <c r="B4" t="s">
        <v>124</v>
      </c>
      <c r="C4" t="s">
        <v>551</v>
      </c>
      <c r="D4">
        <v>12</v>
      </c>
      <c r="E4" t="s">
        <v>124</v>
      </c>
    </row>
    <row r="5" spans="1:6" x14ac:dyDescent="0.3">
      <c r="A5" t="s">
        <v>1215</v>
      </c>
      <c r="B5" t="s">
        <v>263</v>
      </c>
      <c r="C5" t="s">
        <v>551</v>
      </c>
      <c r="D5">
        <v>9</v>
      </c>
      <c r="E5" t="s">
        <v>263</v>
      </c>
    </row>
    <row r="6" spans="1:6" x14ac:dyDescent="0.3">
      <c r="A6" t="s">
        <v>1216</v>
      </c>
      <c r="B6" t="s">
        <v>265</v>
      </c>
      <c r="C6" t="s">
        <v>551</v>
      </c>
      <c r="D6">
        <v>12</v>
      </c>
      <c r="E6" t="s">
        <v>265</v>
      </c>
    </row>
    <row r="7" spans="1:6" x14ac:dyDescent="0.3">
      <c r="A7" t="s">
        <v>1217</v>
      </c>
      <c r="B7" t="s">
        <v>267</v>
      </c>
      <c r="C7" t="s">
        <v>551</v>
      </c>
      <c r="D7">
        <v>12</v>
      </c>
      <c r="E7" t="s">
        <v>267</v>
      </c>
    </row>
    <row r="8" spans="1:6" x14ac:dyDescent="0.3">
      <c r="A8" t="s">
        <v>1218</v>
      </c>
      <c r="B8" t="s">
        <v>269</v>
      </c>
      <c r="C8" t="s">
        <v>551</v>
      </c>
      <c r="D8">
        <v>12</v>
      </c>
      <c r="E8" t="s">
        <v>269</v>
      </c>
    </row>
    <row r="9" spans="1:6" x14ac:dyDescent="0.3">
      <c r="A9" t="s">
        <v>1219</v>
      </c>
      <c r="B9" t="s">
        <v>271</v>
      </c>
      <c r="C9" t="s">
        <v>551</v>
      </c>
      <c r="D9">
        <v>10</v>
      </c>
      <c r="E9" t="s">
        <v>271</v>
      </c>
    </row>
    <row r="10" spans="1:6" x14ac:dyDescent="0.3">
      <c r="A10" t="s">
        <v>1220</v>
      </c>
      <c r="B10" t="s">
        <v>405</v>
      </c>
      <c r="C10" t="s">
        <v>551</v>
      </c>
      <c r="D10">
        <v>7</v>
      </c>
      <c r="E10" t="s">
        <v>405</v>
      </c>
    </row>
    <row r="11" spans="1:6" x14ac:dyDescent="0.3">
      <c r="A11" t="s">
        <v>1134</v>
      </c>
      <c r="B11" t="s">
        <v>397</v>
      </c>
      <c r="C11" t="s">
        <v>551</v>
      </c>
      <c r="D11">
        <v>12</v>
      </c>
      <c r="E11" t="s">
        <v>397</v>
      </c>
    </row>
    <row r="12" spans="1:6" x14ac:dyDescent="0.3">
      <c r="A12" t="s">
        <v>1265</v>
      </c>
      <c r="B12" t="s">
        <v>362</v>
      </c>
      <c r="C12" t="s">
        <v>551</v>
      </c>
      <c r="D12">
        <v>12</v>
      </c>
      <c r="E12" t="s">
        <v>362</v>
      </c>
    </row>
    <row r="13" spans="1:6" x14ac:dyDescent="0.3">
      <c r="A13" t="s">
        <v>1221</v>
      </c>
      <c r="B13" t="s">
        <v>273</v>
      </c>
      <c r="C13" t="s">
        <v>551</v>
      </c>
      <c r="D13">
        <v>6</v>
      </c>
      <c r="E13" t="s">
        <v>273</v>
      </c>
    </row>
    <row r="14" spans="1:6" x14ac:dyDescent="0.3">
      <c r="A14" t="s">
        <v>1264</v>
      </c>
      <c r="B14" t="s">
        <v>358</v>
      </c>
      <c r="C14" t="s">
        <v>551</v>
      </c>
      <c r="D14">
        <v>12</v>
      </c>
      <c r="E14" t="s">
        <v>358</v>
      </c>
    </row>
    <row r="15" spans="1:6" x14ac:dyDescent="0.3">
      <c r="A15" t="s">
        <v>1135</v>
      </c>
      <c r="B15" t="s">
        <v>125</v>
      </c>
      <c r="C15" t="s">
        <v>551</v>
      </c>
      <c r="D15">
        <v>12</v>
      </c>
      <c r="E15" t="s">
        <v>125</v>
      </c>
    </row>
    <row r="16" spans="1:6" x14ac:dyDescent="0.3">
      <c r="A16" t="s">
        <v>1223</v>
      </c>
      <c r="B16" t="s">
        <v>275</v>
      </c>
      <c r="C16" t="s">
        <v>551</v>
      </c>
      <c r="D16">
        <v>12</v>
      </c>
      <c r="E16" t="s">
        <v>275</v>
      </c>
    </row>
    <row r="17" spans="1:6" x14ac:dyDescent="0.3">
      <c r="A17" t="s">
        <v>1136</v>
      </c>
      <c r="B17" t="s">
        <v>126</v>
      </c>
      <c r="C17" t="s">
        <v>551</v>
      </c>
      <c r="D17">
        <v>12</v>
      </c>
      <c r="E17" t="s">
        <v>126</v>
      </c>
    </row>
    <row r="18" spans="1:6" x14ac:dyDescent="0.3">
      <c r="A18" t="s">
        <v>1097</v>
      </c>
      <c r="B18" t="s">
        <v>394</v>
      </c>
      <c r="C18" t="s">
        <v>551</v>
      </c>
      <c r="D18">
        <v>12</v>
      </c>
      <c r="E18" t="s">
        <v>394</v>
      </c>
    </row>
    <row r="19" spans="1:6" x14ac:dyDescent="0.3">
      <c r="A19" t="s">
        <v>1137</v>
      </c>
      <c r="B19" t="s">
        <v>127</v>
      </c>
      <c r="C19" t="s">
        <v>551</v>
      </c>
      <c r="D19">
        <v>12</v>
      </c>
      <c r="E19" t="s">
        <v>127</v>
      </c>
      <c r="F19" t="s">
        <v>1283</v>
      </c>
    </row>
    <row r="20" spans="1:6" x14ac:dyDescent="0.3">
      <c r="A20" t="s">
        <v>1138</v>
      </c>
      <c r="B20" t="s">
        <v>128</v>
      </c>
      <c r="C20" t="s">
        <v>551</v>
      </c>
      <c r="D20">
        <v>12</v>
      </c>
      <c r="E20" t="s">
        <v>128</v>
      </c>
    </row>
    <row r="21" spans="1:6" x14ac:dyDescent="0.3">
      <c r="A21" t="s">
        <v>1229</v>
      </c>
      <c r="B21" t="s">
        <v>288</v>
      </c>
      <c r="C21" t="s">
        <v>551</v>
      </c>
      <c r="D21">
        <v>12</v>
      </c>
      <c r="E21" t="s">
        <v>929</v>
      </c>
    </row>
    <row r="22" spans="1:6" x14ac:dyDescent="0.3">
      <c r="A22" t="s">
        <v>1230</v>
      </c>
      <c r="B22" t="s">
        <v>290</v>
      </c>
      <c r="C22" t="s">
        <v>551</v>
      </c>
      <c r="D22">
        <v>12</v>
      </c>
      <c r="E22" t="s">
        <v>290</v>
      </c>
    </row>
    <row r="23" spans="1:6" x14ac:dyDescent="0.3">
      <c r="A23" t="s">
        <v>1231</v>
      </c>
      <c r="B23" t="s">
        <v>408</v>
      </c>
      <c r="C23" t="s">
        <v>551</v>
      </c>
      <c r="D23">
        <v>12</v>
      </c>
      <c r="E23" t="s">
        <v>408</v>
      </c>
    </row>
    <row r="24" spans="1:6" x14ac:dyDescent="0.3">
      <c r="A24" t="s">
        <v>1098</v>
      </c>
      <c r="B24" t="s">
        <v>93</v>
      </c>
      <c r="C24" t="s">
        <v>551</v>
      </c>
      <c r="D24">
        <v>12</v>
      </c>
      <c r="E24" t="s">
        <v>93</v>
      </c>
    </row>
    <row r="25" spans="1:6" x14ac:dyDescent="0.3">
      <c r="A25" t="s">
        <v>1073</v>
      </c>
      <c r="B25" t="s">
        <v>62</v>
      </c>
      <c r="C25" t="s">
        <v>551</v>
      </c>
      <c r="D25">
        <v>12</v>
      </c>
      <c r="E25" t="s">
        <v>62</v>
      </c>
    </row>
    <row r="26" spans="1:6" x14ac:dyDescent="0.3">
      <c r="A26" t="s">
        <v>1233</v>
      </c>
      <c r="B26" t="s">
        <v>296</v>
      </c>
      <c r="C26" t="s">
        <v>551</v>
      </c>
      <c r="D26">
        <v>12</v>
      </c>
      <c r="E26" t="s">
        <v>296</v>
      </c>
    </row>
    <row r="27" spans="1:6" x14ac:dyDescent="0.3">
      <c r="A27" t="s">
        <v>1139</v>
      </c>
      <c r="B27" t="s">
        <v>129</v>
      </c>
      <c r="C27" t="s">
        <v>551</v>
      </c>
      <c r="D27">
        <v>12</v>
      </c>
      <c r="E27" t="s">
        <v>129</v>
      </c>
    </row>
    <row r="28" spans="1:6" x14ac:dyDescent="0.3">
      <c r="A28" t="s">
        <v>1274</v>
      </c>
      <c r="B28" t="s">
        <v>411</v>
      </c>
      <c r="C28" t="s">
        <v>551</v>
      </c>
      <c r="D28">
        <v>11</v>
      </c>
      <c r="E28" t="s">
        <v>411</v>
      </c>
    </row>
    <row r="29" spans="1:6" x14ac:dyDescent="0.3">
      <c r="A29" t="s">
        <v>1140</v>
      </c>
      <c r="B29" t="s">
        <v>130</v>
      </c>
      <c r="C29" t="s">
        <v>551</v>
      </c>
      <c r="D29">
        <v>12</v>
      </c>
      <c r="E29" t="s">
        <v>130</v>
      </c>
    </row>
    <row r="30" spans="1:6" x14ac:dyDescent="0.3">
      <c r="A30" t="s">
        <v>1235</v>
      </c>
      <c r="B30" t="s">
        <v>300</v>
      </c>
      <c r="C30" t="s">
        <v>551</v>
      </c>
      <c r="D30">
        <v>11</v>
      </c>
      <c r="E30" t="s">
        <v>300</v>
      </c>
    </row>
    <row r="31" spans="1:6" x14ac:dyDescent="0.3">
      <c r="A31" t="s">
        <v>1271</v>
      </c>
      <c r="B31" t="s">
        <v>372</v>
      </c>
      <c r="C31" t="s">
        <v>551</v>
      </c>
      <c r="D31">
        <v>12</v>
      </c>
      <c r="E31" t="s">
        <v>372</v>
      </c>
    </row>
    <row r="32" spans="1:6" x14ac:dyDescent="0.3">
      <c r="A32" t="s">
        <v>1141</v>
      </c>
      <c r="B32" t="s">
        <v>131</v>
      </c>
      <c r="C32" t="s">
        <v>551</v>
      </c>
      <c r="D32">
        <v>12</v>
      </c>
      <c r="E32" t="s">
        <v>131</v>
      </c>
    </row>
    <row r="33" spans="1:6" x14ac:dyDescent="0.3">
      <c r="A33" t="s">
        <v>1236</v>
      </c>
      <c r="B33" t="s">
        <v>168</v>
      </c>
      <c r="C33" t="s">
        <v>551</v>
      </c>
      <c r="D33">
        <v>12</v>
      </c>
      <c r="E33" t="s">
        <v>168</v>
      </c>
    </row>
    <row r="34" spans="1:6" x14ac:dyDescent="0.3">
      <c r="A34" t="s">
        <v>1142</v>
      </c>
      <c r="B34" t="s">
        <v>132</v>
      </c>
      <c r="C34" t="s">
        <v>551</v>
      </c>
      <c r="D34">
        <v>12</v>
      </c>
      <c r="E34" t="s">
        <v>132</v>
      </c>
    </row>
    <row r="35" spans="1:6" x14ac:dyDescent="0.3">
      <c r="A35" t="s">
        <v>1099</v>
      </c>
      <c r="B35" t="s">
        <v>94</v>
      </c>
      <c r="C35" t="s">
        <v>551</v>
      </c>
      <c r="D35">
        <v>12</v>
      </c>
      <c r="E35" t="s">
        <v>620</v>
      </c>
    </row>
    <row r="36" spans="1:6" x14ac:dyDescent="0.3">
      <c r="A36" t="s">
        <v>1074</v>
      </c>
      <c r="B36" t="s">
        <v>64</v>
      </c>
      <c r="C36" t="s">
        <v>551</v>
      </c>
      <c r="D36">
        <v>12</v>
      </c>
      <c r="E36" t="s">
        <v>64</v>
      </c>
    </row>
    <row r="37" spans="1:6" x14ac:dyDescent="0.3">
      <c r="A37" t="s">
        <v>1240</v>
      </c>
      <c r="B37" t="s">
        <v>307</v>
      </c>
      <c r="C37" t="s">
        <v>551</v>
      </c>
      <c r="D37">
        <v>12</v>
      </c>
      <c r="E37" t="s">
        <v>307</v>
      </c>
    </row>
    <row r="38" spans="1:6" x14ac:dyDescent="0.3">
      <c r="A38" t="s">
        <v>1143</v>
      </c>
      <c r="B38" t="s">
        <v>133</v>
      </c>
      <c r="C38" t="s">
        <v>551</v>
      </c>
      <c r="D38">
        <v>12</v>
      </c>
      <c r="E38" t="s">
        <v>133</v>
      </c>
      <c r="F38" t="s">
        <v>1283</v>
      </c>
    </row>
    <row r="39" spans="1:6" x14ac:dyDescent="0.3">
      <c r="A39" t="s">
        <v>1244</v>
      </c>
      <c r="B39" t="s">
        <v>312</v>
      </c>
      <c r="C39" t="s">
        <v>551</v>
      </c>
      <c r="D39">
        <v>12</v>
      </c>
      <c r="E39" t="s">
        <v>312</v>
      </c>
    </row>
    <row r="40" spans="1:6" x14ac:dyDescent="0.3">
      <c r="A40" t="s">
        <v>1144</v>
      </c>
      <c r="B40" t="s">
        <v>134</v>
      </c>
      <c r="C40" t="s">
        <v>551</v>
      </c>
      <c r="D40">
        <v>12</v>
      </c>
      <c r="E40" t="s">
        <v>134</v>
      </c>
    </row>
    <row r="41" spans="1:6" x14ac:dyDescent="0.3">
      <c r="A41" t="s">
        <v>1145</v>
      </c>
      <c r="B41" t="s">
        <v>135</v>
      </c>
      <c r="C41" t="s">
        <v>551</v>
      </c>
      <c r="D41">
        <v>12</v>
      </c>
      <c r="E41" t="s">
        <v>135</v>
      </c>
      <c r="F41" t="s">
        <v>1283</v>
      </c>
    </row>
    <row r="42" spans="1:6" x14ac:dyDescent="0.3">
      <c r="A42" t="s">
        <v>1246</v>
      </c>
      <c r="B42" t="s">
        <v>316</v>
      </c>
      <c r="C42" t="s">
        <v>551</v>
      </c>
      <c r="D42">
        <v>12</v>
      </c>
      <c r="E42" t="s">
        <v>316</v>
      </c>
    </row>
    <row r="43" spans="1:6" x14ac:dyDescent="0.3">
      <c r="A43" t="s">
        <v>1247</v>
      </c>
      <c r="B43" t="s">
        <v>318</v>
      </c>
      <c r="C43" t="s">
        <v>551</v>
      </c>
      <c r="D43">
        <v>12</v>
      </c>
      <c r="E43" t="s">
        <v>318</v>
      </c>
    </row>
    <row r="44" spans="1:6" x14ac:dyDescent="0.3">
      <c r="A44" t="s">
        <v>1249</v>
      </c>
      <c r="B44" t="s">
        <v>325</v>
      </c>
      <c r="C44" t="s">
        <v>551</v>
      </c>
      <c r="D44">
        <v>12</v>
      </c>
      <c r="E44" t="s">
        <v>325</v>
      </c>
    </row>
    <row r="45" spans="1:6" x14ac:dyDescent="0.3">
      <c r="A45" t="s">
        <v>1075</v>
      </c>
      <c r="B45" t="s">
        <v>66</v>
      </c>
      <c r="C45" t="s">
        <v>551</v>
      </c>
      <c r="D45">
        <v>12</v>
      </c>
      <c r="E45" t="s">
        <v>66</v>
      </c>
    </row>
    <row r="46" spans="1:6" x14ac:dyDescent="0.3">
      <c r="A46" t="s">
        <v>1146</v>
      </c>
      <c r="B46" t="s">
        <v>136</v>
      </c>
      <c r="C46" t="s">
        <v>551</v>
      </c>
      <c r="D46">
        <v>12</v>
      </c>
      <c r="E46" t="s">
        <v>136</v>
      </c>
    </row>
    <row r="47" spans="1:6" x14ac:dyDescent="0.3">
      <c r="A47" t="s">
        <v>1147</v>
      </c>
      <c r="B47" t="s">
        <v>398</v>
      </c>
      <c r="C47" t="s">
        <v>551</v>
      </c>
      <c r="D47">
        <v>12</v>
      </c>
      <c r="E47" t="s">
        <v>398</v>
      </c>
      <c r="F47" t="s">
        <v>1283</v>
      </c>
    </row>
    <row r="48" spans="1:6" x14ac:dyDescent="0.3">
      <c r="A48" t="s">
        <v>1241</v>
      </c>
      <c r="B48" t="s">
        <v>308</v>
      </c>
      <c r="C48" t="s">
        <v>551</v>
      </c>
      <c r="D48">
        <v>12</v>
      </c>
      <c r="E48" t="s">
        <v>308</v>
      </c>
    </row>
    <row r="49" spans="1:5" x14ac:dyDescent="0.3">
      <c r="A49" t="s">
        <v>1242</v>
      </c>
      <c r="B49" t="s">
        <v>309</v>
      </c>
      <c r="C49" t="s">
        <v>551</v>
      </c>
      <c r="D49">
        <v>12</v>
      </c>
      <c r="E49" t="s">
        <v>309</v>
      </c>
    </row>
    <row r="50" spans="1:5" x14ac:dyDescent="0.3">
      <c r="A50" t="s">
        <v>1261</v>
      </c>
      <c r="B50" t="s">
        <v>352</v>
      </c>
      <c r="C50" t="s">
        <v>551</v>
      </c>
      <c r="D50">
        <v>12</v>
      </c>
      <c r="E50" t="s">
        <v>352</v>
      </c>
    </row>
    <row r="51" spans="1:5" x14ac:dyDescent="0.3">
      <c r="A51" t="s">
        <v>1250</v>
      </c>
      <c r="B51" t="s">
        <v>329</v>
      </c>
      <c r="C51" t="s">
        <v>551</v>
      </c>
      <c r="D51">
        <v>12</v>
      </c>
      <c r="E51" t="s">
        <v>329</v>
      </c>
    </row>
    <row r="52" spans="1:5" x14ac:dyDescent="0.3">
      <c r="A52" t="s">
        <v>1148</v>
      </c>
      <c r="B52" t="s">
        <v>137</v>
      </c>
      <c r="C52" t="s">
        <v>551</v>
      </c>
      <c r="D52">
        <v>12</v>
      </c>
      <c r="E52" t="s">
        <v>137</v>
      </c>
    </row>
    <row r="53" spans="1:5" x14ac:dyDescent="0.3">
      <c r="A53" t="s">
        <v>1252</v>
      </c>
      <c r="B53" t="s">
        <v>333</v>
      </c>
      <c r="C53" t="s">
        <v>551</v>
      </c>
      <c r="D53">
        <v>9</v>
      </c>
      <c r="E53" t="s">
        <v>333</v>
      </c>
    </row>
    <row r="54" spans="1:5" x14ac:dyDescent="0.3">
      <c r="A54" t="s">
        <v>1226</v>
      </c>
      <c r="B54" t="s">
        <v>284</v>
      </c>
      <c r="C54" t="s">
        <v>551</v>
      </c>
      <c r="D54">
        <v>12</v>
      </c>
      <c r="E54" t="s">
        <v>284</v>
      </c>
    </row>
    <row r="55" spans="1:5" x14ac:dyDescent="0.3">
      <c r="A55" t="s">
        <v>1076</v>
      </c>
      <c r="B55" t="s">
        <v>68</v>
      </c>
      <c r="C55" t="s">
        <v>551</v>
      </c>
      <c r="D55">
        <v>12</v>
      </c>
      <c r="E55" t="s">
        <v>68</v>
      </c>
    </row>
    <row r="56" spans="1:5" x14ac:dyDescent="0.3">
      <c r="A56" t="s">
        <v>1253</v>
      </c>
      <c r="B56" t="s">
        <v>335</v>
      </c>
      <c r="C56" t="s">
        <v>551</v>
      </c>
      <c r="D56">
        <v>11</v>
      </c>
      <c r="E56" t="s">
        <v>335</v>
      </c>
    </row>
    <row r="57" spans="1:5" x14ac:dyDescent="0.3">
      <c r="A57" t="s">
        <v>1149</v>
      </c>
      <c r="B57" t="s">
        <v>138</v>
      </c>
      <c r="C57" t="s">
        <v>551</v>
      </c>
      <c r="D57">
        <v>12</v>
      </c>
      <c r="E57" t="s">
        <v>138</v>
      </c>
    </row>
    <row r="58" spans="1:5" x14ac:dyDescent="0.3">
      <c r="A58" t="s">
        <v>1254</v>
      </c>
      <c r="B58" t="s">
        <v>337</v>
      </c>
      <c r="C58" t="s">
        <v>551</v>
      </c>
      <c r="D58">
        <v>12</v>
      </c>
      <c r="E58" t="s">
        <v>337</v>
      </c>
    </row>
    <row r="59" spans="1:5" x14ac:dyDescent="0.3">
      <c r="A59" t="s">
        <v>1150</v>
      </c>
      <c r="B59" t="s">
        <v>139</v>
      </c>
      <c r="C59" t="s">
        <v>551</v>
      </c>
      <c r="D59">
        <v>12</v>
      </c>
      <c r="E59" t="s">
        <v>1151</v>
      </c>
    </row>
    <row r="60" spans="1:5" x14ac:dyDescent="0.3">
      <c r="A60" t="s">
        <v>1152</v>
      </c>
      <c r="B60" t="s">
        <v>140</v>
      </c>
      <c r="C60" t="s">
        <v>551</v>
      </c>
      <c r="D60">
        <v>12</v>
      </c>
      <c r="E60" t="s">
        <v>140</v>
      </c>
    </row>
    <row r="61" spans="1:5" x14ac:dyDescent="0.3">
      <c r="A61" t="s">
        <v>1255</v>
      </c>
      <c r="B61" t="s">
        <v>339</v>
      </c>
      <c r="C61" t="s">
        <v>551</v>
      </c>
      <c r="D61">
        <v>12</v>
      </c>
      <c r="E61" t="s">
        <v>339</v>
      </c>
    </row>
    <row r="62" spans="1:5" x14ac:dyDescent="0.3">
      <c r="A62" t="s">
        <v>1256</v>
      </c>
      <c r="B62" t="s">
        <v>360</v>
      </c>
      <c r="C62" t="s">
        <v>551</v>
      </c>
      <c r="D62">
        <v>12</v>
      </c>
      <c r="E62" t="s">
        <v>360</v>
      </c>
    </row>
    <row r="63" spans="1:5" x14ac:dyDescent="0.3">
      <c r="A63" t="s">
        <v>1153</v>
      </c>
      <c r="B63" t="s">
        <v>141</v>
      </c>
      <c r="C63" t="s">
        <v>551</v>
      </c>
      <c r="D63">
        <v>12</v>
      </c>
      <c r="E63" t="s">
        <v>141</v>
      </c>
    </row>
    <row r="64" spans="1:5" x14ac:dyDescent="0.3">
      <c r="A64" t="s">
        <v>1154</v>
      </c>
      <c r="B64" t="s">
        <v>142</v>
      </c>
      <c r="C64" t="s">
        <v>551</v>
      </c>
      <c r="D64">
        <v>12</v>
      </c>
      <c r="E64" t="s">
        <v>142</v>
      </c>
    </row>
    <row r="65" spans="1:5" x14ac:dyDescent="0.3">
      <c r="A65" t="s">
        <v>1155</v>
      </c>
      <c r="B65" t="s">
        <v>143</v>
      </c>
      <c r="C65" t="s">
        <v>551</v>
      </c>
      <c r="D65">
        <v>12</v>
      </c>
      <c r="E65" t="s">
        <v>143</v>
      </c>
    </row>
    <row r="66" spans="1:5" x14ac:dyDescent="0.3">
      <c r="A66" t="s">
        <v>1108</v>
      </c>
      <c r="B66" t="s">
        <v>104</v>
      </c>
      <c r="C66" t="s">
        <v>551</v>
      </c>
      <c r="D66">
        <v>12</v>
      </c>
      <c r="E66" t="s">
        <v>104</v>
      </c>
    </row>
    <row r="67" spans="1:5" x14ac:dyDescent="0.3">
      <c r="A67" t="s">
        <v>1156</v>
      </c>
      <c r="B67" t="s">
        <v>144</v>
      </c>
      <c r="C67" t="s">
        <v>551</v>
      </c>
      <c r="D67">
        <v>12</v>
      </c>
      <c r="E67" t="s">
        <v>144</v>
      </c>
    </row>
    <row r="68" spans="1:5" x14ac:dyDescent="0.3">
      <c r="A68" t="s">
        <v>1157</v>
      </c>
      <c r="B68" t="s">
        <v>145</v>
      </c>
      <c r="C68" t="s">
        <v>551</v>
      </c>
      <c r="D68">
        <v>12</v>
      </c>
      <c r="E68" t="s">
        <v>145</v>
      </c>
    </row>
    <row r="69" spans="1:5" x14ac:dyDescent="0.3">
      <c r="A69" t="s">
        <v>1158</v>
      </c>
      <c r="B69" t="s">
        <v>146</v>
      </c>
      <c r="C69" t="s">
        <v>551</v>
      </c>
      <c r="D69">
        <v>12</v>
      </c>
      <c r="E69" t="s">
        <v>146</v>
      </c>
    </row>
    <row r="70" spans="1:5" x14ac:dyDescent="0.3">
      <c r="A70" t="s">
        <v>1159</v>
      </c>
      <c r="B70" t="s">
        <v>147</v>
      </c>
      <c r="C70" t="s">
        <v>551</v>
      </c>
      <c r="D70">
        <v>12</v>
      </c>
      <c r="E70" t="s">
        <v>147</v>
      </c>
    </row>
    <row r="71" spans="1:5" x14ac:dyDescent="0.3">
      <c r="A71" t="s">
        <v>1100</v>
      </c>
      <c r="B71" t="s">
        <v>95</v>
      </c>
      <c r="C71" t="s">
        <v>551</v>
      </c>
      <c r="D71">
        <v>12</v>
      </c>
      <c r="E71" t="s">
        <v>95</v>
      </c>
    </row>
    <row r="72" spans="1:5" x14ac:dyDescent="0.3">
      <c r="A72" t="s">
        <v>1101</v>
      </c>
      <c r="B72" t="s">
        <v>96</v>
      </c>
      <c r="C72" t="s">
        <v>551</v>
      </c>
      <c r="D72">
        <v>12</v>
      </c>
      <c r="E72" t="s">
        <v>96</v>
      </c>
    </row>
    <row r="73" spans="1:5" x14ac:dyDescent="0.3">
      <c r="A73" t="s">
        <v>1227</v>
      </c>
      <c r="B73" t="s">
        <v>285</v>
      </c>
      <c r="C73" t="s">
        <v>551</v>
      </c>
      <c r="D73">
        <v>12</v>
      </c>
      <c r="E73" t="s">
        <v>285</v>
      </c>
    </row>
    <row r="74" spans="1:5" x14ac:dyDescent="0.3">
      <c r="A74" t="s">
        <v>1160</v>
      </c>
      <c r="B74" t="s">
        <v>148</v>
      </c>
      <c r="C74" t="s">
        <v>551</v>
      </c>
      <c r="D74">
        <v>12</v>
      </c>
      <c r="E74" t="s">
        <v>148</v>
      </c>
    </row>
    <row r="75" spans="1:5" x14ac:dyDescent="0.3">
      <c r="A75" t="s">
        <v>1259</v>
      </c>
      <c r="B75" t="s">
        <v>348</v>
      </c>
      <c r="C75" t="s">
        <v>551</v>
      </c>
      <c r="D75">
        <v>10</v>
      </c>
      <c r="E75" t="s">
        <v>348</v>
      </c>
    </row>
    <row r="76" spans="1:5" x14ac:dyDescent="0.3">
      <c r="A76" t="s">
        <v>1228</v>
      </c>
      <c r="B76" t="s">
        <v>286</v>
      </c>
      <c r="C76" t="s">
        <v>551</v>
      </c>
      <c r="D76">
        <v>12</v>
      </c>
      <c r="E76" t="s">
        <v>286</v>
      </c>
    </row>
    <row r="77" spans="1:5" x14ac:dyDescent="0.3">
      <c r="A77" t="s">
        <v>1082</v>
      </c>
      <c r="B77" t="s">
        <v>81</v>
      </c>
      <c r="C77" t="s">
        <v>551</v>
      </c>
      <c r="D77">
        <v>12</v>
      </c>
      <c r="E77" t="s">
        <v>630</v>
      </c>
    </row>
    <row r="78" spans="1:5" x14ac:dyDescent="0.3">
      <c r="A78" t="s">
        <v>1260</v>
      </c>
      <c r="B78" t="s">
        <v>350</v>
      </c>
      <c r="C78" t="s">
        <v>551</v>
      </c>
      <c r="D78">
        <v>100</v>
      </c>
      <c r="E78" t="s">
        <v>350</v>
      </c>
    </row>
    <row r="79" spans="1:5" x14ac:dyDescent="0.3">
      <c r="A79" t="s">
        <v>1262</v>
      </c>
      <c r="B79" t="s">
        <v>354</v>
      </c>
      <c r="C79" t="s">
        <v>551</v>
      </c>
      <c r="D79">
        <v>12</v>
      </c>
      <c r="E79" t="s">
        <v>354</v>
      </c>
    </row>
    <row r="80" spans="1:5" x14ac:dyDescent="0.3">
      <c r="A80" t="s">
        <v>1263</v>
      </c>
      <c r="B80" t="s">
        <v>356</v>
      </c>
      <c r="C80" t="s">
        <v>551</v>
      </c>
      <c r="D80">
        <v>12</v>
      </c>
      <c r="E80" t="s">
        <v>356</v>
      </c>
    </row>
    <row r="81" spans="1:6" x14ac:dyDescent="0.3">
      <c r="A81" t="s">
        <v>1161</v>
      </c>
      <c r="B81" t="s">
        <v>149</v>
      </c>
      <c r="C81" t="s">
        <v>551</v>
      </c>
      <c r="D81">
        <v>12</v>
      </c>
      <c r="E81" t="s">
        <v>149</v>
      </c>
    </row>
    <row r="82" spans="1:6" x14ac:dyDescent="0.3">
      <c r="A82" t="s">
        <v>1267</v>
      </c>
      <c r="B82" t="s">
        <v>364</v>
      </c>
      <c r="C82" t="s">
        <v>551</v>
      </c>
      <c r="D82">
        <v>12</v>
      </c>
      <c r="E82" t="s">
        <v>364</v>
      </c>
    </row>
    <row r="83" spans="1:6" x14ac:dyDescent="0.3">
      <c r="A83" t="s">
        <v>1102</v>
      </c>
      <c r="B83" t="s">
        <v>395</v>
      </c>
      <c r="C83" t="s">
        <v>551</v>
      </c>
      <c r="D83">
        <v>12</v>
      </c>
      <c r="E83" t="s">
        <v>395</v>
      </c>
    </row>
    <row r="84" spans="1:6" x14ac:dyDescent="0.3">
      <c r="A84" t="s">
        <v>1103</v>
      </c>
      <c r="B84" t="s">
        <v>414</v>
      </c>
      <c r="C84" t="s">
        <v>551</v>
      </c>
      <c r="D84">
        <v>12</v>
      </c>
      <c r="E84" t="s">
        <v>1104</v>
      </c>
    </row>
    <row r="85" spans="1:6" x14ac:dyDescent="0.3">
      <c r="A85" t="s">
        <v>1162</v>
      </c>
      <c r="B85" t="s">
        <v>150</v>
      </c>
      <c r="C85" t="s">
        <v>551</v>
      </c>
      <c r="D85">
        <v>12</v>
      </c>
      <c r="E85" t="s">
        <v>150</v>
      </c>
    </row>
    <row r="86" spans="1:6" x14ac:dyDescent="0.3">
      <c r="A86" t="s">
        <v>1105</v>
      </c>
      <c r="B86" t="s">
        <v>100</v>
      </c>
      <c r="C86" t="s">
        <v>551</v>
      </c>
      <c r="D86">
        <v>12</v>
      </c>
      <c r="E86" t="s">
        <v>1106</v>
      </c>
    </row>
    <row r="87" spans="1:6" x14ac:dyDescent="0.3">
      <c r="A87" t="s">
        <v>1163</v>
      </c>
      <c r="B87" t="s">
        <v>151</v>
      </c>
      <c r="C87" t="s">
        <v>551</v>
      </c>
      <c r="D87">
        <v>12</v>
      </c>
      <c r="E87" t="s">
        <v>151</v>
      </c>
    </row>
    <row r="88" spans="1:6" x14ac:dyDescent="0.3">
      <c r="A88" t="s">
        <v>1109</v>
      </c>
      <c r="B88" t="s">
        <v>105</v>
      </c>
      <c r="C88" t="s">
        <v>551</v>
      </c>
      <c r="D88">
        <v>12</v>
      </c>
      <c r="E88" t="s">
        <v>105</v>
      </c>
    </row>
    <row r="89" spans="1:6" x14ac:dyDescent="0.3">
      <c r="A89" t="s">
        <v>1268</v>
      </c>
      <c r="B89" t="s">
        <v>366</v>
      </c>
      <c r="C89" t="s">
        <v>551</v>
      </c>
      <c r="D89">
        <v>11</v>
      </c>
      <c r="E89" t="s">
        <v>366</v>
      </c>
    </row>
    <row r="90" spans="1:6" x14ac:dyDescent="0.3">
      <c r="A90" t="s">
        <v>1269</v>
      </c>
      <c r="B90" t="s">
        <v>368</v>
      </c>
      <c r="C90" t="s">
        <v>551</v>
      </c>
      <c r="D90">
        <v>12</v>
      </c>
      <c r="E90" t="s">
        <v>368</v>
      </c>
    </row>
    <row r="91" spans="1:6" x14ac:dyDescent="0.3">
      <c r="A91" t="s">
        <v>1164</v>
      </c>
      <c r="B91" t="s">
        <v>152</v>
      </c>
      <c r="C91" t="s">
        <v>551</v>
      </c>
      <c r="D91">
        <v>12</v>
      </c>
      <c r="E91" t="s">
        <v>152</v>
      </c>
      <c r="F91" t="s">
        <v>1283</v>
      </c>
    </row>
    <row r="92" spans="1:6" x14ac:dyDescent="0.3">
      <c r="A92" t="s">
        <v>1270</v>
      </c>
      <c r="B92" t="s">
        <v>370</v>
      </c>
      <c r="C92" t="s">
        <v>551</v>
      </c>
      <c r="D92">
        <v>12</v>
      </c>
      <c r="E92" t="s">
        <v>370</v>
      </c>
    </row>
    <row r="93" spans="1:6" x14ac:dyDescent="0.3">
      <c r="A93" t="s">
        <v>1272</v>
      </c>
      <c r="B93" t="s">
        <v>374</v>
      </c>
      <c r="C93" t="s">
        <v>551</v>
      </c>
      <c r="D93">
        <v>12</v>
      </c>
      <c r="E93" t="s">
        <v>374</v>
      </c>
    </row>
    <row r="94" spans="1:6" x14ac:dyDescent="0.3">
      <c r="A94" t="s">
        <v>1273</v>
      </c>
      <c r="B94" t="s">
        <v>409</v>
      </c>
      <c r="C94" t="s">
        <v>551</v>
      </c>
      <c r="D94">
        <v>9</v>
      </c>
      <c r="E94" t="s">
        <v>409</v>
      </c>
    </row>
    <row r="95" spans="1:6" x14ac:dyDescent="0.3">
      <c r="A95" t="s">
        <v>1275</v>
      </c>
      <c r="B95" t="s">
        <v>379</v>
      </c>
      <c r="C95" t="s">
        <v>551</v>
      </c>
      <c r="D95">
        <v>12</v>
      </c>
      <c r="E95" t="s">
        <v>379</v>
      </c>
    </row>
    <row r="96" spans="1:6" x14ac:dyDescent="0.3">
      <c r="A96" t="s">
        <v>1243</v>
      </c>
      <c r="B96" t="s">
        <v>310</v>
      </c>
      <c r="C96" t="s">
        <v>551</v>
      </c>
      <c r="D96">
        <v>12</v>
      </c>
      <c r="E96" t="s">
        <v>310</v>
      </c>
    </row>
    <row r="97" spans="1:6" x14ac:dyDescent="0.3">
      <c r="A97" t="s">
        <v>1165</v>
      </c>
      <c r="B97" t="s">
        <v>153</v>
      </c>
      <c r="C97" t="s">
        <v>551</v>
      </c>
      <c r="D97">
        <v>12</v>
      </c>
      <c r="E97" t="s">
        <v>153</v>
      </c>
    </row>
    <row r="98" spans="1:6" x14ac:dyDescent="0.3">
      <c r="A98" t="s">
        <v>1107</v>
      </c>
      <c r="B98" t="s">
        <v>102</v>
      </c>
      <c r="C98" t="s">
        <v>551</v>
      </c>
      <c r="D98">
        <v>12</v>
      </c>
      <c r="E98" t="s">
        <v>102</v>
      </c>
    </row>
    <row r="99" spans="1:6" x14ac:dyDescent="0.3">
      <c r="A99" t="s">
        <v>1237</v>
      </c>
      <c r="B99" t="s">
        <v>304</v>
      </c>
      <c r="C99" t="s">
        <v>551</v>
      </c>
      <c r="D99">
        <v>12</v>
      </c>
      <c r="E99" t="s">
        <v>304</v>
      </c>
    </row>
    <row r="100" spans="1:6" x14ac:dyDescent="0.3">
      <c r="A100" t="s">
        <v>1276</v>
      </c>
      <c r="B100" t="s">
        <v>381</v>
      </c>
      <c r="C100" t="s">
        <v>551</v>
      </c>
      <c r="D100">
        <v>12</v>
      </c>
      <c r="E100" t="s">
        <v>381</v>
      </c>
    </row>
    <row r="101" spans="1:6" x14ac:dyDescent="0.3">
      <c r="A101" t="s">
        <v>1166</v>
      </c>
      <c r="B101" t="s">
        <v>384</v>
      </c>
      <c r="C101" t="s">
        <v>551</v>
      </c>
      <c r="D101">
        <v>12</v>
      </c>
      <c r="E101" t="s">
        <v>384</v>
      </c>
    </row>
    <row r="102" spans="1:6" x14ac:dyDescent="0.3">
      <c r="A102" t="s">
        <v>1186</v>
      </c>
      <c r="B102" t="s">
        <v>200</v>
      </c>
      <c r="C102" t="s">
        <v>1078</v>
      </c>
      <c r="D102">
        <v>12</v>
      </c>
      <c r="E102" t="s">
        <v>542</v>
      </c>
    </row>
    <row r="103" spans="1:6" x14ac:dyDescent="0.3">
      <c r="A103" t="s">
        <v>1257</v>
      </c>
      <c r="B103" t="s">
        <v>343</v>
      </c>
      <c r="C103" t="s">
        <v>1078</v>
      </c>
      <c r="D103">
        <v>12</v>
      </c>
      <c r="E103" t="s">
        <v>343</v>
      </c>
    </row>
    <row r="104" spans="1:6" x14ac:dyDescent="0.3">
      <c r="A104" t="s">
        <v>1173</v>
      </c>
      <c r="B104" t="s">
        <v>756</v>
      </c>
      <c r="C104" t="s">
        <v>1078</v>
      </c>
      <c r="D104">
        <v>12</v>
      </c>
      <c r="E104" t="s">
        <v>756</v>
      </c>
    </row>
    <row r="105" spans="1:6" x14ac:dyDescent="0.3">
      <c r="A105" t="s">
        <v>1248</v>
      </c>
      <c r="B105" t="s">
        <v>323</v>
      </c>
      <c r="C105" t="s">
        <v>1078</v>
      </c>
      <c r="D105">
        <v>12</v>
      </c>
      <c r="E105" t="s">
        <v>323</v>
      </c>
    </row>
    <row r="106" spans="1:6" x14ac:dyDescent="0.3">
      <c r="A106" t="s">
        <v>1168</v>
      </c>
      <c r="B106" t="s">
        <v>157</v>
      </c>
      <c r="C106" t="s">
        <v>1078</v>
      </c>
      <c r="D106">
        <v>12</v>
      </c>
      <c r="E106" t="s">
        <v>157</v>
      </c>
    </row>
    <row r="107" spans="1:6" x14ac:dyDescent="0.3">
      <c r="A107" t="s">
        <v>1203</v>
      </c>
      <c r="B107" t="s">
        <v>241</v>
      </c>
      <c r="C107" t="s">
        <v>551</v>
      </c>
      <c r="D107">
        <v>12</v>
      </c>
      <c r="E107" t="s">
        <v>241</v>
      </c>
    </row>
    <row r="108" spans="1:6" x14ac:dyDescent="0.3">
      <c r="A108" t="s">
        <v>1277</v>
      </c>
      <c r="B108" t="s">
        <v>383</v>
      </c>
      <c r="C108" t="s">
        <v>1078</v>
      </c>
      <c r="D108">
        <v>12</v>
      </c>
      <c r="E108" t="s">
        <v>383</v>
      </c>
    </row>
    <row r="109" spans="1:6" x14ac:dyDescent="0.3">
      <c r="A109" t="s">
        <v>1169</v>
      </c>
      <c r="B109" t="s">
        <v>160</v>
      </c>
      <c r="C109" t="s">
        <v>551</v>
      </c>
      <c r="D109">
        <v>12</v>
      </c>
      <c r="E109" t="s">
        <v>160</v>
      </c>
    </row>
    <row r="110" spans="1:6" x14ac:dyDescent="0.3">
      <c r="A110" t="s">
        <v>1110</v>
      </c>
      <c r="B110" t="s">
        <v>106</v>
      </c>
      <c r="C110" t="s">
        <v>551</v>
      </c>
      <c r="D110">
        <v>12</v>
      </c>
      <c r="E110" t="s">
        <v>106</v>
      </c>
      <c r="F110" t="s">
        <v>1283</v>
      </c>
    </row>
    <row r="111" spans="1:6" x14ac:dyDescent="0.3">
      <c r="A111" t="s">
        <v>1170</v>
      </c>
      <c r="B111" t="s">
        <v>162</v>
      </c>
      <c r="C111" t="s">
        <v>551</v>
      </c>
      <c r="D111">
        <v>10</v>
      </c>
      <c r="E111" t="s">
        <v>162</v>
      </c>
    </row>
    <row r="112" spans="1:6" x14ac:dyDescent="0.3">
      <c r="A112" t="s">
        <v>1171</v>
      </c>
      <c r="B112" t="s">
        <v>164</v>
      </c>
      <c r="C112" t="s">
        <v>551</v>
      </c>
      <c r="D112">
        <v>12</v>
      </c>
      <c r="E112" t="s">
        <v>164</v>
      </c>
    </row>
    <row r="113" spans="1:5" x14ac:dyDescent="0.3">
      <c r="A113" t="s">
        <v>1172</v>
      </c>
      <c r="B113" t="s">
        <v>166</v>
      </c>
      <c r="C113" t="s">
        <v>551</v>
      </c>
      <c r="D113">
        <v>12</v>
      </c>
      <c r="E113" t="s">
        <v>166</v>
      </c>
    </row>
    <row r="114" spans="1:5" x14ac:dyDescent="0.3">
      <c r="A114" t="s">
        <v>1238</v>
      </c>
      <c r="B114" t="s">
        <v>305</v>
      </c>
      <c r="C114" t="s">
        <v>551</v>
      </c>
      <c r="D114">
        <v>12</v>
      </c>
      <c r="E114" t="s">
        <v>305</v>
      </c>
    </row>
    <row r="115" spans="1:5" x14ac:dyDescent="0.3">
      <c r="A115" t="s">
        <v>1174</v>
      </c>
      <c r="B115" t="s">
        <v>172</v>
      </c>
      <c r="C115" t="s">
        <v>551</v>
      </c>
      <c r="D115">
        <v>11</v>
      </c>
      <c r="E115" t="s">
        <v>172</v>
      </c>
    </row>
    <row r="116" spans="1:5" x14ac:dyDescent="0.3">
      <c r="A116" t="s">
        <v>1111</v>
      </c>
      <c r="B116" t="s">
        <v>173</v>
      </c>
      <c r="C116" t="s">
        <v>551</v>
      </c>
      <c r="D116">
        <v>12</v>
      </c>
      <c r="E116" t="s">
        <v>1112</v>
      </c>
    </row>
    <row r="117" spans="1:5" x14ac:dyDescent="0.3">
      <c r="A117" t="s">
        <v>1083</v>
      </c>
      <c r="B117" t="s">
        <v>82</v>
      </c>
      <c r="C117" t="s">
        <v>551</v>
      </c>
      <c r="D117">
        <v>12</v>
      </c>
      <c r="E117" t="s">
        <v>633</v>
      </c>
    </row>
    <row r="118" spans="1:5" x14ac:dyDescent="0.3">
      <c r="A118" t="s">
        <v>1183</v>
      </c>
      <c r="B118" t="s">
        <v>157</v>
      </c>
      <c r="C118" t="s">
        <v>1078</v>
      </c>
      <c r="D118">
        <v>12</v>
      </c>
      <c r="E118" t="s">
        <v>540</v>
      </c>
    </row>
    <row r="119" spans="1:5" x14ac:dyDescent="0.3">
      <c r="A119" t="s">
        <v>1175</v>
      </c>
      <c r="B119" t="s">
        <v>174</v>
      </c>
      <c r="C119" t="s">
        <v>551</v>
      </c>
      <c r="D119">
        <v>12</v>
      </c>
      <c r="E119" t="s">
        <v>174</v>
      </c>
    </row>
    <row r="120" spans="1:5" x14ac:dyDescent="0.3">
      <c r="A120" t="s">
        <v>1113</v>
      </c>
      <c r="B120" t="s">
        <v>107</v>
      </c>
      <c r="C120" t="s">
        <v>551</v>
      </c>
      <c r="D120">
        <v>12</v>
      </c>
      <c r="E120" t="s">
        <v>107</v>
      </c>
    </row>
    <row r="121" spans="1:5" x14ac:dyDescent="0.3">
      <c r="A121" t="s">
        <v>1176</v>
      </c>
      <c r="B121" t="s">
        <v>176</v>
      </c>
      <c r="C121" t="s">
        <v>551</v>
      </c>
      <c r="D121">
        <v>8</v>
      </c>
      <c r="E121" t="s">
        <v>176</v>
      </c>
    </row>
    <row r="122" spans="1:5" x14ac:dyDescent="0.3">
      <c r="A122" t="s">
        <v>1194</v>
      </c>
      <c r="B122" t="s">
        <v>219</v>
      </c>
      <c r="C122" t="s">
        <v>551</v>
      </c>
      <c r="D122">
        <v>12</v>
      </c>
      <c r="E122" t="s">
        <v>219</v>
      </c>
    </row>
    <row r="123" spans="1:5" x14ac:dyDescent="0.3">
      <c r="A123" t="s">
        <v>1177</v>
      </c>
      <c r="B123" t="s">
        <v>178</v>
      </c>
      <c r="C123" t="s">
        <v>551</v>
      </c>
      <c r="D123">
        <v>11</v>
      </c>
      <c r="E123" t="s">
        <v>178</v>
      </c>
    </row>
    <row r="124" spans="1:5" x14ac:dyDescent="0.3">
      <c r="A124" t="s">
        <v>1232</v>
      </c>
      <c r="B124" t="s">
        <v>292</v>
      </c>
      <c r="C124" t="s">
        <v>551</v>
      </c>
      <c r="D124">
        <v>12</v>
      </c>
      <c r="E124" t="s">
        <v>292</v>
      </c>
    </row>
    <row r="125" spans="1:5" x14ac:dyDescent="0.3">
      <c r="A125" t="s">
        <v>1178</v>
      </c>
      <c r="B125" t="s">
        <v>180</v>
      </c>
      <c r="C125" t="s">
        <v>551</v>
      </c>
      <c r="D125">
        <v>12</v>
      </c>
      <c r="E125" t="s">
        <v>180</v>
      </c>
    </row>
    <row r="126" spans="1:5" x14ac:dyDescent="0.3">
      <c r="A126" t="s">
        <v>1114</v>
      </c>
      <c r="B126" t="s">
        <v>108</v>
      </c>
      <c r="C126" t="s">
        <v>551</v>
      </c>
      <c r="D126">
        <v>12</v>
      </c>
      <c r="E126" t="s">
        <v>108</v>
      </c>
    </row>
    <row r="127" spans="1:5" x14ac:dyDescent="0.3">
      <c r="A127" t="s">
        <v>1181</v>
      </c>
      <c r="B127" t="s">
        <v>182</v>
      </c>
      <c r="C127" t="s">
        <v>551</v>
      </c>
      <c r="D127">
        <v>12</v>
      </c>
      <c r="E127" t="s">
        <v>182</v>
      </c>
    </row>
    <row r="128" spans="1:5" x14ac:dyDescent="0.3">
      <c r="A128" t="s">
        <v>1179</v>
      </c>
      <c r="B128" t="s">
        <v>184</v>
      </c>
      <c r="C128" t="s">
        <v>551</v>
      </c>
      <c r="D128">
        <v>6</v>
      </c>
      <c r="E128" t="s">
        <v>184</v>
      </c>
    </row>
    <row r="129" spans="1:5" x14ac:dyDescent="0.3">
      <c r="A129" t="s">
        <v>1195</v>
      </c>
      <c r="B129" t="s">
        <v>79</v>
      </c>
      <c r="C129" t="s">
        <v>1078</v>
      </c>
      <c r="D129">
        <v>12</v>
      </c>
      <c r="E129" t="s">
        <v>539</v>
      </c>
    </row>
    <row r="130" spans="1:5" x14ac:dyDescent="0.3">
      <c r="A130" t="s">
        <v>1180</v>
      </c>
      <c r="B130" t="s">
        <v>186</v>
      </c>
      <c r="C130" t="s">
        <v>551</v>
      </c>
      <c r="D130">
        <v>12</v>
      </c>
      <c r="E130" t="s">
        <v>186</v>
      </c>
    </row>
    <row r="131" spans="1:5" x14ac:dyDescent="0.3">
      <c r="A131" t="s">
        <v>1204</v>
      </c>
      <c r="B131" t="s">
        <v>242</v>
      </c>
      <c r="C131" t="s">
        <v>551</v>
      </c>
      <c r="D131">
        <v>12</v>
      </c>
      <c r="E131" t="s">
        <v>242</v>
      </c>
    </row>
    <row r="132" spans="1:5" x14ac:dyDescent="0.3">
      <c r="A132" t="s">
        <v>1084</v>
      </c>
      <c r="B132" t="s">
        <v>85</v>
      </c>
      <c r="C132" t="s">
        <v>551</v>
      </c>
      <c r="D132">
        <v>12</v>
      </c>
      <c r="E132" t="s">
        <v>85</v>
      </c>
    </row>
    <row r="133" spans="1:5" x14ac:dyDescent="0.3">
      <c r="A133" t="s">
        <v>1182</v>
      </c>
      <c r="B133" t="s">
        <v>188</v>
      </c>
      <c r="C133" t="s">
        <v>551</v>
      </c>
      <c r="D133">
        <v>12</v>
      </c>
      <c r="E133" t="s">
        <v>188</v>
      </c>
    </row>
    <row r="134" spans="1:5" x14ac:dyDescent="0.3">
      <c r="A134" t="s">
        <v>1224</v>
      </c>
      <c r="B134" t="s">
        <v>282</v>
      </c>
      <c r="C134" t="s">
        <v>551</v>
      </c>
      <c r="D134">
        <v>4</v>
      </c>
      <c r="E134" t="s">
        <v>282</v>
      </c>
    </row>
    <row r="135" spans="1:5" x14ac:dyDescent="0.3">
      <c r="A135" t="s">
        <v>1184</v>
      </c>
      <c r="B135" t="s">
        <v>194</v>
      </c>
      <c r="C135" t="s">
        <v>551</v>
      </c>
      <c r="D135">
        <v>12</v>
      </c>
      <c r="E135" t="s">
        <v>194</v>
      </c>
    </row>
    <row r="136" spans="1:5" x14ac:dyDescent="0.3">
      <c r="A136" t="s">
        <v>1185</v>
      </c>
      <c r="B136" t="s">
        <v>196</v>
      </c>
      <c r="C136" t="s">
        <v>551</v>
      </c>
      <c r="D136">
        <v>3</v>
      </c>
      <c r="E136" t="s">
        <v>196</v>
      </c>
    </row>
    <row r="137" spans="1:5" x14ac:dyDescent="0.3">
      <c r="A137" t="s">
        <v>1085</v>
      </c>
      <c r="B137" t="s">
        <v>86</v>
      </c>
      <c r="C137" t="s">
        <v>551</v>
      </c>
      <c r="D137">
        <v>12</v>
      </c>
      <c r="E137" t="s">
        <v>86</v>
      </c>
    </row>
    <row r="138" spans="1:5" x14ac:dyDescent="0.3">
      <c r="A138" t="s">
        <v>1192</v>
      </c>
      <c r="B138" t="s">
        <v>217</v>
      </c>
      <c r="C138" t="s">
        <v>551</v>
      </c>
      <c r="D138">
        <v>12</v>
      </c>
      <c r="E138" t="s">
        <v>217</v>
      </c>
    </row>
    <row r="139" spans="1:5" x14ac:dyDescent="0.3">
      <c r="A139" t="s">
        <v>1187</v>
      </c>
      <c r="B139" t="s">
        <v>543</v>
      </c>
      <c r="C139" t="s">
        <v>551</v>
      </c>
      <c r="D139">
        <v>12</v>
      </c>
      <c r="E139" t="s">
        <v>797</v>
      </c>
    </row>
    <row r="140" spans="1:5" x14ac:dyDescent="0.3">
      <c r="A140" t="s">
        <v>1198</v>
      </c>
      <c r="B140" t="s">
        <v>841</v>
      </c>
      <c r="C140" t="s">
        <v>1078</v>
      </c>
      <c r="D140">
        <v>12</v>
      </c>
      <c r="E140" t="s">
        <v>1199</v>
      </c>
    </row>
    <row r="141" spans="1:5" x14ac:dyDescent="0.3">
      <c r="A141" t="s">
        <v>1086</v>
      </c>
      <c r="B141" t="s">
        <v>84</v>
      </c>
      <c r="C141" t="s">
        <v>551</v>
      </c>
      <c r="D141">
        <v>12</v>
      </c>
      <c r="E141" t="s">
        <v>84</v>
      </c>
    </row>
    <row r="142" spans="1:5" x14ac:dyDescent="0.3">
      <c r="A142" t="s">
        <v>1225</v>
      </c>
      <c r="B142" t="s">
        <v>283</v>
      </c>
      <c r="C142" t="s">
        <v>551</v>
      </c>
      <c r="D142">
        <v>3</v>
      </c>
      <c r="E142" t="s">
        <v>283</v>
      </c>
    </row>
    <row r="143" spans="1:5" x14ac:dyDescent="0.3">
      <c r="A143" t="s">
        <v>1208</v>
      </c>
      <c r="B143" t="s">
        <v>246</v>
      </c>
      <c r="C143" t="s">
        <v>551</v>
      </c>
      <c r="D143">
        <v>11</v>
      </c>
      <c r="E143" t="s">
        <v>246</v>
      </c>
    </row>
    <row r="144" spans="1:5" x14ac:dyDescent="0.3">
      <c r="A144" t="s">
        <v>1245</v>
      </c>
      <c r="B144" t="s">
        <v>314</v>
      </c>
      <c r="C144" t="s">
        <v>551</v>
      </c>
      <c r="D144">
        <v>12</v>
      </c>
      <c r="E144" t="s">
        <v>960</v>
      </c>
    </row>
    <row r="145" spans="1:6" x14ac:dyDescent="0.3">
      <c r="A145" t="s">
        <v>1188</v>
      </c>
      <c r="B145" t="s">
        <v>400</v>
      </c>
      <c r="C145" t="s">
        <v>551</v>
      </c>
      <c r="D145">
        <v>8</v>
      </c>
      <c r="E145" t="s">
        <v>400</v>
      </c>
    </row>
    <row r="146" spans="1:6" x14ac:dyDescent="0.3">
      <c r="A146" t="s">
        <v>1087</v>
      </c>
      <c r="B146" t="s">
        <v>549</v>
      </c>
      <c r="C146" t="s">
        <v>551</v>
      </c>
      <c r="D146">
        <v>12</v>
      </c>
      <c r="E146" t="s">
        <v>1088</v>
      </c>
    </row>
    <row r="147" spans="1:6" x14ac:dyDescent="0.3">
      <c r="A147" t="s">
        <v>1089</v>
      </c>
      <c r="B147" t="s">
        <v>87</v>
      </c>
      <c r="C147" t="s">
        <v>551</v>
      </c>
      <c r="D147">
        <v>12</v>
      </c>
      <c r="E147" t="s">
        <v>636</v>
      </c>
    </row>
    <row r="148" spans="1:6" x14ac:dyDescent="0.3">
      <c r="A148" t="s">
        <v>1115</v>
      </c>
      <c r="B148" t="s">
        <v>109</v>
      </c>
      <c r="C148" t="s">
        <v>551</v>
      </c>
      <c r="D148">
        <v>12</v>
      </c>
      <c r="E148" t="s">
        <v>109</v>
      </c>
    </row>
    <row r="149" spans="1:6" x14ac:dyDescent="0.3">
      <c r="A149" t="s">
        <v>1189</v>
      </c>
      <c r="B149" t="s">
        <v>207</v>
      </c>
      <c r="C149" t="s">
        <v>551</v>
      </c>
      <c r="D149">
        <v>12</v>
      </c>
      <c r="E149" t="s">
        <v>207</v>
      </c>
    </row>
    <row r="150" spans="1:6" x14ac:dyDescent="0.3">
      <c r="A150" t="s">
        <v>1116</v>
      </c>
      <c r="B150" t="s">
        <v>110</v>
      </c>
      <c r="C150" t="s">
        <v>551</v>
      </c>
      <c r="D150">
        <v>12</v>
      </c>
      <c r="E150" t="s">
        <v>110</v>
      </c>
      <c r="F150" t="s">
        <v>1283</v>
      </c>
    </row>
    <row r="151" spans="1:6" x14ac:dyDescent="0.3">
      <c r="A151" t="s">
        <v>1209</v>
      </c>
      <c r="B151" t="s">
        <v>249</v>
      </c>
      <c r="C151" t="s">
        <v>1078</v>
      </c>
      <c r="D151">
        <v>12</v>
      </c>
      <c r="E151" t="s">
        <v>1210</v>
      </c>
    </row>
    <row r="152" spans="1:6" x14ac:dyDescent="0.3">
      <c r="A152" t="s">
        <v>1190</v>
      </c>
      <c r="B152" t="s">
        <v>209</v>
      </c>
      <c r="C152" t="s">
        <v>551</v>
      </c>
      <c r="D152">
        <v>12</v>
      </c>
      <c r="E152" t="s">
        <v>209</v>
      </c>
    </row>
    <row r="153" spans="1:6" x14ac:dyDescent="0.3">
      <c r="A153" t="s">
        <v>1118</v>
      </c>
      <c r="B153" t="s">
        <v>111</v>
      </c>
      <c r="C153" t="s">
        <v>551</v>
      </c>
      <c r="D153">
        <v>12</v>
      </c>
      <c r="E153" t="s">
        <v>111</v>
      </c>
    </row>
    <row r="154" spans="1:6" x14ac:dyDescent="0.3">
      <c r="A154" t="s">
        <v>1119</v>
      </c>
      <c r="B154" t="s">
        <v>112</v>
      </c>
      <c r="C154" t="s">
        <v>551</v>
      </c>
      <c r="D154">
        <v>12</v>
      </c>
      <c r="E154" t="s">
        <v>112</v>
      </c>
    </row>
    <row r="155" spans="1:6" x14ac:dyDescent="0.3">
      <c r="A155" t="s">
        <v>1191</v>
      </c>
      <c r="B155" t="s">
        <v>212</v>
      </c>
      <c r="C155" t="s">
        <v>551</v>
      </c>
      <c r="D155">
        <v>6</v>
      </c>
      <c r="E155" t="s">
        <v>212</v>
      </c>
    </row>
    <row r="156" spans="1:6" x14ac:dyDescent="0.3">
      <c r="A156" t="s">
        <v>1197</v>
      </c>
      <c r="B156" t="s">
        <v>228</v>
      </c>
      <c r="C156" t="s">
        <v>551</v>
      </c>
      <c r="D156">
        <v>12</v>
      </c>
      <c r="E156" t="s">
        <v>228</v>
      </c>
    </row>
    <row r="157" spans="1:6" x14ac:dyDescent="0.3">
      <c r="A157" t="s">
        <v>1193</v>
      </c>
      <c r="B157" t="s">
        <v>215</v>
      </c>
      <c r="C157" t="s">
        <v>551</v>
      </c>
      <c r="D157">
        <v>12</v>
      </c>
      <c r="E157" t="s">
        <v>215</v>
      </c>
    </row>
    <row r="158" spans="1:6" x14ac:dyDescent="0.3">
      <c r="A158" t="s">
        <v>1120</v>
      </c>
      <c r="B158" t="s">
        <v>113</v>
      </c>
      <c r="C158" t="s">
        <v>551</v>
      </c>
      <c r="D158">
        <v>12</v>
      </c>
      <c r="E158" t="s">
        <v>113</v>
      </c>
    </row>
    <row r="159" spans="1:6" x14ac:dyDescent="0.3">
      <c r="A159" t="s">
        <v>1196</v>
      </c>
      <c r="B159" t="s">
        <v>225</v>
      </c>
      <c r="C159" t="s">
        <v>551</v>
      </c>
      <c r="D159">
        <v>12</v>
      </c>
      <c r="E159" t="s">
        <v>225</v>
      </c>
    </row>
    <row r="160" spans="1:6" x14ac:dyDescent="0.3">
      <c r="A160" t="s">
        <v>1121</v>
      </c>
      <c r="B160" t="s">
        <v>114</v>
      </c>
      <c r="C160" t="s">
        <v>551</v>
      </c>
      <c r="D160">
        <v>12</v>
      </c>
      <c r="E160" t="s">
        <v>114</v>
      </c>
    </row>
    <row r="161" spans="1:6" x14ac:dyDescent="0.3">
      <c r="A161" t="s">
        <v>1122</v>
      </c>
      <c r="B161" t="s">
        <v>115</v>
      </c>
      <c r="C161" t="s">
        <v>551</v>
      </c>
      <c r="D161">
        <v>12</v>
      </c>
      <c r="E161" t="s">
        <v>115</v>
      </c>
    </row>
    <row r="162" spans="1:6" x14ac:dyDescent="0.3">
      <c r="A162" t="s">
        <v>1212</v>
      </c>
      <c r="B162" t="s">
        <v>8</v>
      </c>
      <c r="C162" t="s">
        <v>1078</v>
      </c>
      <c r="D162">
        <v>12</v>
      </c>
      <c r="E162" t="s">
        <v>547</v>
      </c>
    </row>
    <row r="163" spans="1:6" x14ac:dyDescent="0.3">
      <c r="A163" t="s">
        <v>1090</v>
      </c>
      <c r="B163" t="s">
        <v>226</v>
      </c>
      <c r="C163" t="s">
        <v>551</v>
      </c>
      <c r="D163">
        <v>12</v>
      </c>
      <c r="E163" t="s">
        <v>226</v>
      </c>
    </row>
    <row r="164" spans="1:6" x14ac:dyDescent="0.3">
      <c r="A164" t="s">
        <v>1091</v>
      </c>
      <c r="B164" t="s">
        <v>89</v>
      </c>
      <c r="C164" t="s">
        <v>551</v>
      </c>
      <c r="D164">
        <v>12</v>
      </c>
      <c r="E164" t="s">
        <v>1092</v>
      </c>
    </row>
    <row r="165" spans="1:6" x14ac:dyDescent="0.3">
      <c r="A165" t="s">
        <v>1093</v>
      </c>
      <c r="B165" t="s">
        <v>90</v>
      </c>
      <c r="C165" t="s">
        <v>551</v>
      </c>
      <c r="D165">
        <v>12</v>
      </c>
      <c r="E165" t="s">
        <v>90</v>
      </c>
    </row>
    <row r="166" spans="1:6" x14ac:dyDescent="0.3">
      <c r="A166" t="s">
        <v>1094</v>
      </c>
      <c r="B166" t="s">
        <v>91</v>
      </c>
      <c r="C166" t="s">
        <v>551</v>
      </c>
      <c r="D166">
        <v>12</v>
      </c>
      <c r="E166" t="s">
        <v>91</v>
      </c>
    </row>
    <row r="167" spans="1:6" x14ac:dyDescent="0.3">
      <c r="A167" t="s">
        <v>1123</v>
      </c>
      <c r="B167" t="s">
        <v>116</v>
      </c>
      <c r="C167" t="s">
        <v>551</v>
      </c>
      <c r="D167">
        <v>12</v>
      </c>
      <c r="E167" t="s">
        <v>116</v>
      </c>
      <c r="F167" t="s">
        <v>1283</v>
      </c>
    </row>
    <row r="168" spans="1:6" x14ac:dyDescent="0.3">
      <c r="A168" t="s">
        <v>1205</v>
      </c>
      <c r="B168" t="s">
        <v>243</v>
      </c>
      <c r="C168" t="s">
        <v>551</v>
      </c>
      <c r="D168">
        <v>12</v>
      </c>
      <c r="E168" t="s">
        <v>243</v>
      </c>
    </row>
    <row r="169" spans="1:6" x14ac:dyDescent="0.3">
      <c r="A169" t="s">
        <v>1124</v>
      </c>
      <c r="B169" t="s">
        <v>117</v>
      </c>
      <c r="C169" t="s">
        <v>551</v>
      </c>
      <c r="D169">
        <v>12</v>
      </c>
      <c r="E169" t="s">
        <v>117</v>
      </c>
    </row>
    <row r="170" spans="1:6" x14ac:dyDescent="0.3">
      <c r="A170" t="s">
        <v>1200</v>
      </c>
      <c r="B170" t="s">
        <v>235</v>
      </c>
      <c r="C170" t="s">
        <v>551</v>
      </c>
      <c r="D170">
        <v>12</v>
      </c>
      <c r="E170" t="s">
        <v>235</v>
      </c>
    </row>
    <row r="171" spans="1:6" x14ac:dyDescent="0.3">
      <c r="A171" t="s">
        <v>1125</v>
      </c>
      <c r="B171" t="s">
        <v>118</v>
      </c>
      <c r="C171" t="s">
        <v>551</v>
      </c>
      <c r="D171">
        <v>12</v>
      </c>
      <c r="E171" t="s">
        <v>118</v>
      </c>
      <c r="F171" t="s">
        <v>1283</v>
      </c>
    </row>
    <row r="172" spans="1:6" x14ac:dyDescent="0.3">
      <c r="A172" t="s">
        <v>1095</v>
      </c>
      <c r="B172" t="s">
        <v>92</v>
      </c>
      <c r="C172" t="s">
        <v>551</v>
      </c>
      <c r="D172">
        <v>12</v>
      </c>
      <c r="E172" t="s">
        <v>92</v>
      </c>
    </row>
    <row r="173" spans="1:6" x14ac:dyDescent="0.3">
      <c r="A173" t="s">
        <v>1222</v>
      </c>
      <c r="B173" t="s">
        <v>544</v>
      </c>
      <c r="C173" t="s">
        <v>1078</v>
      </c>
      <c r="D173">
        <v>12</v>
      </c>
      <c r="E173" t="s">
        <v>545</v>
      </c>
    </row>
    <row r="174" spans="1:6" x14ac:dyDescent="0.3">
      <c r="A174" t="s">
        <v>1201</v>
      </c>
      <c r="B174" t="s">
        <v>237</v>
      </c>
      <c r="C174" t="s">
        <v>551</v>
      </c>
      <c r="D174">
        <v>12</v>
      </c>
      <c r="E174" t="s">
        <v>237</v>
      </c>
    </row>
    <row r="175" spans="1:6" x14ac:dyDescent="0.3">
      <c r="A175" t="s">
        <v>1202</v>
      </c>
      <c r="B175" t="s">
        <v>550</v>
      </c>
      <c r="C175" t="s">
        <v>551</v>
      </c>
      <c r="D175">
        <v>12</v>
      </c>
      <c r="E175" t="s">
        <v>853</v>
      </c>
    </row>
    <row r="176" spans="1:6" x14ac:dyDescent="0.3">
      <c r="A176" t="s">
        <v>1206</v>
      </c>
      <c r="B176" t="s">
        <v>244</v>
      </c>
      <c r="C176" t="s">
        <v>551</v>
      </c>
      <c r="D176">
        <v>12</v>
      </c>
      <c r="E176" t="s">
        <v>244</v>
      </c>
    </row>
    <row r="177" spans="1:5" x14ac:dyDescent="0.3">
      <c r="A177" t="s">
        <v>1239</v>
      </c>
      <c r="B177" t="s">
        <v>306</v>
      </c>
      <c r="C177" t="s">
        <v>551</v>
      </c>
      <c r="D177">
        <v>12</v>
      </c>
      <c r="E177" t="s">
        <v>306</v>
      </c>
    </row>
    <row r="178" spans="1:5" x14ac:dyDescent="0.3">
      <c r="A178" t="s">
        <v>1126</v>
      </c>
      <c r="B178" t="s">
        <v>396</v>
      </c>
      <c r="C178" t="s">
        <v>551</v>
      </c>
      <c r="D178">
        <v>12</v>
      </c>
      <c r="E178" t="s">
        <v>396</v>
      </c>
    </row>
    <row r="179" spans="1:5" x14ac:dyDescent="0.3">
      <c r="A179" t="s">
        <v>1127</v>
      </c>
      <c r="B179" t="s">
        <v>119</v>
      </c>
      <c r="C179" t="s">
        <v>551</v>
      </c>
      <c r="D179">
        <v>12</v>
      </c>
      <c r="E179" t="s">
        <v>119</v>
      </c>
    </row>
    <row r="180" spans="1:5" x14ac:dyDescent="0.3">
      <c r="A180" t="s">
        <v>1167</v>
      </c>
      <c r="B180" t="s">
        <v>155</v>
      </c>
      <c r="C180" t="s">
        <v>551</v>
      </c>
      <c r="D180">
        <v>12</v>
      </c>
      <c r="E180" t="s">
        <v>155</v>
      </c>
    </row>
    <row r="181" spans="1:5" x14ac:dyDescent="0.3">
      <c r="A181" t="s">
        <v>1128</v>
      </c>
      <c r="B181" t="s">
        <v>120</v>
      </c>
      <c r="C181" t="s">
        <v>551</v>
      </c>
      <c r="D181">
        <v>12</v>
      </c>
      <c r="E181" t="s">
        <v>120</v>
      </c>
    </row>
    <row r="182" spans="1:5" x14ac:dyDescent="0.3">
      <c r="A182" t="s">
        <v>1129</v>
      </c>
      <c r="B182" t="s">
        <v>121</v>
      </c>
      <c r="C182" t="s">
        <v>551</v>
      </c>
      <c r="D182">
        <v>12</v>
      </c>
      <c r="E182" t="s">
        <v>121</v>
      </c>
    </row>
    <row r="183" spans="1:5" x14ac:dyDescent="0.3">
      <c r="A183" t="s">
        <v>1211</v>
      </c>
      <c r="B183" t="s">
        <v>403</v>
      </c>
      <c r="C183" t="s">
        <v>551</v>
      </c>
      <c r="D183">
        <v>12</v>
      </c>
      <c r="E183" t="s">
        <v>403</v>
      </c>
    </row>
    <row r="184" spans="1:5" x14ac:dyDescent="0.3">
      <c r="A184" t="s">
        <v>1130</v>
      </c>
      <c r="B184" t="s">
        <v>122</v>
      </c>
      <c r="C184" t="s">
        <v>551</v>
      </c>
      <c r="D184">
        <v>12</v>
      </c>
      <c r="E184" t="s">
        <v>122</v>
      </c>
    </row>
    <row r="185" spans="1:5" x14ac:dyDescent="0.3">
      <c r="A185" t="s">
        <v>1096</v>
      </c>
      <c r="B185" t="s">
        <v>98</v>
      </c>
      <c r="C185" t="s">
        <v>551</v>
      </c>
      <c r="D185">
        <v>12</v>
      </c>
      <c r="E185" t="s">
        <v>98</v>
      </c>
    </row>
    <row r="186" spans="1:5" x14ac:dyDescent="0.3">
      <c r="A186" t="s">
        <v>1207</v>
      </c>
      <c r="B186" t="s">
        <v>401</v>
      </c>
      <c r="C186" t="s">
        <v>551</v>
      </c>
      <c r="D186">
        <v>12</v>
      </c>
      <c r="E186" t="s">
        <v>401</v>
      </c>
    </row>
    <row r="187" spans="1:5" x14ac:dyDescent="0.3">
      <c r="A187" t="s">
        <v>1131</v>
      </c>
      <c r="B187" t="s">
        <v>256</v>
      </c>
      <c r="C187" t="s">
        <v>551</v>
      </c>
      <c r="D187">
        <v>12</v>
      </c>
      <c r="E187" t="s">
        <v>256</v>
      </c>
    </row>
    <row r="188" spans="1:5" x14ac:dyDescent="0.3">
      <c r="A188" t="s">
        <v>1213</v>
      </c>
      <c r="B188" t="s">
        <v>259</v>
      </c>
      <c r="C188" t="s">
        <v>551</v>
      </c>
      <c r="D188">
        <v>12</v>
      </c>
      <c r="E188" t="s">
        <v>259</v>
      </c>
    </row>
    <row r="189" spans="1:5" x14ac:dyDescent="0.3">
      <c r="A189" t="s">
        <v>1234</v>
      </c>
      <c r="B189" t="s">
        <v>298</v>
      </c>
      <c r="C189" t="s">
        <v>551</v>
      </c>
      <c r="D189">
        <v>12</v>
      </c>
      <c r="E189" t="s">
        <v>298</v>
      </c>
    </row>
    <row r="190" spans="1:5" x14ac:dyDescent="0.3">
      <c r="A190" t="s">
        <v>1251</v>
      </c>
      <c r="B190" t="s">
        <v>331</v>
      </c>
      <c r="C190" t="s">
        <v>551</v>
      </c>
      <c r="D190">
        <v>12</v>
      </c>
      <c r="E190" t="s">
        <v>331</v>
      </c>
    </row>
    <row r="191" spans="1:5" x14ac:dyDescent="0.3">
      <c r="A191" t="s">
        <v>1132</v>
      </c>
      <c r="B191" t="s">
        <v>123</v>
      </c>
      <c r="C191" t="s">
        <v>551</v>
      </c>
      <c r="D191">
        <v>12</v>
      </c>
      <c r="E191" t="s">
        <v>123</v>
      </c>
    </row>
    <row r="192" spans="1:5" x14ac:dyDescent="0.3">
      <c r="A192" t="s">
        <v>1214</v>
      </c>
      <c r="B192" t="s">
        <v>261</v>
      </c>
      <c r="C192" t="s">
        <v>551</v>
      </c>
      <c r="D192">
        <v>12</v>
      </c>
      <c r="E192" t="s">
        <v>261</v>
      </c>
    </row>
    <row r="193" spans="1:6" x14ac:dyDescent="0.3">
      <c r="A193" t="s">
        <v>1278</v>
      </c>
      <c r="B193" t="s">
        <v>254</v>
      </c>
      <c r="D193">
        <v>12</v>
      </c>
      <c r="E193" t="s">
        <v>254</v>
      </c>
      <c r="F193" t="s">
        <v>1286</v>
      </c>
    </row>
    <row r="194" spans="1:6" x14ac:dyDescent="0.3">
      <c r="A194" t="s">
        <v>1279</v>
      </c>
      <c r="B194" t="s">
        <v>294</v>
      </c>
      <c r="D194">
        <v>9</v>
      </c>
      <c r="E194" t="s">
        <v>294</v>
      </c>
      <c r="F194" t="s">
        <v>1287</v>
      </c>
    </row>
    <row r="195" spans="1:6" x14ac:dyDescent="0.3">
      <c r="A195" t="s">
        <v>1280</v>
      </c>
      <c r="B195" t="s">
        <v>320</v>
      </c>
      <c r="D195">
        <v>6</v>
      </c>
      <c r="E195" t="s">
        <v>320</v>
      </c>
      <c r="F195" t="s">
        <v>1287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7"/>
  <sheetViews>
    <sheetView workbookViewId="0">
      <pane xSplit="2" ySplit="3" topLeftCell="C4" activePane="bottomRight" state="frozen"/>
      <selection activeCell="D2" sqref="D2"/>
      <selection pane="topRight" activeCell="D2" sqref="D2"/>
      <selection pane="bottomLeft" activeCell="D2" sqref="D2"/>
      <selection pane="bottomRight"/>
    </sheetView>
  </sheetViews>
  <sheetFormatPr defaultRowHeight="14.4" x14ac:dyDescent="0.3"/>
  <cols>
    <col min="1" max="1" width="13.6640625" customWidth="1"/>
    <col min="2" max="2" width="7" bestFit="1" customWidth="1"/>
    <col min="3" max="3" width="7" style="148" customWidth="1"/>
    <col min="4" max="4" width="46.33203125" bestFit="1" customWidth="1"/>
    <col min="5" max="5" width="18.33203125" bestFit="1" customWidth="1"/>
    <col min="6" max="6" width="22.88671875" bestFit="1" customWidth="1"/>
    <col min="7" max="7" width="28.33203125" style="20" bestFit="1" customWidth="1"/>
    <col min="8" max="8" width="12.5546875" customWidth="1"/>
    <col min="9" max="9" width="12" bestFit="1" customWidth="1"/>
    <col min="10" max="10" width="9.5546875" customWidth="1"/>
    <col min="11" max="11" width="12" bestFit="1" customWidth="1"/>
    <col min="12" max="12" width="9" style="148" bestFit="1" customWidth="1"/>
    <col min="13" max="13" width="7" style="148" bestFit="1" customWidth="1"/>
    <col min="14" max="14" width="8.44140625" style="148" bestFit="1" customWidth="1"/>
    <col min="15" max="15" width="32.33203125" customWidth="1"/>
    <col min="16" max="16" width="16.44140625" customWidth="1"/>
  </cols>
  <sheetData>
    <row r="1" spans="1:16" ht="15.6" x14ac:dyDescent="0.3">
      <c r="A1" s="374" t="s">
        <v>2205</v>
      </c>
      <c r="B1" s="375"/>
      <c r="C1" s="375"/>
      <c r="D1" s="375"/>
    </row>
    <row r="2" spans="1:16" x14ac:dyDescent="0.3">
      <c r="A2" s="3" t="s">
        <v>2204</v>
      </c>
    </row>
    <row r="3" spans="1:16" s="73" customFormat="1" ht="100.8" x14ac:dyDescent="0.3">
      <c r="A3" s="144" t="s">
        <v>1298</v>
      </c>
      <c r="B3" s="144" t="s">
        <v>568</v>
      </c>
      <c r="C3" s="146" t="s">
        <v>1393</v>
      </c>
      <c r="D3" s="144" t="s">
        <v>53</v>
      </c>
      <c r="E3" s="144" t="s">
        <v>55</v>
      </c>
      <c r="F3" s="144" t="s">
        <v>1288</v>
      </c>
      <c r="G3" s="151" t="s">
        <v>0</v>
      </c>
      <c r="H3" s="146" t="s">
        <v>462</v>
      </c>
      <c r="I3" s="146" t="s">
        <v>463</v>
      </c>
      <c r="J3" s="146" t="s">
        <v>464</v>
      </c>
      <c r="K3" s="146" t="s">
        <v>465</v>
      </c>
      <c r="L3" s="146" t="s">
        <v>1299</v>
      </c>
      <c r="M3" s="146" t="s">
        <v>59</v>
      </c>
      <c r="N3" s="146" t="s">
        <v>575</v>
      </c>
      <c r="O3" s="144" t="s">
        <v>1072</v>
      </c>
      <c r="P3" s="144" t="s">
        <v>60</v>
      </c>
    </row>
    <row r="4" spans="1:16" x14ac:dyDescent="0.3">
      <c r="A4" t="s">
        <v>1278</v>
      </c>
      <c r="B4">
        <v>332070</v>
      </c>
      <c r="C4" s="148">
        <v>289</v>
      </c>
      <c r="D4" s="16" t="s">
        <v>253</v>
      </c>
      <c r="E4" s="16" t="s">
        <v>254</v>
      </c>
      <c r="F4" s="16" t="s">
        <v>871</v>
      </c>
      <c r="G4" s="262" t="s">
        <v>4</v>
      </c>
      <c r="H4" s="263">
        <v>0.29999999999999993</v>
      </c>
      <c r="I4" s="263">
        <v>1.3683333333333214E-2</v>
      </c>
      <c r="J4" s="263">
        <v>0.28631666666666672</v>
      </c>
      <c r="K4" s="241">
        <v>4.5611111111110721E-2</v>
      </c>
      <c r="L4" s="148" t="s">
        <v>554</v>
      </c>
      <c r="M4" s="148" t="s">
        <v>551</v>
      </c>
      <c r="N4" s="148">
        <v>12</v>
      </c>
      <c r="O4" t="s">
        <v>254</v>
      </c>
    </row>
    <row r="5" spans="1:16" x14ac:dyDescent="0.3">
      <c r="A5" t="s">
        <v>1256</v>
      </c>
      <c r="B5">
        <v>332540</v>
      </c>
      <c r="C5" s="148">
        <v>749</v>
      </c>
      <c r="D5" s="16" t="s">
        <v>359</v>
      </c>
      <c r="E5" s="16" t="s">
        <v>360</v>
      </c>
      <c r="F5" s="16" t="s">
        <v>1005</v>
      </c>
      <c r="G5" s="262" t="s">
        <v>4</v>
      </c>
      <c r="H5" s="263">
        <v>0.47203333333333336</v>
      </c>
      <c r="I5" s="263">
        <v>0.23695833333333341</v>
      </c>
      <c r="J5" s="263">
        <v>0.23507499999999995</v>
      </c>
      <c r="K5" s="241">
        <v>0.50199491561330423</v>
      </c>
      <c r="L5" s="148" t="s">
        <v>554</v>
      </c>
      <c r="M5" s="148" t="s">
        <v>551</v>
      </c>
      <c r="N5" s="148">
        <v>12</v>
      </c>
      <c r="O5" t="s">
        <v>360</v>
      </c>
    </row>
    <row r="6" spans="1:16" x14ac:dyDescent="0.3">
      <c r="A6" t="s">
        <v>1271</v>
      </c>
      <c r="B6">
        <v>332740</v>
      </c>
      <c r="C6" s="148">
        <v>242</v>
      </c>
      <c r="D6" s="16" t="s">
        <v>371</v>
      </c>
      <c r="E6" s="16" t="s">
        <v>372</v>
      </c>
      <c r="F6" s="16" t="s">
        <v>1030</v>
      </c>
      <c r="G6" s="262" t="s">
        <v>4</v>
      </c>
      <c r="H6" s="263">
        <v>0.75</v>
      </c>
      <c r="I6" s="263">
        <v>0.58755000000000002</v>
      </c>
      <c r="J6" s="263">
        <v>0.16245000000000004</v>
      </c>
      <c r="K6" s="241">
        <v>0.78339999999999999</v>
      </c>
      <c r="L6" s="148" t="s">
        <v>554</v>
      </c>
      <c r="M6" s="148" t="s">
        <v>551</v>
      </c>
      <c r="N6" s="148">
        <v>12</v>
      </c>
      <c r="O6" t="s">
        <v>372</v>
      </c>
    </row>
    <row r="7" spans="1:16" x14ac:dyDescent="0.3">
      <c r="A7" t="s">
        <v>1171</v>
      </c>
      <c r="B7">
        <v>331750</v>
      </c>
      <c r="C7" s="148">
        <v>291</v>
      </c>
      <c r="D7" s="16" t="s">
        <v>1687</v>
      </c>
      <c r="E7" s="16" t="s">
        <v>164</v>
      </c>
      <c r="F7" s="16" t="s">
        <v>750</v>
      </c>
      <c r="G7" s="262" t="s">
        <v>4</v>
      </c>
      <c r="H7" s="263">
        <v>0.70499999999999996</v>
      </c>
      <c r="I7" s="263">
        <v>0.38941666666666674</v>
      </c>
      <c r="J7" s="263">
        <v>0.31558333333333322</v>
      </c>
      <c r="K7" s="241">
        <v>0.55236406619385359</v>
      </c>
      <c r="L7" s="148" t="s">
        <v>554</v>
      </c>
      <c r="M7" s="148" t="s">
        <v>551</v>
      </c>
      <c r="N7" s="148">
        <v>12</v>
      </c>
      <c r="O7" t="s">
        <v>164</v>
      </c>
    </row>
    <row r="8" spans="1:16" x14ac:dyDescent="0.3">
      <c r="A8" t="s">
        <v>1076</v>
      </c>
      <c r="B8">
        <v>331040</v>
      </c>
      <c r="C8" s="148">
        <v>293</v>
      </c>
      <c r="D8" s="16" t="s">
        <v>67</v>
      </c>
      <c r="E8" s="16" t="s">
        <v>68</v>
      </c>
      <c r="F8" s="16" t="s">
        <v>584</v>
      </c>
      <c r="G8" s="262" t="s">
        <v>4</v>
      </c>
      <c r="H8" s="263">
        <v>0.47975000000000007</v>
      </c>
      <c r="I8" s="263">
        <v>0.31730000000000003</v>
      </c>
      <c r="J8" s="263">
        <v>0.16245000000000004</v>
      </c>
      <c r="K8" s="241">
        <v>0.66138613861386131</v>
      </c>
      <c r="L8" s="148" t="s">
        <v>554</v>
      </c>
      <c r="M8" s="148" t="s">
        <v>551</v>
      </c>
      <c r="N8" s="148">
        <v>12</v>
      </c>
      <c r="O8" t="s">
        <v>68</v>
      </c>
    </row>
    <row r="9" spans="1:16" x14ac:dyDescent="0.3">
      <c r="A9" t="s">
        <v>1233</v>
      </c>
      <c r="B9">
        <v>332320</v>
      </c>
      <c r="C9" s="148">
        <v>340</v>
      </c>
      <c r="D9" s="16" t="s">
        <v>295</v>
      </c>
      <c r="E9" s="16" t="s">
        <v>296</v>
      </c>
      <c r="F9" s="16" t="s">
        <v>935</v>
      </c>
      <c r="G9" s="262" t="s">
        <v>4</v>
      </c>
      <c r="H9" s="263">
        <v>0.84</v>
      </c>
      <c r="I9" s="263">
        <v>0.62270000000000014</v>
      </c>
      <c r="J9" s="263">
        <v>0.21729999999999985</v>
      </c>
      <c r="K9" s="241">
        <v>0.74130952380952397</v>
      </c>
      <c r="L9" s="148" t="s">
        <v>554</v>
      </c>
      <c r="M9" s="148" t="s">
        <v>551</v>
      </c>
      <c r="N9" s="148">
        <v>12</v>
      </c>
      <c r="O9" t="s">
        <v>296</v>
      </c>
    </row>
    <row r="10" spans="1:16" x14ac:dyDescent="0.3">
      <c r="A10" t="s">
        <v>1273</v>
      </c>
      <c r="B10">
        <v>332860</v>
      </c>
      <c r="C10" s="148">
        <v>106</v>
      </c>
      <c r="D10" s="16" t="s">
        <v>375</v>
      </c>
      <c r="E10" s="16" t="s">
        <v>409</v>
      </c>
      <c r="F10" s="16" t="s">
        <v>1034</v>
      </c>
      <c r="G10" s="262" t="s">
        <v>4</v>
      </c>
      <c r="H10" s="263">
        <v>0.35445833333333338</v>
      </c>
      <c r="I10" s="263">
        <v>0.11280000000000007</v>
      </c>
      <c r="J10" s="263">
        <v>0.24165833333333331</v>
      </c>
      <c r="K10" s="241">
        <v>0.31823204419889517</v>
      </c>
      <c r="L10" s="148" t="s">
        <v>554</v>
      </c>
      <c r="M10" s="148" t="s">
        <v>551</v>
      </c>
      <c r="N10" s="148">
        <v>12</v>
      </c>
      <c r="O10" t="s">
        <v>409</v>
      </c>
    </row>
    <row r="11" spans="1:16" x14ac:dyDescent="0.3">
      <c r="A11" t="s">
        <v>1254</v>
      </c>
      <c r="B11">
        <v>332550</v>
      </c>
      <c r="C11" s="148">
        <v>410</v>
      </c>
      <c r="D11" s="16" t="s">
        <v>336</v>
      </c>
      <c r="E11" s="16" t="s">
        <v>337</v>
      </c>
      <c r="F11" s="16" t="s">
        <v>981</v>
      </c>
      <c r="G11" s="262" t="s">
        <v>4</v>
      </c>
      <c r="H11" s="263">
        <v>1</v>
      </c>
      <c r="I11" s="263">
        <v>0.61767499999999997</v>
      </c>
      <c r="J11" s="263">
        <v>0.38232500000000008</v>
      </c>
      <c r="K11" s="241">
        <v>0.61767499999999997</v>
      </c>
      <c r="L11" s="148" t="s">
        <v>554</v>
      </c>
      <c r="M11" s="148" t="s">
        <v>551</v>
      </c>
      <c r="N11" s="148">
        <v>12</v>
      </c>
      <c r="O11" t="s">
        <v>337</v>
      </c>
    </row>
    <row r="12" spans="1:16" x14ac:dyDescent="0.3">
      <c r="A12" t="s">
        <v>1255</v>
      </c>
      <c r="B12">
        <v>332560</v>
      </c>
      <c r="C12" s="148">
        <v>339</v>
      </c>
      <c r="D12" s="16" t="s">
        <v>338</v>
      </c>
      <c r="E12" s="16" t="s">
        <v>339</v>
      </c>
      <c r="F12" s="16" t="s">
        <v>983</v>
      </c>
      <c r="G12" s="262" t="s">
        <v>4</v>
      </c>
      <c r="H12" s="263">
        <v>0.41250000000000003</v>
      </c>
      <c r="I12" s="263">
        <v>0.24671666666666667</v>
      </c>
      <c r="J12" s="263">
        <v>0.16578333333333337</v>
      </c>
      <c r="K12" s="241">
        <v>0.59810101010101002</v>
      </c>
      <c r="L12" s="148" t="s">
        <v>554</v>
      </c>
      <c r="M12" s="148" t="s">
        <v>551</v>
      </c>
      <c r="N12" s="148">
        <v>12</v>
      </c>
      <c r="O12" t="s">
        <v>339</v>
      </c>
    </row>
    <row r="13" spans="1:16" x14ac:dyDescent="0.3">
      <c r="A13" t="s">
        <v>1192</v>
      </c>
      <c r="B13">
        <v>331980</v>
      </c>
      <c r="C13" s="148">
        <v>88</v>
      </c>
      <c r="D13" s="16" t="s">
        <v>216</v>
      </c>
      <c r="E13" s="16" t="s">
        <v>217</v>
      </c>
      <c r="F13" s="16" t="s">
        <v>820</v>
      </c>
      <c r="G13" s="262" t="s">
        <v>4</v>
      </c>
      <c r="H13" s="263">
        <v>0.69369999999999998</v>
      </c>
      <c r="I13" s="263">
        <v>0.48333999999999994</v>
      </c>
      <c r="J13" s="263">
        <v>0.21036000000000005</v>
      </c>
      <c r="K13" s="241">
        <v>0.69675652299264801</v>
      </c>
      <c r="L13" s="148" t="s">
        <v>554</v>
      </c>
      <c r="M13" s="148" t="s">
        <v>551</v>
      </c>
      <c r="N13" s="148">
        <v>12</v>
      </c>
      <c r="O13" t="s">
        <v>217</v>
      </c>
      <c r="P13" s="25"/>
    </row>
    <row r="14" spans="1:16" x14ac:dyDescent="0.3">
      <c r="A14" t="s">
        <v>1264</v>
      </c>
      <c r="B14">
        <v>331005</v>
      </c>
      <c r="C14" s="148">
        <v>684</v>
      </c>
      <c r="D14" s="16" t="s">
        <v>357</v>
      </c>
      <c r="E14" s="16" t="s">
        <v>358</v>
      </c>
      <c r="F14" s="16" t="s">
        <v>1003</v>
      </c>
      <c r="G14" s="262" t="s">
        <v>4</v>
      </c>
      <c r="H14" s="263">
        <v>1.2233500000000002</v>
      </c>
      <c r="I14" s="263">
        <v>0.66480000000000017</v>
      </c>
      <c r="J14" s="263">
        <v>0.55854999999999999</v>
      </c>
      <c r="K14" s="241">
        <v>0.54342583888502893</v>
      </c>
      <c r="L14" s="148" t="s">
        <v>554</v>
      </c>
      <c r="M14" s="148" t="s">
        <v>551</v>
      </c>
      <c r="N14" s="148">
        <v>6</v>
      </c>
      <c r="O14" t="s">
        <v>358</v>
      </c>
    </row>
    <row r="15" spans="1:16" x14ac:dyDescent="0.3">
      <c r="A15" t="s">
        <v>1191</v>
      </c>
      <c r="B15">
        <v>331970</v>
      </c>
      <c r="C15" s="148">
        <v>442</v>
      </c>
      <c r="D15" s="16" t="s">
        <v>211</v>
      </c>
      <c r="E15" s="16" t="s">
        <v>212</v>
      </c>
      <c r="F15" s="16" t="s">
        <v>816</v>
      </c>
      <c r="G15" s="262" t="s">
        <v>4</v>
      </c>
      <c r="H15" s="263">
        <v>0.45229166666666659</v>
      </c>
      <c r="I15" s="263">
        <v>0.16085833333333327</v>
      </c>
      <c r="J15" s="263">
        <v>0.29143333333333332</v>
      </c>
      <c r="K15" s="241">
        <v>0.3556517733763242</v>
      </c>
      <c r="L15" s="148" t="s">
        <v>554</v>
      </c>
      <c r="M15" s="148" t="s">
        <v>551</v>
      </c>
      <c r="N15" s="148">
        <v>12</v>
      </c>
      <c r="O15" t="s">
        <v>212</v>
      </c>
    </row>
    <row r="16" spans="1:16" x14ac:dyDescent="0.3">
      <c r="A16" t="s">
        <v>1272</v>
      </c>
      <c r="B16">
        <v>332850</v>
      </c>
      <c r="C16" s="148">
        <v>741</v>
      </c>
      <c r="D16" s="16" t="s">
        <v>373</v>
      </c>
      <c r="E16" s="16" t="s">
        <v>374</v>
      </c>
      <c r="F16" s="16" t="s">
        <v>1032</v>
      </c>
      <c r="G16" s="262" t="s">
        <v>5</v>
      </c>
      <c r="H16" s="263">
        <v>0.40886666666666666</v>
      </c>
      <c r="I16" s="263">
        <v>0.19394999999999993</v>
      </c>
      <c r="J16" s="263">
        <v>0.21491666666666673</v>
      </c>
      <c r="K16" s="241">
        <v>0.4743600195662806</v>
      </c>
      <c r="L16" s="148" t="s">
        <v>554</v>
      </c>
      <c r="M16" s="148" t="s">
        <v>551</v>
      </c>
      <c r="N16" s="148">
        <v>12</v>
      </c>
      <c r="O16" t="s">
        <v>374</v>
      </c>
    </row>
    <row r="17" spans="1:15" x14ac:dyDescent="0.3">
      <c r="A17" t="s">
        <v>1276</v>
      </c>
      <c r="B17">
        <v>332890</v>
      </c>
      <c r="C17" s="148">
        <v>409</v>
      </c>
      <c r="D17" s="16" t="s">
        <v>380</v>
      </c>
      <c r="E17" s="16" t="s">
        <v>381</v>
      </c>
      <c r="F17" s="16" t="s">
        <v>1285</v>
      </c>
      <c r="G17" s="262" t="s">
        <v>5</v>
      </c>
      <c r="H17" s="263">
        <v>0.59083333333333321</v>
      </c>
      <c r="I17" s="263">
        <v>0.24793333333333317</v>
      </c>
      <c r="J17" s="263">
        <v>0.34290000000000004</v>
      </c>
      <c r="K17" s="241">
        <v>0.41963328631875862</v>
      </c>
      <c r="L17" s="148" t="s">
        <v>554</v>
      </c>
      <c r="M17" s="148" t="s">
        <v>551</v>
      </c>
      <c r="N17" s="148">
        <v>12</v>
      </c>
      <c r="O17" t="s">
        <v>381</v>
      </c>
    </row>
    <row r="18" spans="1:15" x14ac:dyDescent="0.3">
      <c r="A18" t="s">
        <v>1133</v>
      </c>
      <c r="B18">
        <v>331420</v>
      </c>
      <c r="C18" s="148">
        <v>169</v>
      </c>
      <c r="D18" s="16" t="s">
        <v>103</v>
      </c>
      <c r="E18" s="16" t="s">
        <v>124</v>
      </c>
      <c r="F18" s="16" t="s">
        <v>668</v>
      </c>
      <c r="G18" s="262" t="s">
        <v>5</v>
      </c>
      <c r="H18" s="263">
        <v>0.53398333333333337</v>
      </c>
      <c r="I18" s="263">
        <v>0.31595833333333345</v>
      </c>
      <c r="J18" s="263">
        <v>0.21802499999999994</v>
      </c>
      <c r="K18" s="241">
        <v>0.59170073972346227</v>
      </c>
      <c r="L18" s="148" t="s">
        <v>554</v>
      </c>
      <c r="M18" s="148" t="s">
        <v>551</v>
      </c>
      <c r="N18" s="148">
        <v>12</v>
      </c>
      <c r="O18" t="s">
        <v>124</v>
      </c>
    </row>
    <row r="19" spans="1:15" x14ac:dyDescent="0.3">
      <c r="A19" t="s">
        <v>1152</v>
      </c>
      <c r="B19">
        <v>331670</v>
      </c>
      <c r="C19" s="148">
        <v>169</v>
      </c>
      <c r="D19" s="16" t="s">
        <v>103</v>
      </c>
      <c r="E19" s="16" t="s">
        <v>140</v>
      </c>
      <c r="F19" s="16" t="s">
        <v>698</v>
      </c>
      <c r="G19" s="262" t="s">
        <v>5</v>
      </c>
      <c r="H19" s="263">
        <v>0.51674166666666677</v>
      </c>
      <c r="I19" s="263">
        <v>0.29955000000000009</v>
      </c>
      <c r="J19" s="263">
        <v>0.21719166666666664</v>
      </c>
      <c r="K19" s="241">
        <v>0.57969004499346877</v>
      </c>
      <c r="L19" s="148" t="s">
        <v>554</v>
      </c>
      <c r="M19" s="148" t="s">
        <v>551</v>
      </c>
      <c r="N19" s="148">
        <v>12</v>
      </c>
      <c r="O19" t="s">
        <v>140</v>
      </c>
    </row>
    <row r="20" spans="1:15" x14ac:dyDescent="0.3">
      <c r="A20" t="s">
        <v>1153</v>
      </c>
      <c r="B20">
        <v>331590</v>
      </c>
      <c r="C20" s="148">
        <v>169</v>
      </c>
      <c r="D20" s="16" t="s">
        <v>103</v>
      </c>
      <c r="E20" s="16" t="s">
        <v>141</v>
      </c>
      <c r="F20" s="16" t="s">
        <v>687</v>
      </c>
      <c r="G20" s="262" t="s">
        <v>5</v>
      </c>
      <c r="H20" s="263">
        <v>0.51411666666666656</v>
      </c>
      <c r="I20" s="263">
        <v>0.28813333333333324</v>
      </c>
      <c r="J20" s="263">
        <v>0.22598333333333334</v>
      </c>
      <c r="K20" s="241">
        <v>0.56044347910655812</v>
      </c>
      <c r="L20" s="148" t="s">
        <v>554</v>
      </c>
      <c r="M20" s="148" t="s">
        <v>551</v>
      </c>
      <c r="N20" s="148">
        <v>12</v>
      </c>
      <c r="O20" t="s">
        <v>141</v>
      </c>
    </row>
    <row r="21" spans="1:15" x14ac:dyDescent="0.3">
      <c r="A21" t="s">
        <v>1157</v>
      </c>
      <c r="B21">
        <v>331630</v>
      </c>
      <c r="C21" s="148">
        <v>169</v>
      </c>
      <c r="D21" s="16" t="s">
        <v>103</v>
      </c>
      <c r="E21" s="16" t="s">
        <v>145</v>
      </c>
      <c r="F21" s="16" t="s">
        <v>734</v>
      </c>
      <c r="G21" s="262" t="s">
        <v>5</v>
      </c>
      <c r="H21" s="263">
        <v>0.45272499999999999</v>
      </c>
      <c r="I21" s="263">
        <v>0.21510000000000001</v>
      </c>
      <c r="J21" s="263">
        <v>0.23762499999999998</v>
      </c>
      <c r="K21" s="241">
        <v>0.4751228670826661</v>
      </c>
      <c r="L21" s="148" t="s">
        <v>554</v>
      </c>
      <c r="M21" s="148" t="s">
        <v>551</v>
      </c>
      <c r="N21" s="148">
        <v>12</v>
      </c>
      <c r="O21" t="s">
        <v>145</v>
      </c>
    </row>
    <row r="22" spans="1:15" x14ac:dyDescent="0.3">
      <c r="A22" t="s">
        <v>1158</v>
      </c>
      <c r="B22">
        <v>331640</v>
      </c>
      <c r="C22" s="148">
        <v>169</v>
      </c>
      <c r="D22" s="16" t="s">
        <v>103</v>
      </c>
      <c r="E22" s="16" t="s">
        <v>146</v>
      </c>
      <c r="F22" s="16" t="s">
        <v>693</v>
      </c>
      <c r="G22" s="262" t="s">
        <v>5</v>
      </c>
      <c r="H22" s="263">
        <v>0.57023333333333337</v>
      </c>
      <c r="I22" s="263">
        <v>0.35038333333333338</v>
      </c>
      <c r="J22" s="263">
        <v>0.21985000000000002</v>
      </c>
      <c r="K22" s="241">
        <v>0.61445607061436847</v>
      </c>
      <c r="L22" s="148" t="s">
        <v>554</v>
      </c>
      <c r="M22" s="148" t="s">
        <v>551</v>
      </c>
      <c r="N22" s="148">
        <v>12</v>
      </c>
      <c r="O22" t="s">
        <v>146</v>
      </c>
    </row>
    <row r="23" spans="1:15" x14ac:dyDescent="0.3">
      <c r="A23" t="s">
        <v>1160</v>
      </c>
      <c r="B23">
        <v>331680</v>
      </c>
      <c r="C23" s="148">
        <v>169</v>
      </c>
      <c r="D23" s="16" t="s">
        <v>103</v>
      </c>
      <c r="E23" s="16" t="s">
        <v>148</v>
      </c>
      <c r="F23" s="16" t="s">
        <v>698</v>
      </c>
      <c r="G23" s="262" t="s">
        <v>5</v>
      </c>
      <c r="H23" s="263">
        <v>0.51674166666666677</v>
      </c>
      <c r="I23" s="263">
        <v>0.29955000000000009</v>
      </c>
      <c r="J23" s="263">
        <v>0.21719166666666664</v>
      </c>
      <c r="K23" s="241">
        <v>0.57969004499346877</v>
      </c>
      <c r="L23" s="148" t="s">
        <v>554</v>
      </c>
      <c r="M23" s="148" t="s">
        <v>551</v>
      </c>
      <c r="N23" s="148">
        <v>12</v>
      </c>
      <c r="O23" t="s">
        <v>148</v>
      </c>
    </row>
    <row r="24" spans="1:15" x14ac:dyDescent="0.3">
      <c r="A24" t="s">
        <v>1165</v>
      </c>
      <c r="B24">
        <v>331730</v>
      </c>
      <c r="C24" s="148">
        <v>169</v>
      </c>
      <c r="D24" s="16" t="s">
        <v>103</v>
      </c>
      <c r="E24" s="16" t="s">
        <v>153</v>
      </c>
      <c r="F24" s="16" t="s">
        <v>738</v>
      </c>
      <c r="G24" s="262" t="s">
        <v>5</v>
      </c>
      <c r="H24" s="263">
        <v>0.57143333333333324</v>
      </c>
      <c r="I24" s="263">
        <v>0.3515083333333332</v>
      </c>
      <c r="J24" s="263">
        <v>0.21992500000000001</v>
      </c>
      <c r="K24" s="241">
        <v>0.61513445721285642</v>
      </c>
      <c r="L24" s="148" t="s">
        <v>554</v>
      </c>
      <c r="M24" s="148" t="s">
        <v>551</v>
      </c>
      <c r="N24" s="148">
        <v>12</v>
      </c>
      <c r="O24" t="s">
        <v>153</v>
      </c>
    </row>
    <row r="25" spans="1:15" x14ac:dyDescent="0.3">
      <c r="A25" t="s">
        <v>1113</v>
      </c>
      <c r="B25">
        <v>331270</v>
      </c>
      <c r="C25" s="148">
        <v>169</v>
      </c>
      <c r="D25" s="16" t="s">
        <v>103</v>
      </c>
      <c r="E25" s="16" t="s">
        <v>107</v>
      </c>
      <c r="F25" s="16" t="s">
        <v>649</v>
      </c>
      <c r="G25" s="262" t="s">
        <v>5</v>
      </c>
      <c r="H25" s="263">
        <v>0.59536666666666671</v>
      </c>
      <c r="I25" s="263">
        <v>0.37423333333333342</v>
      </c>
      <c r="J25" s="263">
        <v>0.22113333333333332</v>
      </c>
      <c r="K25" s="241">
        <v>0.62857622753485254</v>
      </c>
      <c r="L25" s="148" t="s">
        <v>554</v>
      </c>
      <c r="M25" s="148" t="s">
        <v>551</v>
      </c>
      <c r="N25" s="148">
        <v>12</v>
      </c>
      <c r="O25" t="s">
        <v>107</v>
      </c>
    </row>
    <row r="26" spans="1:15" x14ac:dyDescent="0.3">
      <c r="A26" t="s">
        <v>1118</v>
      </c>
      <c r="B26">
        <v>331300</v>
      </c>
      <c r="C26" s="148">
        <v>169</v>
      </c>
      <c r="D26" s="16" t="s">
        <v>103</v>
      </c>
      <c r="E26" s="16" t="s">
        <v>111</v>
      </c>
      <c r="F26" s="16" t="s">
        <v>653</v>
      </c>
      <c r="G26" s="262" t="s">
        <v>5</v>
      </c>
      <c r="H26" s="263">
        <v>0.55071666666666674</v>
      </c>
      <c r="I26" s="263">
        <v>0.3318500000000002</v>
      </c>
      <c r="J26" s="263">
        <v>0.21886666666666657</v>
      </c>
      <c r="K26" s="241">
        <v>0.60257845837242408</v>
      </c>
      <c r="L26" s="148" t="s">
        <v>554</v>
      </c>
      <c r="M26" s="148" t="s">
        <v>551</v>
      </c>
      <c r="N26" s="148">
        <v>12</v>
      </c>
      <c r="O26" t="s">
        <v>111</v>
      </c>
    </row>
    <row r="27" spans="1:15" x14ac:dyDescent="0.3">
      <c r="A27" t="s">
        <v>1120</v>
      </c>
      <c r="B27">
        <v>331320</v>
      </c>
      <c r="C27" s="148">
        <v>169</v>
      </c>
      <c r="D27" s="16" t="s">
        <v>103</v>
      </c>
      <c r="E27" s="16" t="s">
        <v>113</v>
      </c>
      <c r="F27" s="16" t="s">
        <v>656</v>
      </c>
      <c r="G27" s="262" t="s">
        <v>5</v>
      </c>
      <c r="H27" s="263">
        <v>0.51217499999999994</v>
      </c>
      <c r="I27" s="263">
        <v>0.27968333333333328</v>
      </c>
      <c r="J27" s="263">
        <v>0.23249166666666662</v>
      </c>
      <c r="K27" s="241">
        <v>0.54606986544312652</v>
      </c>
      <c r="L27" s="148" t="s">
        <v>554</v>
      </c>
      <c r="M27" s="148" t="s">
        <v>551</v>
      </c>
      <c r="N27" s="148">
        <v>6</v>
      </c>
      <c r="O27" t="s">
        <v>113</v>
      </c>
    </row>
    <row r="28" spans="1:15" x14ac:dyDescent="0.3">
      <c r="A28" t="s">
        <v>1188</v>
      </c>
      <c r="B28">
        <v>331930</v>
      </c>
      <c r="C28" s="148">
        <v>383</v>
      </c>
      <c r="D28" t="s">
        <v>399</v>
      </c>
      <c r="E28" t="s">
        <v>400</v>
      </c>
      <c r="F28" t="s">
        <v>801</v>
      </c>
      <c r="G28" s="262" t="s">
        <v>5</v>
      </c>
      <c r="H28" s="263">
        <v>0.65</v>
      </c>
      <c r="I28" s="263">
        <v>0.22960000000000003</v>
      </c>
      <c r="J28" s="263">
        <v>0.4204</v>
      </c>
      <c r="K28" s="241">
        <v>0.35323076923076924</v>
      </c>
      <c r="L28" s="148" t="s">
        <v>554</v>
      </c>
      <c r="M28" s="148" t="s">
        <v>551</v>
      </c>
      <c r="N28" s="148">
        <v>12</v>
      </c>
      <c r="O28" t="s">
        <v>400</v>
      </c>
    </row>
    <row r="29" spans="1:15" x14ac:dyDescent="0.3">
      <c r="A29" t="s">
        <v>1161</v>
      </c>
      <c r="B29">
        <v>331685</v>
      </c>
      <c r="C29" s="148">
        <v>61</v>
      </c>
      <c r="D29" s="16" t="s">
        <v>1291</v>
      </c>
      <c r="E29" s="16" t="s">
        <v>149</v>
      </c>
      <c r="F29" s="16" t="s">
        <v>736</v>
      </c>
      <c r="G29" s="262" t="s">
        <v>5</v>
      </c>
      <c r="H29" s="263">
        <v>0.63855833333333345</v>
      </c>
      <c r="I29" s="263">
        <v>0.41528333333333356</v>
      </c>
      <c r="J29" s="263">
        <v>0.22327499999999992</v>
      </c>
      <c r="K29" s="241">
        <v>0.65034517859240237</v>
      </c>
      <c r="L29" s="148" t="s">
        <v>554</v>
      </c>
      <c r="M29" s="148" t="s">
        <v>551</v>
      </c>
      <c r="N29" s="148">
        <v>4</v>
      </c>
      <c r="O29" t="s">
        <v>149</v>
      </c>
    </row>
    <row r="30" spans="1:15" x14ac:dyDescent="0.3">
      <c r="A30" t="s">
        <v>1236</v>
      </c>
      <c r="B30">
        <v>332340</v>
      </c>
      <c r="C30" s="148">
        <v>150</v>
      </c>
      <c r="D30" s="16" t="s">
        <v>301</v>
      </c>
      <c r="E30" s="16" t="s">
        <v>168</v>
      </c>
      <c r="F30" s="16" t="s">
        <v>941</v>
      </c>
      <c r="G30" s="262" t="s">
        <v>5</v>
      </c>
      <c r="H30" s="263">
        <v>0.35974999999999996</v>
      </c>
      <c r="I30" s="263">
        <v>0.12448333333333336</v>
      </c>
      <c r="J30" s="263">
        <v>0.2352666666666666</v>
      </c>
      <c r="K30" s="241">
        <v>0.34602733379661815</v>
      </c>
      <c r="L30" s="148" t="s">
        <v>554</v>
      </c>
      <c r="M30" s="148" t="s">
        <v>551</v>
      </c>
      <c r="N30" s="148">
        <v>12</v>
      </c>
      <c r="O30" t="s">
        <v>168</v>
      </c>
    </row>
    <row r="31" spans="1:15" x14ac:dyDescent="0.3">
      <c r="A31" t="s">
        <v>1196</v>
      </c>
      <c r="B31">
        <v>332000</v>
      </c>
      <c r="C31" s="148">
        <v>373</v>
      </c>
      <c r="D31" t="s">
        <v>224</v>
      </c>
      <c r="E31" t="s">
        <v>225</v>
      </c>
      <c r="F31" t="s">
        <v>834</v>
      </c>
      <c r="G31" s="262" t="s">
        <v>5</v>
      </c>
      <c r="H31" s="263">
        <v>0.38999999999999996</v>
      </c>
      <c r="I31" s="263">
        <v>0.21009999999999993</v>
      </c>
      <c r="J31" s="263">
        <v>0.17990000000000003</v>
      </c>
      <c r="K31" s="241">
        <v>0.53871794871794854</v>
      </c>
      <c r="L31" s="148" t="s">
        <v>554</v>
      </c>
      <c r="M31" s="148" t="s">
        <v>551</v>
      </c>
      <c r="N31" s="148">
        <v>12</v>
      </c>
      <c r="O31" t="s">
        <v>225</v>
      </c>
    </row>
    <row r="32" spans="1:15" x14ac:dyDescent="0.3">
      <c r="A32" t="s">
        <v>1221</v>
      </c>
      <c r="B32">
        <v>332210</v>
      </c>
      <c r="C32" s="148">
        <v>321</v>
      </c>
      <c r="D32" s="16" t="s">
        <v>272</v>
      </c>
      <c r="E32" s="16" t="s">
        <v>273</v>
      </c>
      <c r="F32" s="16" t="s">
        <v>907</v>
      </c>
      <c r="G32" s="262" t="s">
        <v>6</v>
      </c>
      <c r="H32" s="263">
        <v>0.54999999999999993</v>
      </c>
      <c r="I32" s="263">
        <v>0.24349999999999977</v>
      </c>
      <c r="J32" s="263">
        <v>0.30650000000000016</v>
      </c>
      <c r="K32" s="241">
        <v>0.44272727272727236</v>
      </c>
      <c r="L32" s="148" t="s">
        <v>554</v>
      </c>
      <c r="M32" s="148" t="s">
        <v>551</v>
      </c>
      <c r="N32" s="148">
        <v>12</v>
      </c>
      <c r="O32" t="s">
        <v>273</v>
      </c>
    </row>
    <row r="33" spans="1:16" x14ac:dyDescent="0.3">
      <c r="A33" t="s">
        <v>1270</v>
      </c>
      <c r="B33">
        <v>332730</v>
      </c>
      <c r="C33" s="148">
        <v>729</v>
      </c>
      <c r="D33" s="16" t="s">
        <v>369</v>
      </c>
      <c r="E33" s="16" t="s">
        <v>370</v>
      </c>
      <c r="F33" s="16" t="s">
        <v>1025</v>
      </c>
      <c r="G33" s="262" t="s">
        <v>6</v>
      </c>
      <c r="H33" s="263">
        <v>0.66725000000000001</v>
      </c>
      <c r="I33" s="263">
        <v>0.22700833333333331</v>
      </c>
      <c r="J33" s="263">
        <v>0.4402416666666667</v>
      </c>
      <c r="K33" s="241">
        <v>0.34021481203946541</v>
      </c>
      <c r="L33" s="148" t="s">
        <v>554</v>
      </c>
      <c r="M33" s="148" t="s">
        <v>551</v>
      </c>
      <c r="N33" s="148">
        <v>12</v>
      </c>
      <c r="O33" t="s">
        <v>370</v>
      </c>
    </row>
    <row r="34" spans="1:16" x14ac:dyDescent="0.3">
      <c r="A34" t="s">
        <v>1261</v>
      </c>
      <c r="B34">
        <v>332590</v>
      </c>
      <c r="C34" s="148">
        <v>447</v>
      </c>
      <c r="D34" s="16" t="s">
        <v>351</v>
      </c>
      <c r="E34" s="16" t="s">
        <v>352</v>
      </c>
      <c r="F34" s="16" t="s">
        <v>997</v>
      </c>
      <c r="G34" s="262" t="s">
        <v>6</v>
      </c>
      <c r="H34" s="263">
        <v>0.53109166666666674</v>
      </c>
      <c r="I34" s="263">
        <v>0.32046666666666668</v>
      </c>
      <c r="J34" s="263">
        <v>0.21062500000000003</v>
      </c>
      <c r="K34" s="241">
        <v>0.60341121275360499</v>
      </c>
      <c r="L34" s="148" t="s">
        <v>554</v>
      </c>
      <c r="M34" s="148" t="s">
        <v>551</v>
      </c>
      <c r="N34" s="148">
        <v>12</v>
      </c>
      <c r="O34" t="s">
        <v>352</v>
      </c>
    </row>
    <row r="35" spans="1:16" x14ac:dyDescent="0.3">
      <c r="A35" t="s">
        <v>1279</v>
      </c>
      <c r="B35">
        <v>332470</v>
      </c>
      <c r="C35" s="148">
        <v>659</v>
      </c>
      <c r="D35" s="16" t="s">
        <v>293</v>
      </c>
      <c r="E35" s="16" t="s">
        <v>294</v>
      </c>
      <c r="F35" s="16" t="s">
        <v>1053</v>
      </c>
      <c r="G35" s="262" t="s">
        <v>6</v>
      </c>
      <c r="H35" s="263">
        <v>0.95</v>
      </c>
      <c r="I35" s="263">
        <v>0.27639999999999987</v>
      </c>
      <c r="J35" s="263">
        <v>0.67360000000000009</v>
      </c>
      <c r="K35" s="241">
        <v>0.29094736842105251</v>
      </c>
      <c r="L35" s="148" t="s">
        <v>554</v>
      </c>
      <c r="M35" s="148" t="s">
        <v>551</v>
      </c>
      <c r="N35" s="148">
        <v>1</v>
      </c>
      <c r="O35" t="s">
        <v>294</v>
      </c>
    </row>
    <row r="36" spans="1:16" x14ac:dyDescent="0.3">
      <c r="A36" t="s">
        <v>1179</v>
      </c>
      <c r="B36">
        <v>331870</v>
      </c>
      <c r="C36" s="148">
        <v>658</v>
      </c>
      <c r="D36" s="16" t="s">
        <v>183</v>
      </c>
      <c r="E36" s="16" t="s">
        <v>184</v>
      </c>
      <c r="F36" s="16" t="s">
        <v>770</v>
      </c>
      <c r="G36" s="262" t="s">
        <v>6</v>
      </c>
      <c r="H36" s="263">
        <v>0.58537499999999998</v>
      </c>
      <c r="I36" s="263">
        <v>0.31617500000000004</v>
      </c>
      <c r="J36" s="263">
        <v>0.26919999999999994</v>
      </c>
      <c r="K36" s="241">
        <v>0.54012385223147563</v>
      </c>
      <c r="L36" s="148" t="s">
        <v>554</v>
      </c>
      <c r="M36" s="148" t="s">
        <v>551</v>
      </c>
      <c r="N36" s="148">
        <v>12</v>
      </c>
      <c r="O36" t="s">
        <v>184</v>
      </c>
    </row>
    <row r="37" spans="1:16" x14ac:dyDescent="0.3">
      <c r="A37" t="s">
        <v>1201</v>
      </c>
      <c r="B37">
        <v>332040</v>
      </c>
      <c r="C37" s="148">
        <v>681</v>
      </c>
      <c r="D37" s="16" t="s">
        <v>236</v>
      </c>
      <c r="E37" s="16" t="s">
        <v>237</v>
      </c>
      <c r="F37" s="16" t="s">
        <v>850</v>
      </c>
      <c r="G37" s="262" t="s">
        <v>6</v>
      </c>
      <c r="H37" s="263">
        <v>0.80966666666666676</v>
      </c>
      <c r="I37" s="263">
        <v>0.47927500000000012</v>
      </c>
      <c r="J37" s="263">
        <v>0.33039166666666664</v>
      </c>
      <c r="K37" s="241">
        <v>0.591941128036229</v>
      </c>
      <c r="L37" s="148" t="s">
        <v>554</v>
      </c>
      <c r="M37" s="148" t="s">
        <v>551</v>
      </c>
      <c r="N37" s="148">
        <v>12</v>
      </c>
      <c r="O37" t="s">
        <v>237</v>
      </c>
    </row>
    <row r="38" spans="1:16" x14ac:dyDescent="0.3">
      <c r="A38" t="s">
        <v>1189</v>
      </c>
      <c r="B38">
        <v>331940</v>
      </c>
      <c r="C38" s="148">
        <v>320</v>
      </c>
      <c r="D38" s="16" t="s">
        <v>206</v>
      </c>
      <c r="E38" s="16" t="s">
        <v>207</v>
      </c>
      <c r="F38" s="16" t="s">
        <v>812</v>
      </c>
      <c r="G38" s="262" t="s">
        <v>6</v>
      </c>
      <c r="H38" s="263">
        <v>0.70833333333333348</v>
      </c>
      <c r="I38" s="263">
        <v>0.31787500000000019</v>
      </c>
      <c r="J38" s="263">
        <v>0.3904583333333333</v>
      </c>
      <c r="K38" s="241">
        <v>0.44876470588235312</v>
      </c>
      <c r="L38" s="148" t="s">
        <v>554</v>
      </c>
      <c r="M38" s="148" t="s">
        <v>551</v>
      </c>
      <c r="N38" s="148">
        <v>12</v>
      </c>
      <c r="O38" t="s">
        <v>207</v>
      </c>
    </row>
    <row r="39" spans="1:16" x14ac:dyDescent="0.3">
      <c r="A39" t="s">
        <v>1139</v>
      </c>
      <c r="B39">
        <v>331480</v>
      </c>
      <c r="C39" s="148">
        <v>169</v>
      </c>
      <c r="D39" s="16" t="s">
        <v>103</v>
      </c>
      <c r="E39" s="16" t="s">
        <v>129</v>
      </c>
      <c r="F39" s="16" t="s">
        <v>1117</v>
      </c>
      <c r="G39" s="262" t="s">
        <v>6</v>
      </c>
      <c r="H39" s="263">
        <v>0.60279999999999989</v>
      </c>
      <c r="I39" s="263">
        <v>0.3812833333333332</v>
      </c>
      <c r="J39" s="263">
        <v>0.2215166666666667</v>
      </c>
      <c r="K39" s="241">
        <v>0.63252046007520446</v>
      </c>
      <c r="L39" s="148" t="s">
        <v>554</v>
      </c>
      <c r="M39" s="148" t="s">
        <v>551</v>
      </c>
      <c r="N39" s="148">
        <v>12</v>
      </c>
      <c r="O39" t="s">
        <v>129</v>
      </c>
    </row>
    <row r="40" spans="1:16" x14ac:dyDescent="0.3">
      <c r="A40" t="s">
        <v>1162</v>
      </c>
      <c r="B40">
        <v>331690</v>
      </c>
      <c r="C40" s="148">
        <v>169</v>
      </c>
      <c r="D40" s="16" t="s">
        <v>103</v>
      </c>
      <c r="E40" s="16" t="s">
        <v>150</v>
      </c>
      <c r="F40" s="16" t="s">
        <v>700</v>
      </c>
      <c r="G40" s="262" t="s">
        <v>6</v>
      </c>
      <c r="H40" s="263">
        <v>0.53294166666666676</v>
      </c>
      <c r="I40" s="263">
        <v>0.31495833333333334</v>
      </c>
      <c r="J40" s="263">
        <v>0.21798333333333339</v>
      </c>
      <c r="K40" s="241">
        <v>0.59098087658123921</v>
      </c>
      <c r="L40" s="148" t="s">
        <v>554</v>
      </c>
      <c r="M40" s="148" t="s">
        <v>551</v>
      </c>
      <c r="N40" s="148">
        <v>12</v>
      </c>
      <c r="O40" t="s">
        <v>150</v>
      </c>
    </row>
    <row r="41" spans="1:16" x14ac:dyDescent="0.3">
      <c r="A41" t="s">
        <v>1181</v>
      </c>
      <c r="B41">
        <v>331860</v>
      </c>
      <c r="C41" s="148">
        <v>297</v>
      </c>
      <c r="D41" s="16" t="s">
        <v>181</v>
      </c>
      <c r="E41" s="16" t="s">
        <v>182</v>
      </c>
      <c r="F41" s="16" t="s">
        <v>774</v>
      </c>
      <c r="G41" s="262" t="s">
        <v>6</v>
      </c>
      <c r="H41" s="263">
        <v>0.42008333333333336</v>
      </c>
      <c r="I41" s="263">
        <v>0.25513333333333332</v>
      </c>
      <c r="J41" s="263">
        <v>0.16495000000000004</v>
      </c>
      <c r="K41" s="241">
        <v>0.60733981352906163</v>
      </c>
      <c r="L41" s="148" t="s">
        <v>554</v>
      </c>
      <c r="M41" s="148" t="s">
        <v>551</v>
      </c>
      <c r="N41" s="148">
        <v>12</v>
      </c>
      <c r="O41" t="s">
        <v>182</v>
      </c>
    </row>
    <row r="42" spans="1:16" x14ac:dyDescent="0.3">
      <c r="A42" t="s">
        <v>1250</v>
      </c>
      <c r="B42">
        <v>332500</v>
      </c>
      <c r="C42" s="148">
        <v>399</v>
      </c>
      <c r="D42" s="16" t="s">
        <v>328</v>
      </c>
      <c r="E42" s="16" t="s">
        <v>329</v>
      </c>
      <c r="F42" s="16" t="s">
        <v>973</v>
      </c>
      <c r="G42" s="262" t="s">
        <v>6</v>
      </c>
      <c r="H42" s="263">
        <v>0.65000000000000013</v>
      </c>
      <c r="I42" s="263">
        <v>0.39240000000000014</v>
      </c>
      <c r="J42" s="263">
        <v>0.2576</v>
      </c>
      <c r="K42" s="241">
        <v>0.60369230769230775</v>
      </c>
      <c r="L42" s="148" t="s">
        <v>554</v>
      </c>
      <c r="M42" s="148" t="s">
        <v>551</v>
      </c>
      <c r="N42" s="148">
        <v>12</v>
      </c>
      <c r="O42" t="s">
        <v>329</v>
      </c>
      <c r="P42" s="25"/>
    </row>
    <row r="43" spans="1:16" x14ac:dyDescent="0.3">
      <c r="A43" t="s">
        <v>1219</v>
      </c>
      <c r="B43">
        <v>332180</v>
      </c>
      <c r="C43" s="148">
        <v>330</v>
      </c>
      <c r="D43" s="16" t="s">
        <v>270</v>
      </c>
      <c r="E43" s="16" t="s">
        <v>271</v>
      </c>
      <c r="F43" s="16" t="s">
        <v>903</v>
      </c>
      <c r="G43" s="262" t="s">
        <v>6</v>
      </c>
      <c r="H43" s="263">
        <v>0.84999999999999976</v>
      </c>
      <c r="I43" s="263">
        <v>0.41745833333333315</v>
      </c>
      <c r="J43" s="263">
        <v>0.4325416666666666</v>
      </c>
      <c r="K43" s="241">
        <v>0.49112745098039207</v>
      </c>
      <c r="L43" s="148" t="s">
        <v>554</v>
      </c>
      <c r="M43" s="148" t="s">
        <v>551</v>
      </c>
      <c r="N43" s="148">
        <v>12</v>
      </c>
      <c r="O43" t="s">
        <v>271</v>
      </c>
    </row>
    <row r="44" spans="1:16" x14ac:dyDescent="0.3">
      <c r="A44" t="s">
        <v>1180</v>
      </c>
      <c r="B44">
        <v>331880</v>
      </c>
      <c r="C44" s="148">
        <v>437</v>
      </c>
      <c r="D44" s="16" t="s">
        <v>185</v>
      </c>
      <c r="E44" s="16" t="s">
        <v>186</v>
      </c>
      <c r="F44" s="16" t="s">
        <v>772</v>
      </c>
      <c r="G44" s="262" t="s">
        <v>6</v>
      </c>
      <c r="H44" s="263">
        <v>0.84999999999999976</v>
      </c>
      <c r="I44" s="263">
        <v>0.47344999999999976</v>
      </c>
      <c r="J44" s="263">
        <v>0.37655</v>
      </c>
      <c r="K44" s="241">
        <v>0.55699999999999983</v>
      </c>
      <c r="L44" s="148" t="s">
        <v>554</v>
      </c>
      <c r="M44" s="148" t="s">
        <v>551</v>
      </c>
      <c r="N44" s="148">
        <v>12</v>
      </c>
      <c r="O44" t="s">
        <v>186</v>
      </c>
    </row>
    <row r="45" spans="1:16" x14ac:dyDescent="0.3">
      <c r="A45" t="s">
        <v>1185</v>
      </c>
      <c r="B45">
        <v>331910</v>
      </c>
      <c r="C45" s="148">
        <v>360</v>
      </c>
      <c r="D45" s="16" t="s">
        <v>195</v>
      </c>
      <c r="E45" s="16" t="s">
        <v>196</v>
      </c>
      <c r="F45" s="16" t="s">
        <v>786</v>
      </c>
      <c r="G45" s="262" t="s">
        <v>6</v>
      </c>
      <c r="H45" s="263">
        <v>0.88658333333333328</v>
      </c>
      <c r="I45" s="263">
        <v>0.29621666666666657</v>
      </c>
      <c r="J45" s="263">
        <v>0.59036666666666671</v>
      </c>
      <c r="K45" s="241">
        <v>0.33411034871698458</v>
      </c>
      <c r="L45" s="148" t="s">
        <v>554</v>
      </c>
      <c r="M45" s="148" t="s">
        <v>551</v>
      </c>
      <c r="N45" s="148">
        <v>11</v>
      </c>
      <c r="O45" t="s">
        <v>196</v>
      </c>
    </row>
    <row r="46" spans="1:16" x14ac:dyDescent="0.3">
      <c r="A46" t="s">
        <v>1249</v>
      </c>
      <c r="B46">
        <v>332480</v>
      </c>
      <c r="C46" s="148">
        <v>425</v>
      </c>
      <c r="D46" s="16" t="s">
        <v>324</v>
      </c>
      <c r="E46" s="16" t="s">
        <v>325</v>
      </c>
      <c r="F46" s="16" t="s">
        <v>971</v>
      </c>
      <c r="G46" s="262" t="s">
        <v>6</v>
      </c>
      <c r="H46" s="263">
        <v>0.59999999999999987</v>
      </c>
      <c r="I46" s="263">
        <v>0.33594999999999986</v>
      </c>
      <c r="J46" s="263">
        <v>0.26405000000000001</v>
      </c>
      <c r="K46" s="241">
        <v>0.55991666666666651</v>
      </c>
      <c r="L46" s="148" t="s">
        <v>554</v>
      </c>
      <c r="M46" s="148" t="s">
        <v>551</v>
      </c>
      <c r="N46" s="148">
        <v>12</v>
      </c>
      <c r="O46" t="s">
        <v>325</v>
      </c>
    </row>
    <row r="47" spans="1:16" x14ac:dyDescent="0.3">
      <c r="A47" t="s">
        <v>1202</v>
      </c>
      <c r="B47">
        <v>332050</v>
      </c>
      <c r="C47" s="148">
        <v>280</v>
      </c>
      <c r="D47" s="16" t="s">
        <v>238</v>
      </c>
      <c r="E47" s="16" t="s">
        <v>550</v>
      </c>
      <c r="F47" s="16" t="s">
        <v>852</v>
      </c>
      <c r="G47" s="262" t="s">
        <v>6</v>
      </c>
      <c r="H47" s="263">
        <v>0.56700000000000006</v>
      </c>
      <c r="I47" s="263">
        <v>0.31564999999999999</v>
      </c>
      <c r="J47" s="263">
        <v>0.25135000000000007</v>
      </c>
      <c r="K47" s="241">
        <v>0.55670194003527329</v>
      </c>
      <c r="L47" s="148" t="s">
        <v>554</v>
      </c>
      <c r="M47" s="148" t="s">
        <v>551</v>
      </c>
      <c r="N47" s="148">
        <v>12</v>
      </c>
      <c r="O47" t="s">
        <v>853</v>
      </c>
    </row>
    <row r="48" spans="1:16" x14ac:dyDescent="0.3">
      <c r="A48" t="s">
        <v>1247</v>
      </c>
      <c r="B48">
        <v>332450</v>
      </c>
      <c r="C48" s="148">
        <v>662</v>
      </c>
      <c r="D48" s="16" t="s">
        <v>317</v>
      </c>
      <c r="E48" s="16" t="s">
        <v>318</v>
      </c>
      <c r="F48" s="16" t="s">
        <v>964</v>
      </c>
      <c r="G48" s="262" t="s">
        <v>6</v>
      </c>
      <c r="H48" s="263">
        <v>0.88500000000000012</v>
      </c>
      <c r="I48" s="263">
        <v>0.37172500000000019</v>
      </c>
      <c r="J48" s="263">
        <v>0.51327499999999993</v>
      </c>
      <c r="K48" s="241">
        <v>0.42002824858757076</v>
      </c>
      <c r="L48" s="148" t="s">
        <v>554</v>
      </c>
      <c r="M48" s="148" t="s">
        <v>551</v>
      </c>
      <c r="N48" s="148">
        <v>12</v>
      </c>
      <c r="O48" t="s">
        <v>318</v>
      </c>
    </row>
    <row r="49" spans="1:16" x14ac:dyDescent="0.3">
      <c r="A49" t="s">
        <v>1213</v>
      </c>
      <c r="B49">
        <v>332100</v>
      </c>
      <c r="C49" s="148">
        <v>660</v>
      </c>
      <c r="D49" s="16" t="s">
        <v>258</v>
      </c>
      <c r="E49" s="16" t="s">
        <v>259</v>
      </c>
      <c r="F49" s="16" t="s">
        <v>891</v>
      </c>
      <c r="G49" s="262" t="s">
        <v>6</v>
      </c>
      <c r="H49" s="263">
        <v>0.90000000000000024</v>
      </c>
      <c r="I49" s="263">
        <v>0.56620000000000026</v>
      </c>
      <c r="J49" s="263">
        <v>0.33379999999999993</v>
      </c>
      <c r="K49" s="241">
        <v>0.62911111111111118</v>
      </c>
      <c r="L49" s="148" t="s">
        <v>554</v>
      </c>
      <c r="M49" s="148" t="s">
        <v>551</v>
      </c>
      <c r="N49" s="148">
        <v>12</v>
      </c>
      <c r="O49" t="s">
        <v>259</v>
      </c>
    </row>
    <row r="50" spans="1:16" x14ac:dyDescent="0.3">
      <c r="A50" t="s">
        <v>1116</v>
      </c>
      <c r="B50">
        <v>331950</v>
      </c>
      <c r="C50" s="148">
        <v>688</v>
      </c>
      <c r="D50" s="16" t="s">
        <v>1296</v>
      </c>
      <c r="E50" s="16" t="s">
        <v>110</v>
      </c>
      <c r="F50" s="16" t="s">
        <v>1117</v>
      </c>
      <c r="G50" s="262" t="s">
        <v>6</v>
      </c>
      <c r="H50" s="263">
        <v>0.6825500000000001</v>
      </c>
      <c r="I50" s="263">
        <v>0.45705833333333346</v>
      </c>
      <c r="J50" s="263">
        <v>0.22549166666666665</v>
      </c>
      <c r="K50" s="241">
        <v>0.6696334822845702</v>
      </c>
      <c r="L50" s="148" t="s">
        <v>554</v>
      </c>
      <c r="M50" s="148" t="s">
        <v>551</v>
      </c>
      <c r="N50" s="148">
        <v>12</v>
      </c>
      <c r="O50" t="s">
        <v>110</v>
      </c>
    </row>
    <row r="51" spans="1:16" x14ac:dyDescent="0.3">
      <c r="A51" t="s">
        <v>1234</v>
      </c>
      <c r="B51">
        <v>332110</v>
      </c>
      <c r="C51" s="148">
        <v>661</v>
      </c>
      <c r="D51" s="16" t="s">
        <v>297</v>
      </c>
      <c r="E51" s="16" t="s">
        <v>298</v>
      </c>
      <c r="F51" s="16" t="s">
        <v>937</v>
      </c>
      <c r="G51" s="262" t="s">
        <v>6</v>
      </c>
      <c r="H51" s="263">
        <v>0.5</v>
      </c>
      <c r="I51" s="263">
        <v>0.26479999999999992</v>
      </c>
      <c r="J51" s="263">
        <v>0.23520000000000005</v>
      </c>
      <c r="K51" s="241">
        <v>0.52959999999999985</v>
      </c>
      <c r="L51" s="148" t="s">
        <v>554</v>
      </c>
      <c r="M51" s="148" t="s">
        <v>551</v>
      </c>
      <c r="N51" s="148">
        <v>12</v>
      </c>
      <c r="O51" t="s">
        <v>298</v>
      </c>
      <c r="P51" s="25"/>
    </row>
    <row r="52" spans="1:16" x14ac:dyDescent="0.3">
      <c r="A52" t="s">
        <v>1229</v>
      </c>
      <c r="B52">
        <v>332280</v>
      </c>
      <c r="C52" s="148">
        <v>22</v>
      </c>
      <c r="D52" s="16" t="s">
        <v>287</v>
      </c>
      <c r="E52" s="16" t="s">
        <v>288</v>
      </c>
      <c r="F52" s="16" t="s">
        <v>928</v>
      </c>
      <c r="G52" s="262" t="s">
        <v>6</v>
      </c>
      <c r="H52" s="263">
        <v>0.48958333333333343</v>
      </c>
      <c r="I52" s="263">
        <v>0.31031666666666674</v>
      </c>
      <c r="J52" s="263">
        <v>0.17926666666666669</v>
      </c>
      <c r="K52" s="241">
        <v>0.63383829787234047</v>
      </c>
      <c r="L52" s="148" t="s">
        <v>554</v>
      </c>
      <c r="M52" s="148" t="s">
        <v>551</v>
      </c>
      <c r="N52" s="148">
        <v>12</v>
      </c>
      <c r="O52" t="s">
        <v>929</v>
      </c>
      <c r="P52" s="25"/>
    </row>
    <row r="53" spans="1:16" x14ac:dyDescent="0.3">
      <c r="A53" t="s">
        <v>1245</v>
      </c>
      <c r="B53">
        <v>332430</v>
      </c>
      <c r="C53" s="148">
        <v>45</v>
      </c>
      <c r="D53" s="16" t="s">
        <v>313</v>
      </c>
      <c r="E53" s="16" t="s">
        <v>314</v>
      </c>
      <c r="F53" s="16" t="s">
        <v>959</v>
      </c>
      <c r="G53" s="262" t="s">
        <v>6</v>
      </c>
      <c r="H53" s="263">
        <v>0.42796666666666666</v>
      </c>
      <c r="I53" s="263">
        <v>0.18806666666666666</v>
      </c>
      <c r="J53" s="263">
        <v>0.2399</v>
      </c>
      <c r="K53" s="241">
        <v>0.43944232416854895</v>
      </c>
      <c r="L53" s="148" t="s">
        <v>554</v>
      </c>
      <c r="M53" s="148" t="s">
        <v>551</v>
      </c>
      <c r="N53" s="148">
        <v>12</v>
      </c>
      <c r="O53" t="s">
        <v>960</v>
      </c>
    </row>
    <row r="54" spans="1:16" x14ac:dyDescent="0.3">
      <c r="A54" t="s">
        <v>1186</v>
      </c>
      <c r="B54">
        <v>0</v>
      </c>
      <c r="C54" s="148">
        <v>10</v>
      </c>
      <c r="D54" s="16" t="s">
        <v>788</v>
      </c>
      <c r="E54" s="16" t="s">
        <v>200</v>
      </c>
      <c r="F54" s="16" t="s">
        <v>790</v>
      </c>
      <c r="G54" s="262" t="s">
        <v>7</v>
      </c>
      <c r="H54" s="263">
        <v>0.23488443759630201</v>
      </c>
      <c r="I54" s="263">
        <v>0</v>
      </c>
      <c r="J54" s="263">
        <v>0.23488443759630201</v>
      </c>
      <c r="K54" s="241">
        <v>0</v>
      </c>
      <c r="L54" s="148" t="s">
        <v>553</v>
      </c>
      <c r="M54" s="148" t="s">
        <v>1078</v>
      </c>
      <c r="N54" s="148">
        <v>12</v>
      </c>
      <c r="O54" t="s">
        <v>542</v>
      </c>
    </row>
    <row r="55" spans="1:16" x14ac:dyDescent="0.3">
      <c r="A55" t="s">
        <v>1263</v>
      </c>
      <c r="B55">
        <v>332610</v>
      </c>
      <c r="C55" s="148">
        <v>586</v>
      </c>
      <c r="D55" s="16" t="s">
        <v>355</v>
      </c>
      <c r="E55" s="16" t="s">
        <v>356</v>
      </c>
      <c r="F55" s="16" t="s">
        <v>1001</v>
      </c>
      <c r="G55" s="262" t="s">
        <v>7</v>
      </c>
      <c r="H55" s="263">
        <v>0.92</v>
      </c>
      <c r="I55" s="263">
        <v>0.46095833333333325</v>
      </c>
      <c r="J55" s="263">
        <v>0.45904166666666679</v>
      </c>
      <c r="K55" s="241">
        <v>0.5010416666666665</v>
      </c>
      <c r="L55" s="148" t="s">
        <v>554</v>
      </c>
      <c r="M55" s="148" t="s">
        <v>551</v>
      </c>
      <c r="N55" s="148">
        <v>12</v>
      </c>
      <c r="O55" t="s">
        <v>356</v>
      </c>
    </row>
    <row r="56" spans="1:16" x14ac:dyDescent="0.3">
      <c r="A56" t="s">
        <v>1182</v>
      </c>
      <c r="B56">
        <v>331890</v>
      </c>
      <c r="C56" s="148">
        <v>368</v>
      </c>
      <c r="D56" s="16" t="s">
        <v>187</v>
      </c>
      <c r="E56" s="16" t="s">
        <v>188</v>
      </c>
      <c r="F56" s="16" t="s">
        <v>776</v>
      </c>
      <c r="G56" s="262" t="s">
        <v>7</v>
      </c>
      <c r="H56" s="263">
        <v>0.56868333333333332</v>
      </c>
      <c r="I56" s="263">
        <v>0.24417499999999992</v>
      </c>
      <c r="J56" s="263">
        <v>0.3245083333333334</v>
      </c>
      <c r="K56" s="241">
        <v>0.42936901028691993</v>
      </c>
      <c r="L56" s="148" t="s">
        <v>554</v>
      </c>
      <c r="M56" s="148" t="s">
        <v>551</v>
      </c>
      <c r="N56" s="148">
        <v>6</v>
      </c>
      <c r="O56" t="s">
        <v>188</v>
      </c>
    </row>
    <row r="57" spans="1:16" x14ac:dyDescent="0.3">
      <c r="A57" t="s">
        <v>1187</v>
      </c>
      <c r="B57">
        <v>331920</v>
      </c>
      <c r="C57" s="148">
        <v>160</v>
      </c>
      <c r="D57" s="16" t="s">
        <v>202</v>
      </c>
      <c r="E57" s="16" t="s">
        <v>543</v>
      </c>
      <c r="F57" s="16" t="s">
        <v>796</v>
      </c>
      <c r="G57" s="262" t="s">
        <v>7</v>
      </c>
      <c r="H57" s="263">
        <v>0.34923333333333334</v>
      </c>
      <c r="I57" s="263">
        <v>8.0200000000000049E-2</v>
      </c>
      <c r="J57" s="263">
        <v>0.26903333333333329</v>
      </c>
      <c r="K57" s="241">
        <v>0.229645890999332</v>
      </c>
      <c r="L57" s="148" t="s">
        <v>554</v>
      </c>
      <c r="M57" s="148" t="s">
        <v>551</v>
      </c>
      <c r="N57" s="148">
        <v>12</v>
      </c>
      <c r="O57" t="s">
        <v>797</v>
      </c>
    </row>
    <row r="58" spans="1:16" x14ac:dyDescent="0.3">
      <c r="A58" t="s">
        <v>1097</v>
      </c>
      <c r="B58">
        <v>331160</v>
      </c>
      <c r="C58" s="148">
        <v>2</v>
      </c>
      <c r="D58" s="16" t="s">
        <v>80</v>
      </c>
      <c r="E58" s="16" t="s">
        <v>394</v>
      </c>
      <c r="F58" s="16" t="s">
        <v>623</v>
      </c>
      <c r="G58" s="262" t="s">
        <v>7</v>
      </c>
      <c r="H58" s="263">
        <v>0.55379999999999996</v>
      </c>
      <c r="I58" s="263">
        <v>0.24792500000000001</v>
      </c>
      <c r="J58" s="263">
        <v>0.30587499999999995</v>
      </c>
      <c r="K58" s="241">
        <v>0.44767966775009033</v>
      </c>
      <c r="L58" s="148" t="s">
        <v>554</v>
      </c>
      <c r="M58" s="148" t="s">
        <v>551</v>
      </c>
      <c r="N58" s="148">
        <v>6</v>
      </c>
      <c r="O58" t="s">
        <v>394</v>
      </c>
    </row>
    <row r="59" spans="1:16" x14ac:dyDescent="0.3">
      <c r="A59" t="s">
        <v>1101</v>
      </c>
      <c r="B59">
        <v>331195</v>
      </c>
      <c r="C59" s="148">
        <v>2</v>
      </c>
      <c r="D59" s="16" t="s">
        <v>80</v>
      </c>
      <c r="E59" s="16" t="s">
        <v>96</v>
      </c>
      <c r="F59" s="16" t="s">
        <v>623</v>
      </c>
      <c r="G59" s="262" t="s">
        <v>7</v>
      </c>
      <c r="H59" s="263">
        <v>0.55379999999999996</v>
      </c>
      <c r="I59" s="263">
        <v>0.2479249999999999</v>
      </c>
      <c r="J59" s="263">
        <v>0.30587500000000006</v>
      </c>
      <c r="K59" s="241">
        <v>0.4476796677500901</v>
      </c>
      <c r="L59" s="148" t="s">
        <v>554</v>
      </c>
      <c r="M59" s="148" t="s">
        <v>551</v>
      </c>
      <c r="N59" s="148">
        <v>12</v>
      </c>
      <c r="O59" t="s">
        <v>96</v>
      </c>
    </row>
    <row r="60" spans="1:16" x14ac:dyDescent="0.3">
      <c r="A60" t="s">
        <v>1084</v>
      </c>
      <c r="B60">
        <v>331070</v>
      </c>
      <c r="C60" s="148">
        <v>2</v>
      </c>
      <c r="D60" s="16" t="s">
        <v>80</v>
      </c>
      <c r="E60" s="16" t="s">
        <v>85</v>
      </c>
      <c r="F60" s="16" t="s">
        <v>623</v>
      </c>
      <c r="G60" s="262" t="s">
        <v>7</v>
      </c>
      <c r="H60" s="263">
        <v>0.55379999999999996</v>
      </c>
      <c r="I60" s="263">
        <v>0.24792500000000001</v>
      </c>
      <c r="J60" s="263">
        <v>0.30587499999999995</v>
      </c>
      <c r="K60" s="241">
        <v>0.44767966775009033</v>
      </c>
      <c r="L60" s="148" t="s">
        <v>554</v>
      </c>
      <c r="M60" s="148" t="s">
        <v>551</v>
      </c>
      <c r="N60" s="148">
        <v>12</v>
      </c>
      <c r="O60" t="s">
        <v>85</v>
      </c>
    </row>
    <row r="61" spans="1:16" x14ac:dyDescent="0.3">
      <c r="A61" t="s">
        <v>1178</v>
      </c>
      <c r="B61">
        <v>331850</v>
      </c>
      <c r="C61" s="148">
        <v>686</v>
      </c>
      <c r="D61" s="16" t="s">
        <v>179</v>
      </c>
      <c r="E61" s="16" t="s">
        <v>180</v>
      </c>
      <c r="F61" s="16" t="s">
        <v>768</v>
      </c>
      <c r="G61" s="262" t="s">
        <v>7</v>
      </c>
      <c r="H61" s="263">
        <v>0.66500000000000004</v>
      </c>
      <c r="I61" s="263">
        <v>0.37160833333333332</v>
      </c>
      <c r="J61" s="263">
        <v>0.29339166666666672</v>
      </c>
      <c r="K61" s="241">
        <v>0.55880952380952376</v>
      </c>
      <c r="L61" s="148" t="s">
        <v>554</v>
      </c>
      <c r="M61" s="148" t="s">
        <v>551</v>
      </c>
      <c r="N61" s="148">
        <v>6</v>
      </c>
      <c r="O61" t="s">
        <v>180</v>
      </c>
    </row>
    <row r="62" spans="1:16" x14ac:dyDescent="0.3">
      <c r="A62" t="s">
        <v>1246</v>
      </c>
      <c r="B62">
        <v>332440</v>
      </c>
      <c r="C62" s="148">
        <v>357</v>
      </c>
      <c r="D62" s="16" t="s">
        <v>315</v>
      </c>
      <c r="E62" s="16" t="s">
        <v>316</v>
      </c>
      <c r="F62" s="16" t="s">
        <v>962</v>
      </c>
      <c r="G62" s="262" t="s">
        <v>8</v>
      </c>
      <c r="H62" s="263">
        <v>0.37982500000000002</v>
      </c>
      <c r="I62" s="263">
        <v>0.16293333333333332</v>
      </c>
      <c r="J62" s="263">
        <v>0.2168916666666667</v>
      </c>
      <c r="K62" s="241">
        <v>0.42896948155949005</v>
      </c>
      <c r="L62" s="148" t="s">
        <v>554</v>
      </c>
      <c r="M62" s="148" t="s">
        <v>551</v>
      </c>
      <c r="N62" s="148">
        <v>6</v>
      </c>
      <c r="O62" t="s">
        <v>316</v>
      </c>
    </row>
    <row r="63" spans="1:16" x14ac:dyDescent="0.3">
      <c r="A63" t="s">
        <v>1145</v>
      </c>
      <c r="B63">
        <v>331540</v>
      </c>
      <c r="C63" s="148">
        <v>169</v>
      </c>
      <c r="D63" s="16" t="s">
        <v>103</v>
      </c>
      <c r="E63" s="16" t="s">
        <v>135</v>
      </c>
      <c r="F63" s="16" t="s">
        <v>728</v>
      </c>
      <c r="G63" s="262" t="s">
        <v>8</v>
      </c>
      <c r="H63" s="263">
        <v>0.48337500000000005</v>
      </c>
      <c r="I63" s="263">
        <v>0.26782500000000009</v>
      </c>
      <c r="J63" s="263">
        <v>0.21554999999999999</v>
      </c>
      <c r="K63" s="241">
        <v>0.55407292474786674</v>
      </c>
      <c r="L63" s="148" t="s">
        <v>554</v>
      </c>
      <c r="M63" s="148" t="s">
        <v>551</v>
      </c>
      <c r="N63" s="148">
        <v>12</v>
      </c>
      <c r="O63" t="s">
        <v>135</v>
      </c>
    </row>
    <row r="64" spans="1:16" x14ac:dyDescent="0.3">
      <c r="A64" t="s">
        <v>1218</v>
      </c>
      <c r="B64">
        <v>332170</v>
      </c>
      <c r="C64" s="148">
        <v>353</v>
      </c>
      <c r="D64" s="16" t="s">
        <v>268</v>
      </c>
      <c r="E64" s="16" t="s">
        <v>269</v>
      </c>
      <c r="F64" s="16" t="s">
        <v>901</v>
      </c>
      <c r="G64" s="262" t="s">
        <v>8</v>
      </c>
      <c r="H64" s="263">
        <v>0.41000000000000003</v>
      </c>
      <c r="I64" s="263">
        <v>6.6000000000000503E-3</v>
      </c>
      <c r="J64" s="263">
        <v>0.40339999999999998</v>
      </c>
      <c r="K64" s="241">
        <v>1.6097560975609878E-2</v>
      </c>
      <c r="L64" s="148" t="s">
        <v>554</v>
      </c>
      <c r="M64" s="148" t="s">
        <v>551</v>
      </c>
      <c r="N64" s="148">
        <v>12</v>
      </c>
      <c r="O64" t="s">
        <v>269</v>
      </c>
    </row>
    <row r="65" spans="1:15" x14ac:dyDescent="0.3">
      <c r="A65" t="s">
        <v>1212</v>
      </c>
      <c r="B65">
        <v>0</v>
      </c>
      <c r="C65" s="148">
        <v>16</v>
      </c>
      <c r="D65" s="16" t="s">
        <v>257</v>
      </c>
      <c r="E65" s="16" t="s">
        <v>8</v>
      </c>
      <c r="F65" s="16" t="s">
        <v>876</v>
      </c>
      <c r="G65" s="262" t="s">
        <v>8</v>
      </c>
      <c r="H65" s="263">
        <v>0.17401378671146384</v>
      </c>
      <c r="I65" s="263">
        <v>0</v>
      </c>
      <c r="J65" s="263">
        <v>0.17401378671146384</v>
      </c>
      <c r="K65" s="241">
        <v>0</v>
      </c>
      <c r="L65" s="148" t="s">
        <v>553</v>
      </c>
      <c r="M65" s="148" t="s">
        <v>1078</v>
      </c>
      <c r="N65" s="148">
        <v>12</v>
      </c>
      <c r="O65" t="s">
        <v>547</v>
      </c>
    </row>
    <row r="66" spans="1:15" x14ac:dyDescent="0.3">
      <c r="A66" t="s">
        <v>1167</v>
      </c>
      <c r="B66">
        <v>331740</v>
      </c>
      <c r="C66" s="148">
        <v>683</v>
      </c>
      <c r="D66" s="16" t="s">
        <v>154</v>
      </c>
      <c r="E66" s="16" t="s">
        <v>155</v>
      </c>
      <c r="F66" s="16" t="s">
        <v>740</v>
      </c>
      <c r="G66" s="262" t="s">
        <v>8</v>
      </c>
      <c r="H66" s="263">
        <v>0.70000000000000007</v>
      </c>
      <c r="I66" s="263">
        <v>0.46515000000000006</v>
      </c>
      <c r="J66" s="263">
        <v>0.23485</v>
      </c>
      <c r="K66" s="241">
        <v>0.66449999999999998</v>
      </c>
      <c r="L66" s="148" t="s">
        <v>554</v>
      </c>
      <c r="M66" s="148" t="s">
        <v>551</v>
      </c>
      <c r="N66" s="148">
        <v>12</v>
      </c>
      <c r="O66" t="s">
        <v>155</v>
      </c>
    </row>
    <row r="67" spans="1:15" x14ac:dyDescent="0.3">
      <c r="A67" t="s">
        <v>1073</v>
      </c>
      <c r="B67">
        <v>331010</v>
      </c>
      <c r="C67" s="148">
        <v>449</v>
      </c>
      <c r="D67" s="16" t="s">
        <v>61</v>
      </c>
      <c r="E67" s="16" t="s">
        <v>62</v>
      </c>
      <c r="F67" s="16" t="s">
        <v>578</v>
      </c>
      <c r="G67" s="262" t="s">
        <v>8</v>
      </c>
      <c r="H67" s="263">
        <v>0.79999999999999993</v>
      </c>
      <c r="I67" s="263">
        <v>0.40524166666666639</v>
      </c>
      <c r="J67" s="263">
        <v>0.39475833333333354</v>
      </c>
      <c r="K67" s="241">
        <v>0.50655208333333301</v>
      </c>
      <c r="L67" s="148" t="s">
        <v>554</v>
      </c>
      <c r="M67" s="148" t="s">
        <v>551</v>
      </c>
      <c r="N67" s="148">
        <v>12</v>
      </c>
      <c r="O67" t="s">
        <v>62</v>
      </c>
    </row>
    <row r="68" spans="1:15" x14ac:dyDescent="0.3">
      <c r="A68" t="s">
        <v>1220</v>
      </c>
      <c r="B68">
        <v>332190</v>
      </c>
      <c r="C68" s="148">
        <v>570</v>
      </c>
      <c r="D68" s="16" t="s">
        <v>404</v>
      </c>
      <c r="E68" s="16" t="s">
        <v>405</v>
      </c>
      <c r="F68" s="16" t="s">
        <v>905</v>
      </c>
      <c r="G68" s="262" t="s">
        <v>9</v>
      </c>
      <c r="H68" s="263">
        <v>1.7266833333333327</v>
      </c>
      <c r="I68" s="263">
        <v>0.79564999999999941</v>
      </c>
      <c r="J68" s="263">
        <v>0.93103333333333327</v>
      </c>
      <c r="K68" s="241">
        <v>0.46079671045646259</v>
      </c>
      <c r="L68" s="148" t="s">
        <v>554</v>
      </c>
      <c r="M68" s="148" t="s">
        <v>551</v>
      </c>
      <c r="N68" s="148">
        <v>12</v>
      </c>
      <c r="O68" t="s">
        <v>405</v>
      </c>
    </row>
    <row r="69" spans="1:15" x14ac:dyDescent="0.3">
      <c r="A69" t="s">
        <v>1231</v>
      </c>
      <c r="B69">
        <v>332300</v>
      </c>
      <c r="C69" s="148">
        <v>625</v>
      </c>
      <c r="D69" s="16" t="s">
        <v>407</v>
      </c>
      <c r="E69" s="16" t="s">
        <v>408</v>
      </c>
      <c r="F69" s="16" t="s">
        <v>931</v>
      </c>
      <c r="G69" s="262" t="s">
        <v>9</v>
      </c>
      <c r="H69" s="263">
        <v>0.70000000000000007</v>
      </c>
      <c r="I69" s="263">
        <v>0.22598888888888896</v>
      </c>
      <c r="J69" s="263">
        <v>0.47401111111111111</v>
      </c>
      <c r="K69" s="241">
        <v>0.32284126984126993</v>
      </c>
      <c r="L69" s="148" t="s">
        <v>554</v>
      </c>
      <c r="M69" s="148" t="s">
        <v>551</v>
      </c>
      <c r="N69" s="148">
        <v>12</v>
      </c>
      <c r="O69" t="s">
        <v>408</v>
      </c>
    </row>
    <row r="70" spans="1:15" x14ac:dyDescent="0.3">
      <c r="A70" t="s">
        <v>1269</v>
      </c>
      <c r="B70">
        <v>332720</v>
      </c>
      <c r="C70" s="148">
        <v>344</v>
      </c>
      <c r="D70" s="16" t="s">
        <v>367</v>
      </c>
      <c r="E70" s="16" t="s">
        <v>368</v>
      </c>
      <c r="F70" s="16" t="s">
        <v>1023</v>
      </c>
      <c r="G70" s="262" t="s">
        <v>9</v>
      </c>
      <c r="H70" s="263">
        <v>0.65000000000000013</v>
      </c>
      <c r="I70" s="263">
        <v>0.28140000000000004</v>
      </c>
      <c r="J70" s="263">
        <v>0.36860000000000009</v>
      </c>
      <c r="K70" s="241">
        <v>0.43292307692307691</v>
      </c>
      <c r="L70" s="148" t="s">
        <v>554</v>
      </c>
      <c r="M70" s="148" t="s">
        <v>551</v>
      </c>
      <c r="N70" s="148">
        <v>12</v>
      </c>
      <c r="O70" t="s">
        <v>368</v>
      </c>
    </row>
    <row r="71" spans="1:15" x14ac:dyDescent="0.3">
      <c r="A71" t="s">
        <v>1211</v>
      </c>
      <c r="B71">
        <v>332080</v>
      </c>
      <c r="C71" s="148">
        <v>446</v>
      </c>
      <c r="D71" s="16" t="s">
        <v>402</v>
      </c>
      <c r="E71" s="16" t="s">
        <v>403</v>
      </c>
      <c r="F71" s="16" t="s">
        <v>873</v>
      </c>
      <c r="G71" s="262" t="s">
        <v>9</v>
      </c>
      <c r="H71" s="263">
        <v>0.29444999999999999</v>
      </c>
      <c r="I71" s="263">
        <v>8.9691666666666642E-2</v>
      </c>
      <c r="J71" s="263">
        <v>0.20475833333333335</v>
      </c>
      <c r="K71" s="241">
        <v>0.30460746023659924</v>
      </c>
      <c r="L71" s="148" t="s">
        <v>554</v>
      </c>
      <c r="M71" s="148" t="s">
        <v>551</v>
      </c>
      <c r="N71" s="148">
        <v>12</v>
      </c>
      <c r="O71" t="s">
        <v>403</v>
      </c>
    </row>
    <row r="72" spans="1:15" x14ac:dyDescent="0.3">
      <c r="A72" t="s">
        <v>1134</v>
      </c>
      <c r="B72">
        <v>331430</v>
      </c>
      <c r="C72" s="148">
        <v>169</v>
      </c>
      <c r="D72" s="16" t="s">
        <v>103</v>
      </c>
      <c r="E72" s="16" t="s">
        <v>397</v>
      </c>
      <c r="F72" s="16" t="s">
        <v>704</v>
      </c>
      <c r="G72" s="262" t="s">
        <v>9</v>
      </c>
      <c r="H72" s="263">
        <v>0.56484166666666658</v>
      </c>
      <c r="I72" s="263">
        <v>0.34521666666666662</v>
      </c>
      <c r="J72" s="263">
        <v>0.21962499999999999</v>
      </c>
      <c r="K72" s="241">
        <v>0.6111742228648146</v>
      </c>
      <c r="L72" s="148" t="s">
        <v>554</v>
      </c>
      <c r="M72" s="148" t="s">
        <v>551</v>
      </c>
      <c r="N72" s="148">
        <v>12</v>
      </c>
      <c r="O72" t="s">
        <v>397</v>
      </c>
    </row>
    <row r="73" spans="1:15" x14ac:dyDescent="0.3">
      <c r="A73" t="s">
        <v>1135</v>
      </c>
      <c r="B73">
        <v>331440</v>
      </c>
      <c r="C73" s="148">
        <v>169</v>
      </c>
      <c r="D73" s="16" t="s">
        <v>103</v>
      </c>
      <c r="E73" s="16" t="s">
        <v>125</v>
      </c>
      <c r="F73" s="16" t="s">
        <v>670</v>
      </c>
      <c r="G73" s="262" t="s">
        <v>9</v>
      </c>
      <c r="H73" s="263">
        <v>0.50096666666666667</v>
      </c>
      <c r="I73" s="263">
        <v>0.28457500000000002</v>
      </c>
      <c r="J73" s="263">
        <v>0.21639166666666668</v>
      </c>
      <c r="K73" s="241">
        <v>0.5680517665846031</v>
      </c>
      <c r="L73" s="148" t="s">
        <v>554</v>
      </c>
      <c r="M73" s="148" t="s">
        <v>551</v>
      </c>
      <c r="N73" s="148">
        <v>12</v>
      </c>
      <c r="O73" t="s">
        <v>125</v>
      </c>
    </row>
    <row r="74" spans="1:15" x14ac:dyDescent="0.3">
      <c r="A74" t="s">
        <v>1136</v>
      </c>
      <c r="B74">
        <v>331450</v>
      </c>
      <c r="C74" s="148">
        <v>169</v>
      </c>
      <c r="D74" s="16" t="s">
        <v>103</v>
      </c>
      <c r="E74" s="16" t="s">
        <v>126</v>
      </c>
      <c r="F74" s="16" t="s">
        <v>722</v>
      </c>
      <c r="G74" s="262" t="s">
        <v>9</v>
      </c>
      <c r="H74" s="263">
        <v>0.56263333333333332</v>
      </c>
      <c r="I74" s="263">
        <v>0.32501666666666662</v>
      </c>
      <c r="J74" s="263">
        <v>0.23761666666666667</v>
      </c>
      <c r="K74" s="241">
        <v>0.5776704781088926</v>
      </c>
      <c r="L74" s="148" t="s">
        <v>554</v>
      </c>
      <c r="M74" s="148" t="s">
        <v>551</v>
      </c>
      <c r="N74" s="148">
        <v>12</v>
      </c>
      <c r="O74" t="s">
        <v>126</v>
      </c>
    </row>
    <row r="75" spans="1:15" x14ac:dyDescent="0.3">
      <c r="A75" t="s">
        <v>1138</v>
      </c>
      <c r="B75">
        <v>331470</v>
      </c>
      <c r="C75" s="148">
        <v>169</v>
      </c>
      <c r="D75" s="16" t="s">
        <v>103</v>
      </c>
      <c r="E75" s="16" t="s">
        <v>128</v>
      </c>
      <c r="F75" s="16" t="s">
        <v>672</v>
      </c>
      <c r="G75" s="262" t="s">
        <v>9</v>
      </c>
      <c r="H75" s="263">
        <v>0.54422499999999996</v>
      </c>
      <c r="I75" s="263">
        <v>0.32565833333333338</v>
      </c>
      <c r="J75" s="263">
        <v>0.2185666666666666</v>
      </c>
      <c r="K75" s="241">
        <v>0.59838914664584208</v>
      </c>
      <c r="L75" s="148" t="s">
        <v>554</v>
      </c>
      <c r="M75" s="148" t="s">
        <v>551</v>
      </c>
      <c r="N75" s="148">
        <v>12</v>
      </c>
      <c r="O75" t="s">
        <v>128</v>
      </c>
    </row>
    <row r="76" spans="1:15" x14ac:dyDescent="0.3">
      <c r="A76" t="s">
        <v>1140</v>
      </c>
      <c r="B76">
        <v>331490</v>
      </c>
      <c r="C76" s="148">
        <v>169</v>
      </c>
      <c r="D76" s="16" t="s">
        <v>103</v>
      </c>
      <c r="E76" s="16" t="s">
        <v>130</v>
      </c>
      <c r="F76" s="16" t="s">
        <v>702</v>
      </c>
      <c r="G76" s="262" t="s">
        <v>9</v>
      </c>
      <c r="H76" s="263">
        <v>0.52648333333333308</v>
      </c>
      <c r="I76" s="263">
        <v>0.29443333333333299</v>
      </c>
      <c r="J76" s="263">
        <v>0.23205000000000006</v>
      </c>
      <c r="K76" s="241">
        <v>0.55924530691063312</v>
      </c>
      <c r="L76" s="148" t="s">
        <v>554</v>
      </c>
      <c r="M76" s="148" t="s">
        <v>551</v>
      </c>
      <c r="N76" s="148">
        <v>12</v>
      </c>
      <c r="O76" t="s">
        <v>130</v>
      </c>
    </row>
    <row r="77" spans="1:15" x14ac:dyDescent="0.3">
      <c r="A77" t="s">
        <v>1144</v>
      </c>
      <c r="B77">
        <v>331530</v>
      </c>
      <c r="C77" s="148">
        <v>169</v>
      </c>
      <c r="D77" s="16" t="s">
        <v>103</v>
      </c>
      <c r="E77" s="16" t="s">
        <v>134</v>
      </c>
      <c r="F77" s="16" t="s">
        <v>660</v>
      </c>
      <c r="G77" s="262" t="s">
        <v>9</v>
      </c>
      <c r="H77" s="263">
        <v>0.51936666666666675</v>
      </c>
      <c r="I77" s="263">
        <v>0.29250000000000009</v>
      </c>
      <c r="J77" s="263">
        <v>0.22686666666666669</v>
      </c>
      <c r="K77" s="241">
        <v>0.56318593158333874</v>
      </c>
      <c r="L77" s="148" t="s">
        <v>554</v>
      </c>
      <c r="M77" s="148" t="s">
        <v>551</v>
      </c>
      <c r="N77" s="148">
        <v>12</v>
      </c>
      <c r="O77" t="s">
        <v>134</v>
      </c>
    </row>
    <row r="78" spans="1:15" x14ac:dyDescent="0.3">
      <c r="A78" t="s">
        <v>1146</v>
      </c>
      <c r="B78">
        <v>331550</v>
      </c>
      <c r="C78" s="148">
        <v>169</v>
      </c>
      <c r="D78" s="16" t="s">
        <v>103</v>
      </c>
      <c r="E78" s="16" t="s">
        <v>136</v>
      </c>
      <c r="F78" s="16" t="s">
        <v>680</v>
      </c>
      <c r="G78" s="262" t="s">
        <v>9</v>
      </c>
      <c r="H78" s="263">
        <v>0.49043333333333333</v>
      </c>
      <c r="I78" s="263">
        <v>0.27455833333333329</v>
      </c>
      <c r="J78" s="263">
        <v>0.21587500000000004</v>
      </c>
      <c r="K78" s="241">
        <v>0.55982804322707802</v>
      </c>
      <c r="L78" s="148" t="s">
        <v>554</v>
      </c>
      <c r="M78" s="148" t="s">
        <v>551</v>
      </c>
      <c r="N78" s="148">
        <v>12</v>
      </c>
      <c r="O78" t="s">
        <v>136</v>
      </c>
    </row>
    <row r="79" spans="1:15" x14ac:dyDescent="0.3">
      <c r="A79" t="s">
        <v>1147</v>
      </c>
      <c r="B79">
        <v>331560</v>
      </c>
      <c r="C79" s="148">
        <v>169</v>
      </c>
      <c r="D79" s="16" t="s">
        <v>103</v>
      </c>
      <c r="E79" s="16" t="s">
        <v>398</v>
      </c>
      <c r="F79" s="16" t="s">
        <v>684</v>
      </c>
      <c r="G79" s="262" t="s">
        <v>9</v>
      </c>
      <c r="H79" s="263">
        <v>0.5172416666666666</v>
      </c>
      <c r="I79" s="263">
        <v>0.30003333333333326</v>
      </c>
      <c r="J79" s="263">
        <v>0.21720833333333334</v>
      </c>
      <c r="K79" s="241">
        <v>0.58006412218659875</v>
      </c>
      <c r="L79" s="148" t="s">
        <v>554</v>
      </c>
      <c r="M79" s="148" t="s">
        <v>551</v>
      </c>
      <c r="N79" s="148">
        <v>12</v>
      </c>
      <c r="O79" t="s">
        <v>398</v>
      </c>
    </row>
    <row r="80" spans="1:15" x14ac:dyDescent="0.3">
      <c r="A80" t="s">
        <v>1148</v>
      </c>
      <c r="B80">
        <v>331570</v>
      </c>
      <c r="C80" s="148">
        <v>169</v>
      </c>
      <c r="D80" s="16" t="s">
        <v>103</v>
      </c>
      <c r="E80" s="16" t="s">
        <v>137</v>
      </c>
      <c r="F80" s="16" t="s">
        <v>682</v>
      </c>
      <c r="G80" s="262" t="s">
        <v>9</v>
      </c>
      <c r="H80" s="263">
        <v>0.48361666666666675</v>
      </c>
      <c r="I80" s="263">
        <v>0.2532916666666668</v>
      </c>
      <c r="J80" s="263">
        <v>0.23032499999999997</v>
      </c>
      <c r="K80" s="241">
        <v>0.52374470138194873</v>
      </c>
      <c r="L80" s="148" t="s">
        <v>554</v>
      </c>
      <c r="M80" s="148" t="s">
        <v>551</v>
      </c>
      <c r="N80" s="148">
        <v>12</v>
      </c>
      <c r="O80" t="s">
        <v>137</v>
      </c>
    </row>
    <row r="81" spans="1:15" x14ac:dyDescent="0.3">
      <c r="A81" t="s">
        <v>1149</v>
      </c>
      <c r="B81">
        <v>331580</v>
      </c>
      <c r="C81" s="148">
        <v>169</v>
      </c>
      <c r="D81" s="16" t="s">
        <v>103</v>
      </c>
      <c r="E81" s="16" t="s">
        <v>138</v>
      </c>
      <c r="F81" s="16" t="s">
        <v>730</v>
      </c>
      <c r="G81" s="262" t="s">
        <v>9</v>
      </c>
      <c r="H81" s="263">
        <v>0.47340833333333326</v>
      </c>
      <c r="I81" s="263">
        <v>0.25836666666666652</v>
      </c>
      <c r="J81" s="263">
        <v>0.21504166666666671</v>
      </c>
      <c r="K81" s="241">
        <v>0.54575859458888532</v>
      </c>
      <c r="L81" s="148" t="s">
        <v>554</v>
      </c>
      <c r="M81" s="148" t="s">
        <v>551</v>
      </c>
      <c r="N81" s="148">
        <v>12</v>
      </c>
      <c r="O81" t="s">
        <v>138</v>
      </c>
    </row>
    <row r="82" spans="1:15" x14ac:dyDescent="0.3">
      <c r="A82" t="s">
        <v>1150</v>
      </c>
      <c r="B82">
        <v>331660</v>
      </c>
      <c r="C82" s="148">
        <v>169</v>
      </c>
      <c r="D82" s="16" t="s">
        <v>103</v>
      </c>
      <c r="E82" s="16" t="s">
        <v>139</v>
      </c>
      <c r="F82" s="16" t="s">
        <v>684</v>
      </c>
      <c r="G82" s="262" t="s">
        <v>9</v>
      </c>
      <c r="H82" s="263">
        <v>0.5172416666666666</v>
      </c>
      <c r="I82" s="263">
        <v>0.30003333333333326</v>
      </c>
      <c r="J82" s="263">
        <v>0.21720833333333334</v>
      </c>
      <c r="K82" s="241">
        <v>0.58006412218659875</v>
      </c>
      <c r="L82" s="148" t="s">
        <v>554</v>
      </c>
      <c r="M82" s="148" t="s">
        <v>551</v>
      </c>
      <c r="N82" s="148">
        <v>12</v>
      </c>
      <c r="O82" t="s">
        <v>1151</v>
      </c>
    </row>
    <row r="83" spans="1:15" x14ac:dyDescent="0.3">
      <c r="A83" t="s">
        <v>1154</v>
      </c>
      <c r="B83">
        <v>331600</v>
      </c>
      <c r="C83" s="148">
        <v>169</v>
      </c>
      <c r="D83" s="16" t="s">
        <v>103</v>
      </c>
      <c r="E83" s="16" t="s">
        <v>142</v>
      </c>
      <c r="F83" s="16" t="s">
        <v>689</v>
      </c>
      <c r="G83" s="262" t="s">
        <v>9</v>
      </c>
      <c r="H83" s="263">
        <v>0.52964166666666668</v>
      </c>
      <c r="I83" s="263">
        <v>0.31181666666666674</v>
      </c>
      <c r="J83" s="263">
        <v>0.21782499999999996</v>
      </c>
      <c r="K83" s="241">
        <v>0.58873137498623296</v>
      </c>
      <c r="L83" s="148" t="s">
        <v>554</v>
      </c>
      <c r="M83" s="148" t="s">
        <v>551</v>
      </c>
      <c r="N83" s="148">
        <v>12</v>
      </c>
      <c r="O83" t="s">
        <v>142</v>
      </c>
    </row>
    <row r="84" spans="1:15" x14ac:dyDescent="0.3">
      <c r="A84" t="s">
        <v>1108</v>
      </c>
      <c r="B84">
        <v>331240</v>
      </c>
      <c r="C84" s="148">
        <v>169</v>
      </c>
      <c r="D84" s="16" t="s">
        <v>103</v>
      </c>
      <c r="E84" s="16" t="s">
        <v>104</v>
      </c>
      <c r="F84" s="16" t="s">
        <v>642</v>
      </c>
      <c r="G84" s="262" t="s">
        <v>9</v>
      </c>
      <c r="H84" s="263">
        <v>0.56805000000000005</v>
      </c>
      <c r="I84" s="263">
        <v>0.34848750000000006</v>
      </c>
      <c r="J84" s="263">
        <v>0.21956249999999999</v>
      </c>
      <c r="K84" s="241">
        <v>0.61348032743596514</v>
      </c>
      <c r="L84" s="148" t="s">
        <v>554</v>
      </c>
      <c r="M84" s="148" t="s">
        <v>551</v>
      </c>
      <c r="N84" s="148">
        <v>6</v>
      </c>
      <c r="O84" t="s">
        <v>104</v>
      </c>
    </row>
    <row r="85" spans="1:15" x14ac:dyDescent="0.3">
      <c r="A85" t="s">
        <v>1163</v>
      </c>
      <c r="B85">
        <v>331700</v>
      </c>
      <c r="C85" s="148">
        <v>169</v>
      </c>
      <c r="D85" s="16" t="s">
        <v>103</v>
      </c>
      <c r="E85" s="16" t="s">
        <v>151</v>
      </c>
      <c r="F85" s="16" t="s">
        <v>702</v>
      </c>
      <c r="G85" s="262" t="s">
        <v>9</v>
      </c>
      <c r="H85" s="263">
        <v>0.52648333333333308</v>
      </c>
      <c r="I85" s="263">
        <v>0.29443333333333299</v>
      </c>
      <c r="J85" s="263">
        <v>0.23205000000000006</v>
      </c>
      <c r="K85" s="241">
        <v>0.55924530691063312</v>
      </c>
      <c r="L85" s="148" t="s">
        <v>554</v>
      </c>
      <c r="M85" s="148" t="s">
        <v>551</v>
      </c>
      <c r="N85" s="148">
        <v>12</v>
      </c>
      <c r="O85" t="s">
        <v>151</v>
      </c>
    </row>
    <row r="86" spans="1:15" x14ac:dyDescent="0.3">
      <c r="A86" t="s">
        <v>1164</v>
      </c>
      <c r="B86">
        <v>331710</v>
      </c>
      <c r="C86" s="148">
        <v>169</v>
      </c>
      <c r="D86" s="16" t="s">
        <v>103</v>
      </c>
      <c r="E86" s="16" t="s">
        <v>152</v>
      </c>
      <c r="F86" s="16" t="s">
        <v>702</v>
      </c>
      <c r="G86" s="262" t="s">
        <v>9</v>
      </c>
      <c r="H86" s="263">
        <v>0.52648333333333308</v>
      </c>
      <c r="I86" s="263">
        <v>0.29443333333333299</v>
      </c>
      <c r="J86" s="263">
        <v>0.23205000000000006</v>
      </c>
      <c r="K86" s="241">
        <v>0.55924530691063312</v>
      </c>
      <c r="L86" s="148" t="s">
        <v>554</v>
      </c>
      <c r="M86" s="148" t="s">
        <v>551</v>
      </c>
      <c r="N86" s="148">
        <v>12</v>
      </c>
      <c r="O86" t="s">
        <v>152</v>
      </c>
    </row>
    <row r="87" spans="1:15" x14ac:dyDescent="0.3">
      <c r="A87" t="s">
        <v>1114</v>
      </c>
      <c r="B87">
        <v>331280</v>
      </c>
      <c r="C87" s="148">
        <v>169</v>
      </c>
      <c r="D87" s="16" t="s">
        <v>103</v>
      </c>
      <c r="E87" s="16" t="s">
        <v>108</v>
      </c>
      <c r="F87" s="16" t="s">
        <v>651</v>
      </c>
      <c r="G87" s="262" t="s">
        <v>9</v>
      </c>
      <c r="H87" s="263">
        <v>0.50585833333333319</v>
      </c>
      <c r="I87" s="263">
        <v>0.26624999999999976</v>
      </c>
      <c r="J87" s="263">
        <v>0.2396083333333334</v>
      </c>
      <c r="K87" s="241">
        <v>0.52633313015831151</v>
      </c>
      <c r="L87" s="148" t="s">
        <v>554</v>
      </c>
      <c r="M87" s="148" t="s">
        <v>551</v>
      </c>
      <c r="N87" s="148">
        <v>12</v>
      </c>
      <c r="O87" t="s">
        <v>108</v>
      </c>
    </row>
    <row r="88" spans="1:15" x14ac:dyDescent="0.3">
      <c r="A88" t="s">
        <v>1115</v>
      </c>
      <c r="B88">
        <v>331290</v>
      </c>
      <c r="C88" s="148">
        <v>169</v>
      </c>
      <c r="D88" s="16" t="s">
        <v>103</v>
      </c>
      <c r="E88" s="16" t="s">
        <v>109</v>
      </c>
      <c r="F88" s="16" t="s">
        <v>710</v>
      </c>
      <c r="G88" s="262" t="s">
        <v>9</v>
      </c>
      <c r="H88" s="263">
        <v>0.53545000000000009</v>
      </c>
      <c r="I88" s="263">
        <v>0.31733333333333336</v>
      </c>
      <c r="J88" s="263">
        <v>0.21811666666666671</v>
      </c>
      <c r="K88" s="241">
        <v>0.59264792853363213</v>
      </c>
      <c r="L88" s="148" t="s">
        <v>554</v>
      </c>
      <c r="M88" s="148" t="s">
        <v>551</v>
      </c>
      <c r="N88" s="148">
        <v>12</v>
      </c>
      <c r="O88" t="s">
        <v>109</v>
      </c>
    </row>
    <row r="89" spans="1:15" x14ac:dyDescent="0.3">
      <c r="A89" t="s">
        <v>1119</v>
      </c>
      <c r="B89">
        <v>331310</v>
      </c>
      <c r="C89" s="148">
        <v>169</v>
      </c>
      <c r="D89" s="16" t="s">
        <v>103</v>
      </c>
      <c r="E89" s="16" t="s">
        <v>112</v>
      </c>
      <c r="F89" s="16" t="s">
        <v>642</v>
      </c>
      <c r="G89" s="262" t="s">
        <v>9</v>
      </c>
      <c r="H89" s="263">
        <v>0.51279999999999992</v>
      </c>
      <c r="I89" s="263">
        <v>0.28693333333333315</v>
      </c>
      <c r="J89" s="263">
        <v>0.22586666666666674</v>
      </c>
      <c r="K89" s="241">
        <v>0.55954238169526749</v>
      </c>
      <c r="L89" s="148" t="s">
        <v>554</v>
      </c>
      <c r="M89" s="148" t="s">
        <v>551</v>
      </c>
      <c r="N89" s="148">
        <v>6</v>
      </c>
      <c r="O89" t="s">
        <v>112</v>
      </c>
    </row>
    <row r="90" spans="1:15" x14ac:dyDescent="0.3">
      <c r="A90" t="s">
        <v>1121</v>
      </c>
      <c r="B90">
        <v>331330</v>
      </c>
      <c r="C90" s="148">
        <v>169</v>
      </c>
      <c r="D90" s="16" t="s">
        <v>103</v>
      </c>
      <c r="E90" s="16" t="s">
        <v>114</v>
      </c>
      <c r="F90" s="16" t="s">
        <v>712</v>
      </c>
      <c r="G90" s="262" t="s">
        <v>9</v>
      </c>
      <c r="H90" s="263">
        <v>0.61116666666666652</v>
      </c>
      <c r="I90" s="263">
        <v>0.38924166666666649</v>
      </c>
      <c r="J90" s="263">
        <v>0.22192500000000001</v>
      </c>
      <c r="K90" s="241">
        <v>0.63688301063539665</v>
      </c>
      <c r="L90" s="148" t="s">
        <v>554</v>
      </c>
      <c r="M90" s="148" t="s">
        <v>551</v>
      </c>
      <c r="N90" s="148">
        <v>6</v>
      </c>
      <c r="O90" t="s">
        <v>114</v>
      </c>
    </row>
    <row r="91" spans="1:15" x14ac:dyDescent="0.3">
      <c r="A91" t="s">
        <v>1124</v>
      </c>
      <c r="B91">
        <v>331360</v>
      </c>
      <c r="C91" s="148">
        <v>169</v>
      </c>
      <c r="D91" s="16" t="s">
        <v>103</v>
      </c>
      <c r="E91" s="16" t="s">
        <v>117</v>
      </c>
      <c r="F91" s="16" t="s">
        <v>658</v>
      </c>
      <c r="G91" s="262" t="s">
        <v>9</v>
      </c>
      <c r="H91" s="263">
        <v>0.4953999999999999</v>
      </c>
      <c r="I91" s="263">
        <v>0.27063333333333317</v>
      </c>
      <c r="J91" s="263">
        <v>0.2247666666666667</v>
      </c>
      <c r="K91" s="241">
        <v>0.54629255820212597</v>
      </c>
      <c r="L91" s="148" t="s">
        <v>554</v>
      </c>
      <c r="M91" s="148" t="s">
        <v>551</v>
      </c>
      <c r="N91" s="148">
        <v>12</v>
      </c>
      <c r="O91" t="s">
        <v>117</v>
      </c>
    </row>
    <row r="92" spans="1:15" x14ac:dyDescent="0.3">
      <c r="A92" t="s">
        <v>1126</v>
      </c>
      <c r="B92">
        <v>331720</v>
      </c>
      <c r="C92" s="148">
        <v>169</v>
      </c>
      <c r="D92" s="16" t="s">
        <v>103</v>
      </c>
      <c r="E92" s="16" t="s">
        <v>396</v>
      </c>
      <c r="F92" s="16" t="s">
        <v>704</v>
      </c>
      <c r="G92" s="262" t="s">
        <v>9</v>
      </c>
      <c r="H92" s="263">
        <v>0.56484166666666658</v>
      </c>
      <c r="I92" s="263">
        <v>0.34521666666666662</v>
      </c>
      <c r="J92" s="263">
        <v>0.21962499999999999</v>
      </c>
      <c r="K92" s="241">
        <v>0.6111742228648146</v>
      </c>
      <c r="L92" s="148" t="s">
        <v>554</v>
      </c>
      <c r="M92" s="148" t="s">
        <v>551</v>
      </c>
      <c r="N92" s="148">
        <v>12</v>
      </c>
      <c r="O92" t="s">
        <v>396</v>
      </c>
    </row>
    <row r="93" spans="1:15" x14ac:dyDescent="0.3">
      <c r="A93" t="s">
        <v>1128</v>
      </c>
      <c r="B93">
        <v>331390</v>
      </c>
      <c r="C93" s="148">
        <v>169</v>
      </c>
      <c r="D93" s="16" t="s">
        <v>103</v>
      </c>
      <c r="E93" s="16" t="s">
        <v>120</v>
      </c>
      <c r="F93" s="16" t="s">
        <v>660</v>
      </c>
      <c r="G93" s="262" t="s">
        <v>9</v>
      </c>
      <c r="H93" s="263">
        <v>0.51936666666666675</v>
      </c>
      <c r="I93" s="263">
        <v>0.29250000000000009</v>
      </c>
      <c r="J93" s="263">
        <v>0.22686666666666669</v>
      </c>
      <c r="K93" s="241">
        <v>0.56318593158333874</v>
      </c>
      <c r="L93" s="148" t="s">
        <v>554</v>
      </c>
      <c r="M93" s="148" t="s">
        <v>551</v>
      </c>
      <c r="N93" s="148">
        <v>12</v>
      </c>
      <c r="O93" t="s">
        <v>120</v>
      </c>
    </row>
    <row r="94" spans="1:15" x14ac:dyDescent="0.3">
      <c r="A94" t="s">
        <v>1132</v>
      </c>
      <c r="B94">
        <v>332120</v>
      </c>
      <c r="C94" s="148">
        <v>285</v>
      </c>
      <c r="D94" s="16" t="s">
        <v>1297</v>
      </c>
      <c r="E94" s="16" t="s">
        <v>123</v>
      </c>
      <c r="F94" s="16" t="s">
        <v>666</v>
      </c>
      <c r="G94" s="262" t="s">
        <v>9</v>
      </c>
      <c r="H94" s="263">
        <v>0.47566666666666663</v>
      </c>
      <c r="I94" s="263">
        <v>0.26054166666666656</v>
      </c>
      <c r="J94" s="263">
        <v>0.21512500000000004</v>
      </c>
      <c r="K94" s="241">
        <v>0.54774001401541683</v>
      </c>
      <c r="L94" s="148" t="s">
        <v>554</v>
      </c>
      <c r="M94" s="148" t="s">
        <v>551</v>
      </c>
      <c r="N94" s="148">
        <v>12</v>
      </c>
      <c r="O94" t="s">
        <v>123</v>
      </c>
    </row>
    <row r="95" spans="1:15" x14ac:dyDescent="0.3">
      <c r="A95" t="s">
        <v>1172</v>
      </c>
      <c r="B95">
        <v>331780</v>
      </c>
      <c r="C95" s="148">
        <v>337</v>
      </c>
      <c r="D95" t="s">
        <v>165</v>
      </c>
      <c r="E95" t="s">
        <v>166</v>
      </c>
      <c r="F95" t="s">
        <v>752</v>
      </c>
      <c r="G95" s="262" t="s">
        <v>9</v>
      </c>
      <c r="H95" s="263">
        <v>0.79930000000000001</v>
      </c>
      <c r="I95" s="263">
        <v>0.26900000000000002</v>
      </c>
      <c r="J95" s="263">
        <v>0.53029999999999999</v>
      </c>
      <c r="K95" s="241">
        <v>0.33654447641686475</v>
      </c>
      <c r="L95" s="148" t="s">
        <v>554</v>
      </c>
      <c r="M95" s="148" t="s">
        <v>551</v>
      </c>
      <c r="N95" s="148">
        <v>12</v>
      </c>
      <c r="O95" t="s">
        <v>166</v>
      </c>
    </row>
    <row r="96" spans="1:15" x14ac:dyDescent="0.3">
      <c r="A96" t="s">
        <v>1217</v>
      </c>
      <c r="B96">
        <v>332160</v>
      </c>
      <c r="C96" s="148">
        <v>376</v>
      </c>
      <c r="D96" s="16" t="s">
        <v>266</v>
      </c>
      <c r="E96" s="16" t="s">
        <v>267</v>
      </c>
      <c r="F96" s="16" t="s">
        <v>899</v>
      </c>
      <c r="G96" s="262" t="s">
        <v>9</v>
      </c>
      <c r="H96" s="263">
        <v>0.67</v>
      </c>
      <c r="I96" s="263">
        <v>0.28089999999999998</v>
      </c>
      <c r="J96" s="263">
        <v>0.38910000000000006</v>
      </c>
      <c r="K96" s="241">
        <v>0.41925373134328353</v>
      </c>
      <c r="L96" s="148" t="s">
        <v>554</v>
      </c>
      <c r="M96" s="148" t="s">
        <v>551</v>
      </c>
      <c r="N96" s="148">
        <v>4</v>
      </c>
      <c r="O96" t="s">
        <v>267</v>
      </c>
    </row>
    <row r="97" spans="1:15" x14ac:dyDescent="0.3">
      <c r="A97" t="s">
        <v>1274</v>
      </c>
      <c r="B97">
        <v>332870</v>
      </c>
      <c r="C97" s="148">
        <v>375</v>
      </c>
      <c r="D97" s="16" t="s">
        <v>410</v>
      </c>
      <c r="E97" s="16" t="s">
        <v>411</v>
      </c>
      <c r="F97" s="16" t="s">
        <v>1037</v>
      </c>
      <c r="G97" s="262" t="s">
        <v>9</v>
      </c>
      <c r="H97" s="263">
        <v>0.79999999999999993</v>
      </c>
      <c r="I97" s="263">
        <v>0.43731666666666652</v>
      </c>
      <c r="J97" s="263">
        <v>0.36268333333333341</v>
      </c>
      <c r="K97" s="241">
        <v>0.54664583333333316</v>
      </c>
      <c r="L97" s="148" t="s">
        <v>554</v>
      </c>
      <c r="M97" s="148" t="s">
        <v>551</v>
      </c>
      <c r="N97" s="148">
        <v>7</v>
      </c>
      <c r="O97" t="s">
        <v>411</v>
      </c>
    </row>
    <row r="98" spans="1:15" x14ac:dyDescent="0.3">
      <c r="A98" t="s">
        <v>1251</v>
      </c>
      <c r="B98">
        <v>332510</v>
      </c>
      <c r="C98" s="148">
        <v>395</v>
      </c>
      <c r="D98" s="16" t="s">
        <v>330</v>
      </c>
      <c r="E98" s="16" t="s">
        <v>331</v>
      </c>
      <c r="F98" s="16" t="s">
        <v>975</v>
      </c>
      <c r="G98" s="262" t="s">
        <v>9</v>
      </c>
      <c r="H98" s="263">
        <v>0.65000000000000013</v>
      </c>
      <c r="I98" s="263">
        <v>0.23165833333333335</v>
      </c>
      <c r="J98" s="263">
        <v>0.41834166666666678</v>
      </c>
      <c r="K98" s="241">
        <v>0.35639743589743583</v>
      </c>
      <c r="L98" s="148" t="s">
        <v>554</v>
      </c>
      <c r="M98" s="148" t="s">
        <v>551</v>
      </c>
      <c r="N98" s="148">
        <v>6</v>
      </c>
      <c r="O98" t="s">
        <v>331</v>
      </c>
    </row>
    <row r="99" spans="1:15" x14ac:dyDescent="0.3">
      <c r="A99" t="s">
        <v>1169</v>
      </c>
      <c r="B99">
        <v>331760</v>
      </c>
      <c r="C99" s="148">
        <v>5</v>
      </c>
      <c r="D99" s="16" t="s">
        <v>159</v>
      </c>
      <c r="E99" s="16" t="s">
        <v>160</v>
      </c>
      <c r="F99" s="16" t="s">
        <v>746</v>
      </c>
      <c r="G99" s="262" t="s">
        <v>9</v>
      </c>
      <c r="H99" s="263">
        <v>0.57749166666666663</v>
      </c>
      <c r="I99" s="263">
        <v>0.31134166666666657</v>
      </c>
      <c r="J99" s="263">
        <v>0.26615000000000005</v>
      </c>
      <c r="K99" s="241">
        <v>0.53912754873807689</v>
      </c>
      <c r="L99" s="148" t="s">
        <v>554</v>
      </c>
      <c r="M99" s="148" t="s">
        <v>551</v>
      </c>
      <c r="N99" s="148">
        <v>12</v>
      </c>
      <c r="O99" t="s">
        <v>160</v>
      </c>
    </row>
    <row r="100" spans="1:15" x14ac:dyDescent="0.3">
      <c r="A100" t="s">
        <v>1226</v>
      </c>
      <c r="B100">
        <v>332250</v>
      </c>
      <c r="C100" s="148">
        <v>343</v>
      </c>
      <c r="D100" s="16" t="s">
        <v>281</v>
      </c>
      <c r="E100" s="16" t="s">
        <v>284</v>
      </c>
      <c r="F100" s="16" t="s">
        <v>922</v>
      </c>
      <c r="G100" s="262" t="s">
        <v>9</v>
      </c>
      <c r="H100" s="263">
        <v>1.0807499999999999</v>
      </c>
      <c r="I100" s="263">
        <v>0.65189999999999992</v>
      </c>
      <c r="J100" s="263">
        <v>0.42885000000000001</v>
      </c>
      <c r="K100" s="241">
        <v>0.60319222761970859</v>
      </c>
      <c r="L100" s="148" t="s">
        <v>554</v>
      </c>
      <c r="M100" s="148" t="s">
        <v>551</v>
      </c>
      <c r="N100" s="148">
        <v>3</v>
      </c>
      <c r="O100" t="s">
        <v>284</v>
      </c>
    </row>
    <row r="101" spans="1:15" x14ac:dyDescent="0.3">
      <c r="A101" t="s">
        <v>1227</v>
      </c>
      <c r="B101">
        <v>332260</v>
      </c>
      <c r="C101" s="148">
        <v>343</v>
      </c>
      <c r="D101" s="16" t="s">
        <v>281</v>
      </c>
      <c r="E101" s="16" t="s">
        <v>285</v>
      </c>
      <c r="F101" s="16" t="s">
        <v>924</v>
      </c>
      <c r="G101" s="262" t="s">
        <v>9</v>
      </c>
      <c r="H101" s="263">
        <v>1.080758333333333</v>
      </c>
      <c r="I101" s="263">
        <v>0.6518999999999997</v>
      </c>
      <c r="J101" s="263">
        <v>0.42885833333333329</v>
      </c>
      <c r="K101" s="241">
        <v>0.603187576624438</v>
      </c>
      <c r="L101" s="148" t="s">
        <v>554</v>
      </c>
      <c r="M101" s="148" t="s">
        <v>551</v>
      </c>
      <c r="N101" s="148">
        <v>12</v>
      </c>
      <c r="O101" t="s">
        <v>285</v>
      </c>
    </row>
    <row r="102" spans="1:15" x14ac:dyDescent="0.3">
      <c r="A102" t="s">
        <v>1228</v>
      </c>
      <c r="B102">
        <v>332270</v>
      </c>
      <c r="C102" s="148">
        <v>343</v>
      </c>
      <c r="D102" s="16" t="s">
        <v>281</v>
      </c>
      <c r="E102" s="16" t="s">
        <v>286</v>
      </c>
      <c r="F102" s="16" t="s">
        <v>926</v>
      </c>
      <c r="G102" s="262" t="s">
        <v>9</v>
      </c>
      <c r="H102" s="263">
        <v>1.0923999999999998</v>
      </c>
      <c r="I102" s="263">
        <v>0.65189999999999992</v>
      </c>
      <c r="J102" s="263">
        <v>0.44049999999999995</v>
      </c>
      <c r="K102" s="241">
        <v>0.59675942878066646</v>
      </c>
      <c r="L102" s="148" t="s">
        <v>554</v>
      </c>
      <c r="M102" s="148" t="s">
        <v>551</v>
      </c>
      <c r="N102" s="148">
        <v>12</v>
      </c>
      <c r="O102" t="s">
        <v>286</v>
      </c>
    </row>
    <row r="103" spans="1:15" x14ac:dyDescent="0.3">
      <c r="A103" t="s">
        <v>1224</v>
      </c>
      <c r="B103">
        <v>332230</v>
      </c>
      <c r="C103" s="148">
        <v>343</v>
      </c>
      <c r="D103" s="16" t="s">
        <v>281</v>
      </c>
      <c r="E103" s="16" t="s">
        <v>282</v>
      </c>
      <c r="F103" s="16" t="s">
        <v>918</v>
      </c>
      <c r="G103" s="262" t="s">
        <v>9</v>
      </c>
      <c r="H103" s="263">
        <v>1.0807749999999998</v>
      </c>
      <c r="I103" s="263">
        <v>0.65257499999999991</v>
      </c>
      <c r="J103" s="263">
        <v>0.42819999999999997</v>
      </c>
      <c r="K103" s="241">
        <v>0.6038028266753025</v>
      </c>
      <c r="L103" s="148" t="s">
        <v>554</v>
      </c>
      <c r="M103" s="148" t="s">
        <v>551</v>
      </c>
      <c r="N103" s="148">
        <v>12</v>
      </c>
      <c r="O103" t="s">
        <v>282</v>
      </c>
    </row>
    <row r="104" spans="1:15" x14ac:dyDescent="0.3">
      <c r="A104" t="s">
        <v>1225</v>
      </c>
      <c r="B104">
        <v>332240</v>
      </c>
      <c r="C104" s="148">
        <v>343</v>
      </c>
      <c r="D104" s="16" t="s">
        <v>281</v>
      </c>
      <c r="E104" s="16" t="s">
        <v>283</v>
      </c>
      <c r="F104" s="16" t="s">
        <v>920</v>
      </c>
      <c r="G104" s="262" t="s">
        <v>9</v>
      </c>
      <c r="H104" s="263">
        <v>1.0807666666666664</v>
      </c>
      <c r="I104" s="263">
        <v>0.6518999999999997</v>
      </c>
      <c r="J104" s="263">
        <v>0.42886666666666667</v>
      </c>
      <c r="K104" s="241">
        <v>0.60318292570089116</v>
      </c>
      <c r="L104" s="148" t="s">
        <v>554</v>
      </c>
      <c r="M104" s="148" t="s">
        <v>551</v>
      </c>
      <c r="N104" s="148">
        <v>12</v>
      </c>
      <c r="O104" t="s">
        <v>283</v>
      </c>
    </row>
    <row r="105" spans="1:15" x14ac:dyDescent="0.3">
      <c r="A105" t="s">
        <v>1111</v>
      </c>
      <c r="B105">
        <v>331800</v>
      </c>
      <c r="C105" s="148">
        <v>43</v>
      </c>
      <c r="D105" s="16" t="s">
        <v>1295</v>
      </c>
      <c r="E105" s="16" t="s">
        <v>173</v>
      </c>
      <c r="F105" s="16" t="s">
        <v>646</v>
      </c>
      <c r="G105" s="262" t="s">
        <v>9</v>
      </c>
      <c r="H105" s="263">
        <v>0.33354999999999996</v>
      </c>
      <c r="I105" s="263">
        <v>0.1381333333333333</v>
      </c>
      <c r="J105" s="263">
        <v>0.19541666666666666</v>
      </c>
      <c r="K105" s="241">
        <v>0.41413081497026927</v>
      </c>
      <c r="L105" s="148" t="s">
        <v>554</v>
      </c>
      <c r="M105" s="148" t="s">
        <v>551</v>
      </c>
      <c r="N105" s="148">
        <v>12</v>
      </c>
      <c r="O105" t="s">
        <v>1112</v>
      </c>
    </row>
    <row r="106" spans="1:15" x14ac:dyDescent="0.3">
      <c r="A106" t="s">
        <v>1244</v>
      </c>
      <c r="B106">
        <v>332420</v>
      </c>
      <c r="C106" s="148">
        <v>408</v>
      </c>
      <c r="D106" s="16" t="s">
        <v>311</v>
      </c>
      <c r="E106" s="16" t="s">
        <v>312</v>
      </c>
      <c r="F106" s="16" t="s">
        <v>957</v>
      </c>
      <c r="G106" s="262" t="s">
        <v>9</v>
      </c>
      <c r="H106" s="263">
        <v>0.42333333333333328</v>
      </c>
      <c r="I106" s="263">
        <v>0.22750833333333326</v>
      </c>
      <c r="J106" s="263">
        <v>0.19582500000000003</v>
      </c>
      <c r="K106" s="241">
        <v>0.53742125984251954</v>
      </c>
      <c r="L106" s="148" t="s">
        <v>554</v>
      </c>
      <c r="M106" s="148" t="s">
        <v>551</v>
      </c>
      <c r="N106" s="148">
        <v>12</v>
      </c>
      <c r="O106" t="s">
        <v>312</v>
      </c>
    </row>
    <row r="107" spans="1:15" x14ac:dyDescent="0.3">
      <c r="A107" t="s">
        <v>1230</v>
      </c>
      <c r="B107">
        <v>332290</v>
      </c>
      <c r="C107" s="148">
        <v>319</v>
      </c>
      <c r="D107" s="16" t="s">
        <v>289</v>
      </c>
      <c r="E107" s="16" t="s">
        <v>290</v>
      </c>
      <c r="F107" s="16" t="s">
        <v>646</v>
      </c>
      <c r="G107" s="262" t="s">
        <v>9</v>
      </c>
      <c r="H107" s="263">
        <v>0.82791666666666652</v>
      </c>
      <c r="I107" s="263">
        <v>0.44045833333333329</v>
      </c>
      <c r="J107" s="263">
        <v>0.38745833333333324</v>
      </c>
      <c r="K107" s="241">
        <v>0.53200805234021142</v>
      </c>
      <c r="L107" s="148" t="s">
        <v>554</v>
      </c>
      <c r="M107" s="148" t="s">
        <v>551</v>
      </c>
      <c r="N107" s="148">
        <v>12</v>
      </c>
      <c r="O107" t="s">
        <v>290</v>
      </c>
    </row>
    <row r="108" spans="1:15" x14ac:dyDescent="0.3">
      <c r="A108" t="s">
        <v>1075</v>
      </c>
      <c r="B108">
        <v>331030</v>
      </c>
      <c r="C108" s="148">
        <v>635</v>
      </c>
      <c r="D108" s="16" t="s">
        <v>65</v>
      </c>
      <c r="E108" s="16" t="s">
        <v>66</v>
      </c>
      <c r="F108" s="16" t="s">
        <v>582</v>
      </c>
      <c r="G108" s="262" t="s">
        <v>9</v>
      </c>
      <c r="H108" s="263">
        <v>0.63</v>
      </c>
      <c r="I108" s="263">
        <v>0.24095000000000005</v>
      </c>
      <c r="J108" s="263">
        <v>0.38904999999999995</v>
      </c>
      <c r="K108" s="241">
        <v>0.38246031746031756</v>
      </c>
      <c r="L108" s="148" t="s">
        <v>554</v>
      </c>
      <c r="M108" s="148" t="s">
        <v>551</v>
      </c>
      <c r="N108" s="148">
        <v>12</v>
      </c>
      <c r="O108" t="s">
        <v>66</v>
      </c>
    </row>
    <row r="109" spans="1:15" x14ac:dyDescent="0.3">
      <c r="A109" t="s">
        <v>1232</v>
      </c>
      <c r="B109">
        <v>332310</v>
      </c>
      <c r="C109" s="148">
        <v>365</v>
      </c>
      <c r="D109" s="16" t="s">
        <v>291</v>
      </c>
      <c r="E109" s="16" t="s">
        <v>292</v>
      </c>
      <c r="F109" s="16" t="s">
        <v>933</v>
      </c>
      <c r="G109" s="262" t="s">
        <v>9</v>
      </c>
      <c r="H109" s="263">
        <v>0.49000000000000016</v>
      </c>
      <c r="I109" s="263">
        <v>0.22509166666666686</v>
      </c>
      <c r="J109" s="263">
        <v>0.2649083333333333</v>
      </c>
      <c r="K109" s="241">
        <v>0.45937074829931995</v>
      </c>
      <c r="L109" s="148" t="s">
        <v>554</v>
      </c>
      <c r="M109" s="148" t="s">
        <v>551</v>
      </c>
      <c r="N109" s="148">
        <v>6</v>
      </c>
      <c r="O109" t="s">
        <v>292</v>
      </c>
    </row>
    <row r="110" spans="1:15" x14ac:dyDescent="0.3">
      <c r="A110" t="s">
        <v>1216</v>
      </c>
      <c r="B110">
        <v>332150</v>
      </c>
      <c r="C110" s="148">
        <v>281</v>
      </c>
      <c r="D110" s="16" t="s">
        <v>264</v>
      </c>
      <c r="E110" s="16" t="s">
        <v>265</v>
      </c>
      <c r="F110" s="16" t="s">
        <v>897</v>
      </c>
      <c r="G110" s="262" t="s">
        <v>9</v>
      </c>
      <c r="H110" s="263">
        <v>0.51999999999999991</v>
      </c>
      <c r="I110" s="263">
        <v>0.24527499999999997</v>
      </c>
      <c r="J110" s="263">
        <v>0.27472499999999994</v>
      </c>
      <c r="K110" s="241">
        <v>0.47168269230769233</v>
      </c>
      <c r="L110" s="148" t="s">
        <v>554</v>
      </c>
      <c r="M110" s="148" t="s">
        <v>551</v>
      </c>
      <c r="N110" s="148">
        <v>12</v>
      </c>
      <c r="O110" t="s">
        <v>265</v>
      </c>
    </row>
    <row r="111" spans="1:15" x14ac:dyDescent="0.3">
      <c r="A111" t="s">
        <v>1074</v>
      </c>
      <c r="B111">
        <v>331020</v>
      </c>
      <c r="C111" s="148">
        <v>412</v>
      </c>
      <c r="D111" s="16" t="s">
        <v>63</v>
      </c>
      <c r="E111" s="16" t="s">
        <v>64</v>
      </c>
      <c r="F111" s="16" t="s">
        <v>580</v>
      </c>
      <c r="G111" s="262" t="s">
        <v>9</v>
      </c>
      <c r="H111" s="263">
        <v>0.60499999999999987</v>
      </c>
      <c r="I111" s="263">
        <v>0.29043333333333327</v>
      </c>
      <c r="J111" s="263">
        <v>0.31456666666666661</v>
      </c>
      <c r="K111" s="241">
        <v>0.48005509641873279</v>
      </c>
      <c r="L111" s="148" t="s">
        <v>554</v>
      </c>
      <c r="M111" s="148" t="s">
        <v>551</v>
      </c>
      <c r="N111" s="148">
        <v>12</v>
      </c>
      <c r="O111" t="s">
        <v>64</v>
      </c>
    </row>
    <row r="112" spans="1:15" x14ac:dyDescent="0.3">
      <c r="A112" t="s">
        <v>1268</v>
      </c>
      <c r="B112">
        <v>332710</v>
      </c>
      <c r="C112" s="148">
        <v>664</v>
      </c>
      <c r="D112" s="16" t="s">
        <v>365</v>
      </c>
      <c r="E112" s="16" t="s">
        <v>366</v>
      </c>
      <c r="F112" s="16" t="s">
        <v>1021</v>
      </c>
      <c r="G112" s="262" t="s">
        <v>9</v>
      </c>
      <c r="H112" s="263">
        <v>0.9600000000000003</v>
      </c>
      <c r="I112" s="263">
        <v>0.36769166666666697</v>
      </c>
      <c r="J112" s="263">
        <v>0.59230833333333333</v>
      </c>
      <c r="K112" s="241">
        <v>0.383012152777778</v>
      </c>
      <c r="L112" s="148" t="s">
        <v>554</v>
      </c>
      <c r="M112" s="148" t="s">
        <v>551</v>
      </c>
      <c r="N112" s="148">
        <v>12</v>
      </c>
      <c r="O112" t="s">
        <v>366</v>
      </c>
    </row>
    <row r="113" spans="1:16" x14ac:dyDescent="0.3">
      <c r="A113" t="s">
        <v>1240</v>
      </c>
      <c r="B113">
        <v>332380</v>
      </c>
      <c r="C113" s="148">
        <v>254</v>
      </c>
      <c r="D113" s="16" t="s">
        <v>303</v>
      </c>
      <c r="E113" s="16" t="s">
        <v>307</v>
      </c>
      <c r="F113" s="16" t="s">
        <v>949</v>
      </c>
      <c r="G113" s="262" t="s">
        <v>10</v>
      </c>
      <c r="H113" s="263">
        <v>7.9999999999999988E-2</v>
      </c>
      <c r="I113" s="263">
        <v>0</v>
      </c>
      <c r="J113" s="263">
        <v>7.9999999999999988E-2</v>
      </c>
      <c r="K113" s="241">
        <v>0</v>
      </c>
      <c r="L113" s="148" t="s">
        <v>554</v>
      </c>
      <c r="M113" s="148" t="s">
        <v>551</v>
      </c>
      <c r="N113" s="148">
        <v>12</v>
      </c>
      <c r="O113" t="s">
        <v>307</v>
      </c>
    </row>
    <row r="114" spans="1:16" x14ac:dyDescent="0.3">
      <c r="A114" t="s">
        <v>1241</v>
      </c>
      <c r="B114">
        <v>332390</v>
      </c>
      <c r="C114" s="148">
        <v>254</v>
      </c>
      <c r="D114" s="16" t="s">
        <v>303</v>
      </c>
      <c r="E114" s="16" t="s">
        <v>308</v>
      </c>
      <c r="F114" s="16" t="s">
        <v>951</v>
      </c>
      <c r="G114" s="262" t="s">
        <v>10</v>
      </c>
      <c r="H114" s="263">
        <v>0.14999999999999997</v>
      </c>
      <c r="I114" s="263">
        <v>0</v>
      </c>
      <c r="J114" s="263">
        <v>0.14999999999999997</v>
      </c>
      <c r="K114" s="241">
        <v>0</v>
      </c>
      <c r="L114" s="148" t="s">
        <v>554</v>
      </c>
      <c r="M114" s="148" t="s">
        <v>551</v>
      </c>
      <c r="N114" s="148">
        <v>12</v>
      </c>
      <c r="O114" t="s">
        <v>308</v>
      </c>
    </row>
    <row r="115" spans="1:16" x14ac:dyDescent="0.3">
      <c r="A115" t="s">
        <v>1242</v>
      </c>
      <c r="B115">
        <v>332400</v>
      </c>
      <c r="C115" s="148">
        <v>254</v>
      </c>
      <c r="D115" s="16" t="s">
        <v>303</v>
      </c>
      <c r="E115" s="16" t="s">
        <v>309</v>
      </c>
      <c r="F115" s="16" t="s">
        <v>953</v>
      </c>
      <c r="G115" s="262" t="s">
        <v>10</v>
      </c>
      <c r="H115" s="263">
        <v>0.14999999999999997</v>
      </c>
      <c r="I115" s="263">
        <v>8.3333333333324155E-6</v>
      </c>
      <c r="J115" s="263">
        <v>0.14999166666666663</v>
      </c>
      <c r="K115" s="241">
        <v>5.5555555555549446E-5</v>
      </c>
      <c r="L115" s="148" t="s">
        <v>554</v>
      </c>
      <c r="M115" s="148" t="s">
        <v>551</v>
      </c>
      <c r="N115" s="148">
        <v>12</v>
      </c>
      <c r="O115" t="s">
        <v>309</v>
      </c>
      <c r="P115" s="25"/>
    </row>
    <row r="116" spans="1:16" x14ac:dyDescent="0.3">
      <c r="A116" t="s">
        <v>1243</v>
      </c>
      <c r="B116">
        <v>332410</v>
      </c>
      <c r="C116" s="148">
        <v>254</v>
      </c>
      <c r="D116" s="16" t="s">
        <v>303</v>
      </c>
      <c r="E116" s="16" t="s">
        <v>310</v>
      </c>
      <c r="F116" s="16" t="s">
        <v>955</v>
      </c>
      <c r="G116" s="262" t="s">
        <v>10</v>
      </c>
      <c r="H116" s="263">
        <v>0.14999999999999997</v>
      </c>
      <c r="I116" s="263">
        <v>0</v>
      </c>
      <c r="J116" s="263">
        <v>0.14999999999999997</v>
      </c>
      <c r="K116" s="241">
        <v>0</v>
      </c>
      <c r="L116" s="148" t="s">
        <v>554</v>
      </c>
      <c r="M116" s="148" t="s">
        <v>551</v>
      </c>
      <c r="N116" s="148">
        <v>12</v>
      </c>
      <c r="O116" t="s">
        <v>310</v>
      </c>
    </row>
    <row r="117" spans="1:16" x14ac:dyDescent="0.3">
      <c r="A117" t="s">
        <v>1237</v>
      </c>
      <c r="B117">
        <v>332350</v>
      </c>
      <c r="C117" s="148">
        <v>254</v>
      </c>
      <c r="D117" s="16" t="s">
        <v>303</v>
      </c>
      <c r="E117" s="16" t="s">
        <v>304</v>
      </c>
      <c r="F117" s="16" t="s">
        <v>943</v>
      </c>
      <c r="G117" s="262" t="s">
        <v>10</v>
      </c>
      <c r="H117" s="263">
        <v>0.14999999999999997</v>
      </c>
      <c r="I117" s="263">
        <v>0</v>
      </c>
      <c r="J117" s="263">
        <v>0.14999999999999997</v>
      </c>
      <c r="K117" s="241">
        <v>0</v>
      </c>
      <c r="L117" s="148" t="s">
        <v>554</v>
      </c>
      <c r="M117" s="148" t="s">
        <v>551</v>
      </c>
      <c r="N117" s="148">
        <v>6</v>
      </c>
      <c r="O117" t="s">
        <v>304</v>
      </c>
    </row>
    <row r="118" spans="1:16" x14ac:dyDescent="0.3">
      <c r="A118" t="s">
        <v>1238</v>
      </c>
      <c r="B118">
        <v>332360</v>
      </c>
      <c r="C118" s="148">
        <v>254</v>
      </c>
      <c r="D118" s="16" t="s">
        <v>303</v>
      </c>
      <c r="E118" s="16" t="s">
        <v>305</v>
      </c>
      <c r="F118" s="16" t="s">
        <v>945</v>
      </c>
      <c r="G118" s="262" t="s">
        <v>10</v>
      </c>
      <c r="H118" s="263">
        <v>0.14999999999999997</v>
      </c>
      <c r="I118" s="263">
        <v>0</v>
      </c>
      <c r="J118" s="263">
        <v>0.14999999999999997</v>
      </c>
      <c r="K118" s="241">
        <v>0</v>
      </c>
      <c r="L118" s="148" t="s">
        <v>554</v>
      </c>
      <c r="M118" s="148" t="s">
        <v>551</v>
      </c>
      <c r="N118" s="148">
        <v>12</v>
      </c>
      <c r="O118" t="s">
        <v>305</v>
      </c>
    </row>
    <row r="119" spans="1:16" x14ac:dyDescent="0.3">
      <c r="A119" t="s">
        <v>1239</v>
      </c>
      <c r="B119">
        <v>332370</v>
      </c>
      <c r="C119" s="148">
        <v>254</v>
      </c>
      <c r="D119" s="16" t="s">
        <v>303</v>
      </c>
      <c r="E119" s="16" t="s">
        <v>306</v>
      </c>
      <c r="F119" s="16" t="s">
        <v>947</v>
      </c>
      <c r="G119" s="262" t="s">
        <v>10</v>
      </c>
      <c r="H119" s="263">
        <v>0.14999999999999997</v>
      </c>
      <c r="I119" s="263">
        <v>0</v>
      </c>
      <c r="J119" s="263">
        <v>0.14999999999999997</v>
      </c>
      <c r="K119" s="241">
        <v>0</v>
      </c>
      <c r="L119" s="148" t="s">
        <v>554</v>
      </c>
      <c r="M119" s="148" t="s">
        <v>551</v>
      </c>
      <c r="N119" s="148">
        <v>12</v>
      </c>
      <c r="O119" t="s">
        <v>306</v>
      </c>
    </row>
    <row r="120" spans="1:16" x14ac:dyDescent="0.3">
      <c r="A120" t="s">
        <v>1173</v>
      </c>
      <c r="B120">
        <v>0</v>
      </c>
      <c r="C120" s="148">
        <v>214</v>
      </c>
      <c r="D120" s="16" t="s">
        <v>169</v>
      </c>
      <c r="E120" s="16" t="s">
        <v>756</v>
      </c>
      <c r="F120" s="16" t="s">
        <v>757</v>
      </c>
      <c r="G120" s="262" t="s">
        <v>10</v>
      </c>
      <c r="H120" s="263">
        <v>0.13181614550667503</v>
      </c>
      <c r="I120" s="263">
        <v>0</v>
      </c>
      <c r="J120" s="263">
        <v>0.13181614550667503</v>
      </c>
      <c r="K120" s="241">
        <v>0</v>
      </c>
      <c r="L120" s="148" t="s">
        <v>553</v>
      </c>
      <c r="M120" s="148" t="s">
        <v>1078</v>
      </c>
      <c r="N120" s="148">
        <v>12</v>
      </c>
      <c r="O120" t="s">
        <v>756</v>
      </c>
    </row>
    <row r="121" spans="1:16" x14ac:dyDescent="0.3">
      <c r="A121" t="s">
        <v>1266</v>
      </c>
      <c r="B121">
        <v>0</v>
      </c>
      <c r="C121" s="148">
        <v>227</v>
      </c>
      <c r="D121" s="16" t="s">
        <v>1009</v>
      </c>
      <c r="E121" s="16" t="s">
        <v>1011</v>
      </c>
      <c r="F121" s="16" t="s">
        <v>1012</v>
      </c>
      <c r="G121" s="262" t="s">
        <v>10</v>
      </c>
      <c r="H121" s="263">
        <v>0</v>
      </c>
      <c r="I121" s="263">
        <v>0</v>
      </c>
      <c r="J121" s="263">
        <v>0</v>
      </c>
      <c r="K121" s="241">
        <v>0</v>
      </c>
      <c r="L121" s="148" t="s">
        <v>553</v>
      </c>
      <c r="M121" s="148" t="s">
        <v>1078</v>
      </c>
      <c r="N121" s="148">
        <v>12</v>
      </c>
      <c r="O121" t="s">
        <v>1011</v>
      </c>
      <c r="P121" s="25"/>
    </row>
    <row r="122" spans="1:16" x14ac:dyDescent="0.3">
      <c r="A122" t="s">
        <v>1141</v>
      </c>
      <c r="B122">
        <v>331500</v>
      </c>
      <c r="C122" s="148">
        <v>169</v>
      </c>
      <c r="D122" s="16" t="s">
        <v>103</v>
      </c>
      <c r="E122" s="16" t="s">
        <v>131</v>
      </c>
      <c r="F122" s="16" t="s">
        <v>676</v>
      </c>
      <c r="G122" s="262" t="s">
        <v>11</v>
      </c>
      <c r="H122" s="263">
        <v>0.82219999999999993</v>
      </c>
      <c r="I122" s="263">
        <v>0.58975833333333316</v>
      </c>
      <c r="J122" s="263">
        <v>0.23244166666666674</v>
      </c>
      <c r="K122" s="241">
        <v>0.71729303494689034</v>
      </c>
      <c r="L122" s="148" t="s">
        <v>554</v>
      </c>
      <c r="M122" s="148" t="s">
        <v>551</v>
      </c>
      <c r="N122" s="148">
        <v>12</v>
      </c>
      <c r="O122" t="s">
        <v>131</v>
      </c>
    </row>
    <row r="123" spans="1:16" x14ac:dyDescent="0.3">
      <c r="A123" t="s">
        <v>1142</v>
      </c>
      <c r="B123">
        <v>331510</v>
      </c>
      <c r="C123" s="148">
        <v>169</v>
      </c>
      <c r="D123" s="16" t="s">
        <v>103</v>
      </c>
      <c r="E123" s="16" t="s">
        <v>132</v>
      </c>
      <c r="F123" s="16" t="s">
        <v>678</v>
      </c>
      <c r="G123" s="262" t="s">
        <v>11</v>
      </c>
      <c r="H123" s="263">
        <v>0.59918333333333318</v>
      </c>
      <c r="I123" s="263">
        <v>0.37786666666666646</v>
      </c>
      <c r="J123" s="263">
        <v>0.22131666666666669</v>
      </c>
      <c r="K123" s="241">
        <v>0.63063614363995424</v>
      </c>
      <c r="L123" s="148" t="s">
        <v>554</v>
      </c>
      <c r="M123" s="148" t="s">
        <v>551</v>
      </c>
      <c r="N123" s="148">
        <v>12</v>
      </c>
      <c r="O123" t="s">
        <v>132</v>
      </c>
    </row>
    <row r="124" spans="1:16" x14ac:dyDescent="0.3">
      <c r="A124" t="s">
        <v>1155</v>
      </c>
      <c r="B124">
        <v>331610</v>
      </c>
      <c r="C124" s="148">
        <v>169</v>
      </c>
      <c r="D124" s="16" t="s">
        <v>103</v>
      </c>
      <c r="E124" s="16" t="s">
        <v>143</v>
      </c>
      <c r="F124" s="16" t="s">
        <v>691</v>
      </c>
      <c r="G124" s="262" t="s">
        <v>11</v>
      </c>
      <c r="H124" s="263">
        <v>0.56350000000000011</v>
      </c>
      <c r="I124" s="263">
        <v>0.34269166666666673</v>
      </c>
      <c r="J124" s="263">
        <v>0.22080833333333336</v>
      </c>
      <c r="K124" s="241">
        <v>0.60814847678201711</v>
      </c>
      <c r="L124" s="148" t="s">
        <v>554</v>
      </c>
      <c r="M124" s="148" t="s">
        <v>551</v>
      </c>
      <c r="N124" s="148">
        <v>12</v>
      </c>
      <c r="O124" t="s">
        <v>143</v>
      </c>
    </row>
    <row r="125" spans="1:16" x14ac:dyDescent="0.3">
      <c r="A125" t="s">
        <v>1159</v>
      </c>
      <c r="B125">
        <v>331650</v>
      </c>
      <c r="C125" s="148">
        <v>169</v>
      </c>
      <c r="D125" s="16" t="s">
        <v>103</v>
      </c>
      <c r="E125" s="16" t="s">
        <v>147</v>
      </c>
      <c r="F125" s="16" t="s">
        <v>695</v>
      </c>
      <c r="G125" s="262" t="s">
        <v>11</v>
      </c>
      <c r="H125" s="263">
        <v>0.71204999999999996</v>
      </c>
      <c r="I125" s="263">
        <v>0.48508333333333331</v>
      </c>
      <c r="J125" s="263">
        <v>0.22696666666666665</v>
      </c>
      <c r="K125" s="241">
        <v>0.68124897596142597</v>
      </c>
      <c r="L125" s="148" t="s">
        <v>554</v>
      </c>
      <c r="M125" s="148" t="s">
        <v>551</v>
      </c>
      <c r="N125" s="148">
        <v>12</v>
      </c>
      <c r="O125" t="s">
        <v>147</v>
      </c>
    </row>
    <row r="126" spans="1:16" x14ac:dyDescent="0.3">
      <c r="A126" t="s">
        <v>1109</v>
      </c>
      <c r="B126">
        <v>331250</v>
      </c>
      <c r="C126" s="148">
        <v>169</v>
      </c>
      <c r="D126" s="16" t="s">
        <v>103</v>
      </c>
      <c r="E126" s="16" t="s">
        <v>105</v>
      </c>
      <c r="F126" s="16" t="s">
        <v>644</v>
      </c>
      <c r="G126" s="262" t="s">
        <v>11</v>
      </c>
      <c r="H126" s="263">
        <v>0.64320833333333338</v>
      </c>
      <c r="I126" s="263">
        <v>0.41970000000000007</v>
      </c>
      <c r="J126" s="263">
        <v>0.22350833333333331</v>
      </c>
      <c r="K126" s="241">
        <v>0.65251020275960359</v>
      </c>
      <c r="L126" s="148" t="s">
        <v>554</v>
      </c>
      <c r="M126" s="148" t="s">
        <v>551</v>
      </c>
      <c r="N126" s="148">
        <v>12</v>
      </c>
      <c r="O126" t="s">
        <v>105</v>
      </c>
    </row>
    <row r="127" spans="1:16" x14ac:dyDescent="0.3">
      <c r="A127" t="s">
        <v>1129</v>
      </c>
      <c r="B127">
        <v>331400</v>
      </c>
      <c r="C127" s="148">
        <v>169</v>
      </c>
      <c r="D127" s="16" t="s">
        <v>103</v>
      </c>
      <c r="E127" s="16" t="s">
        <v>121</v>
      </c>
      <c r="F127" s="16" t="s">
        <v>662</v>
      </c>
      <c r="G127" s="262" t="s">
        <v>11</v>
      </c>
      <c r="H127" s="263">
        <v>0.58952500000000008</v>
      </c>
      <c r="I127" s="263">
        <v>0.36870000000000003</v>
      </c>
      <c r="J127" s="263">
        <v>0.22082500000000002</v>
      </c>
      <c r="K127" s="241">
        <v>0.62541876934820406</v>
      </c>
      <c r="L127" s="148" t="s">
        <v>554</v>
      </c>
      <c r="M127" s="148" t="s">
        <v>551</v>
      </c>
      <c r="N127" s="148">
        <v>6</v>
      </c>
      <c r="O127" t="s">
        <v>121</v>
      </c>
    </row>
    <row r="128" spans="1:16" x14ac:dyDescent="0.3">
      <c r="A128" t="s">
        <v>1130</v>
      </c>
      <c r="B128">
        <v>331410</v>
      </c>
      <c r="C128" s="148">
        <v>169</v>
      </c>
      <c r="D128" s="16" t="s">
        <v>103</v>
      </c>
      <c r="E128" s="16" t="s">
        <v>122</v>
      </c>
      <c r="F128" s="16" t="s">
        <v>664</v>
      </c>
      <c r="G128" s="262" t="s">
        <v>11</v>
      </c>
      <c r="H128" s="263">
        <v>0.54829166666666662</v>
      </c>
      <c r="I128" s="263">
        <v>0.32950833333333329</v>
      </c>
      <c r="J128" s="263">
        <v>0.2187833333333333</v>
      </c>
      <c r="K128" s="241">
        <v>0.60097271829166343</v>
      </c>
      <c r="L128" s="148" t="s">
        <v>554</v>
      </c>
      <c r="M128" s="148" t="s">
        <v>551</v>
      </c>
      <c r="N128" s="148">
        <v>6</v>
      </c>
      <c r="O128" t="s">
        <v>122</v>
      </c>
    </row>
    <row r="129" spans="1:15" x14ac:dyDescent="0.3">
      <c r="A129" t="s">
        <v>1214</v>
      </c>
      <c r="B129">
        <v>332130</v>
      </c>
      <c r="C129" s="148">
        <v>17</v>
      </c>
      <c r="D129" s="16" t="s">
        <v>260</v>
      </c>
      <c r="E129" s="16" t="s">
        <v>261</v>
      </c>
      <c r="F129" s="16" t="s">
        <v>893</v>
      </c>
      <c r="G129" s="262" t="s">
        <v>11</v>
      </c>
      <c r="H129" s="263">
        <v>0.40411666666666674</v>
      </c>
      <c r="I129" s="263">
        <v>0.20699166666666674</v>
      </c>
      <c r="J129" s="263">
        <v>0.19712499999999999</v>
      </c>
      <c r="K129" s="241">
        <v>0.51220769579741832</v>
      </c>
      <c r="L129" s="148" t="s">
        <v>554</v>
      </c>
      <c r="M129" s="148" t="s">
        <v>551</v>
      </c>
      <c r="N129" s="148">
        <v>12</v>
      </c>
      <c r="O129" t="s">
        <v>261</v>
      </c>
    </row>
    <row r="130" spans="1:15" x14ac:dyDescent="0.3">
      <c r="A130" t="s">
        <v>1208</v>
      </c>
      <c r="B130">
        <v>332060</v>
      </c>
      <c r="C130" s="148">
        <v>369</v>
      </c>
      <c r="D130" s="16" t="s">
        <v>245</v>
      </c>
      <c r="E130" s="16" t="s">
        <v>246</v>
      </c>
      <c r="F130" s="16" t="s">
        <v>862</v>
      </c>
      <c r="G130" s="262" t="s">
        <v>11</v>
      </c>
      <c r="H130" s="263">
        <v>0.69219999999999982</v>
      </c>
      <c r="I130" s="263">
        <v>0.29316666666666646</v>
      </c>
      <c r="J130" s="263">
        <v>0.39903333333333335</v>
      </c>
      <c r="K130" s="241">
        <v>0.42352884522777601</v>
      </c>
      <c r="L130" s="148" t="s">
        <v>554</v>
      </c>
      <c r="M130" s="148" t="s">
        <v>551</v>
      </c>
      <c r="N130" s="148">
        <v>6</v>
      </c>
      <c r="O130" t="s">
        <v>246</v>
      </c>
    </row>
    <row r="131" spans="1:15" x14ac:dyDescent="0.3">
      <c r="A131" t="s">
        <v>1131</v>
      </c>
      <c r="B131">
        <v>332090</v>
      </c>
      <c r="C131" s="148">
        <v>407</v>
      </c>
      <c r="D131" s="16" t="s">
        <v>255</v>
      </c>
      <c r="E131" s="16" t="s">
        <v>256</v>
      </c>
      <c r="F131" s="16" t="s">
        <v>695</v>
      </c>
      <c r="G131" s="262" t="s">
        <v>11</v>
      </c>
      <c r="H131" s="263">
        <v>0.71204999999999996</v>
      </c>
      <c r="I131" s="263">
        <v>0.48508333333333331</v>
      </c>
      <c r="J131" s="263">
        <v>0.22696666666666665</v>
      </c>
      <c r="K131" s="241">
        <v>0.68124897596142597</v>
      </c>
      <c r="L131" s="148" t="s">
        <v>554</v>
      </c>
      <c r="M131" s="148" t="s">
        <v>551</v>
      </c>
      <c r="N131" s="148">
        <v>12</v>
      </c>
      <c r="O131" t="s">
        <v>256</v>
      </c>
    </row>
    <row r="132" spans="1:15" x14ac:dyDescent="0.3">
      <c r="A132" t="s">
        <v>1176</v>
      </c>
      <c r="B132">
        <v>331820</v>
      </c>
      <c r="C132" s="148">
        <v>432</v>
      </c>
      <c r="D132" s="16" t="s">
        <v>175</v>
      </c>
      <c r="E132" s="16" t="s">
        <v>176</v>
      </c>
      <c r="F132" s="16" t="s">
        <v>764</v>
      </c>
      <c r="G132" s="262" t="s">
        <v>11</v>
      </c>
      <c r="H132" s="263">
        <v>0.47410000000000002</v>
      </c>
      <c r="I132" s="263">
        <v>0.16577500000000001</v>
      </c>
      <c r="J132" s="263">
        <v>0.30832500000000002</v>
      </c>
      <c r="K132" s="241">
        <v>0.34966251845602192</v>
      </c>
      <c r="L132" s="148" t="s">
        <v>554</v>
      </c>
      <c r="M132" s="148" t="s">
        <v>551</v>
      </c>
      <c r="N132" s="148">
        <v>3</v>
      </c>
      <c r="O132" t="s">
        <v>176</v>
      </c>
    </row>
    <row r="133" spans="1:15" x14ac:dyDescent="0.3">
      <c r="A133" t="s">
        <v>1222</v>
      </c>
      <c r="B133">
        <v>0</v>
      </c>
      <c r="C133" s="148">
        <v>18</v>
      </c>
      <c r="D133" s="16" t="s">
        <v>909</v>
      </c>
      <c r="E133" s="16" t="s">
        <v>544</v>
      </c>
      <c r="F133" s="16" t="s">
        <v>600</v>
      </c>
      <c r="G133" s="262" t="s">
        <v>12</v>
      </c>
      <c r="H133" s="263">
        <v>0.19645199531422078</v>
      </c>
      <c r="I133" s="263">
        <v>0</v>
      </c>
      <c r="J133" s="263">
        <v>0.19645199531422078</v>
      </c>
      <c r="K133" s="241">
        <v>0</v>
      </c>
      <c r="L133" s="148" t="s">
        <v>553</v>
      </c>
      <c r="M133" s="148" t="s">
        <v>1078</v>
      </c>
      <c r="N133" s="148">
        <v>12</v>
      </c>
      <c r="O133" t="s">
        <v>545</v>
      </c>
    </row>
    <row r="134" spans="1:15" x14ac:dyDescent="0.3">
      <c r="A134" t="s">
        <v>1168</v>
      </c>
      <c r="B134">
        <v>0</v>
      </c>
      <c r="C134" s="148">
        <v>121</v>
      </c>
      <c r="D134" s="16" t="s">
        <v>1293</v>
      </c>
      <c r="E134" s="16" t="s">
        <v>157</v>
      </c>
      <c r="F134" s="16" t="s">
        <v>600</v>
      </c>
      <c r="G134" s="262" t="s">
        <v>12</v>
      </c>
      <c r="H134" s="263">
        <v>0.17427347884633451</v>
      </c>
      <c r="I134" s="263">
        <v>0</v>
      </c>
      <c r="J134" s="263">
        <v>0.17427347884633451</v>
      </c>
      <c r="K134" s="241">
        <v>0</v>
      </c>
      <c r="L134" s="148" t="s">
        <v>553</v>
      </c>
      <c r="M134" s="148" t="s">
        <v>1078</v>
      </c>
      <c r="N134" s="148">
        <v>12</v>
      </c>
      <c r="O134" t="s">
        <v>157</v>
      </c>
    </row>
    <row r="135" spans="1:15" x14ac:dyDescent="0.3">
      <c r="A135" t="s">
        <v>1195</v>
      </c>
      <c r="B135">
        <v>0</v>
      </c>
      <c r="C135" s="148">
        <v>13</v>
      </c>
      <c r="D135" s="16" t="s">
        <v>220</v>
      </c>
      <c r="E135" s="16" t="s">
        <v>79</v>
      </c>
      <c r="F135" s="16" t="s">
        <v>600</v>
      </c>
      <c r="G135" s="262" t="s">
        <v>12</v>
      </c>
      <c r="H135" s="263">
        <v>0.22650534569033598</v>
      </c>
      <c r="I135" s="263">
        <v>0</v>
      </c>
      <c r="J135" s="263">
        <v>0.22650534569033598</v>
      </c>
      <c r="K135" s="241">
        <v>0</v>
      </c>
      <c r="L135" s="148" t="s">
        <v>553</v>
      </c>
      <c r="M135" s="148" t="s">
        <v>1078</v>
      </c>
      <c r="N135" s="148">
        <v>12</v>
      </c>
      <c r="O135" t="s">
        <v>539</v>
      </c>
    </row>
    <row r="136" spans="1:15" x14ac:dyDescent="0.3">
      <c r="A136" t="s">
        <v>1183</v>
      </c>
      <c r="B136">
        <v>0</v>
      </c>
      <c r="C136" s="148">
        <v>8</v>
      </c>
      <c r="D136" s="16" t="s">
        <v>189</v>
      </c>
      <c r="E136" s="16" t="s">
        <v>157</v>
      </c>
      <c r="F136" s="16" t="s">
        <v>600</v>
      </c>
      <c r="G136" s="262" t="s">
        <v>12</v>
      </c>
      <c r="H136" s="263">
        <v>0.18247046255401247</v>
      </c>
      <c r="I136" s="263">
        <v>0</v>
      </c>
      <c r="J136" s="263">
        <v>0.18247046255401247</v>
      </c>
      <c r="K136" s="241">
        <v>0</v>
      </c>
      <c r="L136" s="148" t="s">
        <v>553</v>
      </c>
      <c r="M136" s="148" t="s">
        <v>1078</v>
      </c>
      <c r="N136" s="148">
        <v>12</v>
      </c>
      <c r="O136" t="s">
        <v>540</v>
      </c>
    </row>
    <row r="137" spans="1:15" x14ac:dyDescent="0.3">
      <c r="A137" t="s">
        <v>1198</v>
      </c>
      <c r="B137">
        <v>0</v>
      </c>
      <c r="C137" s="148">
        <v>32</v>
      </c>
      <c r="D137" s="16" t="s">
        <v>229</v>
      </c>
      <c r="E137" s="16" t="s">
        <v>841</v>
      </c>
      <c r="F137" s="16" t="s">
        <v>600</v>
      </c>
      <c r="G137" s="262" t="s">
        <v>12</v>
      </c>
      <c r="H137" s="263">
        <v>0.25679877007174579</v>
      </c>
      <c r="I137" s="263">
        <v>0</v>
      </c>
      <c r="J137" s="263">
        <v>0.25679877007174579</v>
      </c>
      <c r="K137" s="241">
        <v>0</v>
      </c>
      <c r="L137" s="148" t="s">
        <v>553</v>
      </c>
      <c r="M137" s="148" t="s">
        <v>1078</v>
      </c>
      <c r="N137" s="148">
        <v>12</v>
      </c>
      <c r="O137" t="s">
        <v>1199</v>
      </c>
    </row>
    <row r="138" spans="1:15" x14ac:dyDescent="0.3">
      <c r="A138" t="s">
        <v>1080</v>
      </c>
      <c r="B138">
        <v>0</v>
      </c>
      <c r="C138" s="148">
        <v>1</v>
      </c>
      <c r="D138" s="16" t="s">
        <v>1289</v>
      </c>
      <c r="E138" s="16" t="s">
        <v>71</v>
      </c>
      <c r="F138" s="16" t="s">
        <v>587</v>
      </c>
      <c r="G138" s="262" t="s">
        <v>13</v>
      </c>
      <c r="H138" s="263">
        <v>0.11840853829105073</v>
      </c>
      <c r="I138" s="263">
        <v>0</v>
      </c>
      <c r="J138" s="263">
        <v>0.11840853829105073</v>
      </c>
      <c r="K138" s="241">
        <v>0</v>
      </c>
      <c r="L138" s="148" t="s">
        <v>553</v>
      </c>
      <c r="M138" s="148" t="s">
        <v>1078</v>
      </c>
      <c r="N138" s="148">
        <v>12</v>
      </c>
      <c r="O138" t="s">
        <v>1081</v>
      </c>
    </row>
    <row r="139" spans="1:15" x14ac:dyDescent="0.3">
      <c r="A139" t="s">
        <v>1277</v>
      </c>
      <c r="B139">
        <v>0</v>
      </c>
      <c r="C139" s="148">
        <v>111</v>
      </c>
      <c r="D139" s="16" t="s">
        <v>1294</v>
      </c>
      <c r="E139" s="16" t="s">
        <v>383</v>
      </c>
      <c r="F139" s="16" t="s">
        <v>864</v>
      </c>
      <c r="G139" s="262" t="s">
        <v>13</v>
      </c>
      <c r="H139" s="263">
        <v>0.11502864698104892</v>
      </c>
      <c r="I139" s="263">
        <v>0</v>
      </c>
      <c r="J139" s="263">
        <v>0.11502864698104892</v>
      </c>
      <c r="K139" s="241">
        <v>0</v>
      </c>
      <c r="L139" s="148" t="s">
        <v>553</v>
      </c>
      <c r="M139" s="148" t="s">
        <v>1078</v>
      </c>
      <c r="N139" s="148">
        <v>12</v>
      </c>
      <c r="O139" t="s">
        <v>383</v>
      </c>
    </row>
    <row r="140" spans="1:15" x14ac:dyDescent="0.3">
      <c r="A140" t="s">
        <v>1209</v>
      </c>
      <c r="B140">
        <v>0</v>
      </c>
      <c r="C140" s="148">
        <v>103</v>
      </c>
      <c r="D140" t="s">
        <v>247</v>
      </c>
      <c r="E140" t="s">
        <v>249</v>
      </c>
      <c r="F140" t="s">
        <v>864</v>
      </c>
      <c r="G140" s="262" t="s">
        <v>13</v>
      </c>
      <c r="H140" s="263">
        <v>0.1061202092330497</v>
      </c>
      <c r="I140" s="263">
        <v>0</v>
      </c>
      <c r="J140" s="263">
        <v>0.1061202092330497</v>
      </c>
      <c r="K140" s="241">
        <v>0</v>
      </c>
      <c r="L140" s="148" t="s">
        <v>553</v>
      </c>
      <c r="M140" s="148" t="s">
        <v>1078</v>
      </c>
      <c r="N140" s="148">
        <v>12</v>
      </c>
      <c r="O140" t="s">
        <v>1210</v>
      </c>
    </row>
    <row r="141" spans="1:15" x14ac:dyDescent="0.3">
      <c r="A141" t="s">
        <v>1248</v>
      </c>
      <c r="B141">
        <v>0</v>
      </c>
      <c r="C141" s="148">
        <v>212</v>
      </c>
      <c r="D141" s="16" t="s">
        <v>1292</v>
      </c>
      <c r="E141" s="16" t="s">
        <v>323</v>
      </c>
      <c r="F141" s="16" t="s">
        <v>864</v>
      </c>
      <c r="G141" s="262" t="s">
        <v>13</v>
      </c>
      <c r="H141" s="263">
        <v>0.10231957457584198</v>
      </c>
      <c r="I141" s="263">
        <v>0</v>
      </c>
      <c r="J141" s="263">
        <v>0.10231957457584198</v>
      </c>
      <c r="K141" s="241">
        <v>0</v>
      </c>
      <c r="L141" s="148" t="s">
        <v>553</v>
      </c>
      <c r="M141" s="148" t="s">
        <v>1078</v>
      </c>
      <c r="N141" s="148">
        <v>12</v>
      </c>
      <c r="O141" t="s">
        <v>323</v>
      </c>
    </row>
    <row r="142" spans="1:15" x14ac:dyDescent="0.3">
      <c r="A142" t="s">
        <v>1166</v>
      </c>
      <c r="B142">
        <v>332900</v>
      </c>
      <c r="C142" s="148">
        <v>53</v>
      </c>
      <c r="D142" s="16" t="s">
        <v>103</v>
      </c>
      <c r="E142" s="16" t="s">
        <v>384</v>
      </c>
      <c r="F142" s="16" t="s">
        <v>706</v>
      </c>
      <c r="G142" s="262" t="s">
        <v>13</v>
      </c>
      <c r="H142" s="263">
        <v>0.42808333333333337</v>
      </c>
      <c r="I142" s="263">
        <v>0.23627500000000001</v>
      </c>
      <c r="J142" s="263">
        <v>0.19180833333333336</v>
      </c>
      <c r="K142" s="241">
        <v>0.55193692816819151</v>
      </c>
      <c r="L142" s="148" t="s">
        <v>554</v>
      </c>
      <c r="M142" s="148" t="s">
        <v>551</v>
      </c>
      <c r="N142" s="148">
        <v>3</v>
      </c>
      <c r="O142" t="s">
        <v>384</v>
      </c>
    </row>
    <row r="143" spans="1:15" x14ac:dyDescent="0.3">
      <c r="A143" t="s">
        <v>1280</v>
      </c>
      <c r="B143">
        <v>332460</v>
      </c>
      <c r="C143" s="148">
        <v>24</v>
      </c>
      <c r="D143" s="16" t="s">
        <v>319</v>
      </c>
      <c r="E143" s="16" t="s">
        <v>320</v>
      </c>
      <c r="F143" s="16" t="s">
        <v>966</v>
      </c>
      <c r="G143" s="262" t="s">
        <v>13</v>
      </c>
      <c r="H143" s="263">
        <v>0.47383636363636356</v>
      </c>
      <c r="I143" s="263">
        <v>0.23081818181818173</v>
      </c>
      <c r="J143" s="263">
        <v>0.24301818181818183</v>
      </c>
      <c r="K143" s="241">
        <v>0.48712635739227189</v>
      </c>
      <c r="L143" s="148" t="s">
        <v>554</v>
      </c>
      <c r="M143" s="148" t="s">
        <v>551</v>
      </c>
      <c r="N143" s="148">
        <v>12</v>
      </c>
      <c r="O143" t="s">
        <v>320</v>
      </c>
    </row>
    <row r="144" spans="1:15" x14ac:dyDescent="0.3">
      <c r="A144" t="s">
        <v>1257</v>
      </c>
      <c r="B144">
        <v>0</v>
      </c>
      <c r="C144" s="148">
        <v>100</v>
      </c>
      <c r="D144" s="16" t="s">
        <v>342</v>
      </c>
      <c r="E144" s="16" t="s">
        <v>343</v>
      </c>
      <c r="F144" s="16" t="s">
        <v>986</v>
      </c>
      <c r="G144" s="262" t="s">
        <v>13</v>
      </c>
      <c r="H144" s="263">
        <v>0.1419970631424376</v>
      </c>
      <c r="I144" s="263">
        <v>0</v>
      </c>
      <c r="J144" s="263">
        <v>0.1419970631424376</v>
      </c>
      <c r="K144" s="241">
        <v>0</v>
      </c>
      <c r="L144" s="148" t="s">
        <v>553</v>
      </c>
      <c r="M144" s="148" t="s">
        <v>1078</v>
      </c>
      <c r="N144" s="148">
        <v>12</v>
      </c>
      <c r="O144" t="s">
        <v>343</v>
      </c>
    </row>
    <row r="145" spans="1:15" x14ac:dyDescent="0.3">
      <c r="A145" t="s">
        <v>1098</v>
      </c>
      <c r="B145">
        <v>331170</v>
      </c>
      <c r="C145" s="148">
        <v>2</v>
      </c>
      <c r="D145" s="16" t="s">
        <v>80</v>
      </c>
      <c r="E145" s="16" t="s">
        <v>93</v>
      </c>
      <c r="F145" s="16" t="s">
        <v>602</v>
      </c>
      <c r="G145" s="262" t="s">
        <v>13</v>
      </c>
      <c r="H145" s="263">
        <v>0.37045</v>
      </c>
      <c r="I145" s="263">
        <v>0.13787500000000003</v>
      </c>
      <c r="J145" s="263">
        <v>0.23257499999999998</v>
      </c>
      <c r="K145" s="241">
        <v>0.37218248076663524</v>
      </c>
      <c r="L145" s="148" t="s">
        <v>554</v>
      </c>
      <c r="M145" s="148" t="s">
        <v>551</v>
      </c>
      <c r="N145" s="148">
        <v>12</v>
      </c>
      <c r="O145" t="s">
        <v>93</v>
      </c>
    </row>
    <row r="146" spans="1:15" x14ac:dyDescent="0.3">
      <c r="A146" t="s">
        <v>1100</v>
      </c>
      <c r="B146">
        <v>331190</v>
      </c>
      <c r="C146" s="148">
        <v>2</v>
      </c>
      <c r="D146" s="16" t="s">
        <v>80</v>
      </c>
      <c r="E146" s="16" t="s">
        <v>95</v>
      </c>
      <c r="F146" s="16" t="s">
        <v>1284</v>
      </c>
      <c r="G146" s="262" t="s">
        <v>13</v>
      </c>
      <c r="H146" s="263">
        <v>0.25691666666666663</v>
      </c>
      <c r="I146" s="263">
        <v>2.3033333333333295E-2</v>
      </c>
      <c r="J146" s="263">
        <v>0.23388333333333333</v>
      </c>
      <c r="K146" s="241">
        <v>8.9652935452481208E-2</v>
      </c>
      <c r="L146" s="148" t="s">
        <v>554</v>
      </c>
      <c r="M146" s="148" t="s">
        <v>551</v>
      </c>
      <c r="N146" s="148">
        <v>12</v>
      </c>
      <c r="O146" t="s">
        <v>95</v>
      </c>
    </row>
    <row r="147" spans="1:15" x14ac:dyDescent="0.3">
      <c r="A147" t="s">
        <v>1103</v>
      </c>
      <c r="B147">
        <v>331210</v>
      </c>
      <c r="C147" s="148">
        <v>2</v>
      </c>
      <c r="D147" s="16" t="s">
        <v>80</v>
      </c>
      <c r="E147" s="16" t="s">
        <v>414</v>
      </c>
      <c r="F147" s="16" t="s">
        <v>602</v>
      </c>
      <c r="G147" s="262" t="s">
        <v>13</v>
      </c>
      <c r="H147" s="263">
        <v>0.25079999999999997</v>
      </c>
      <c r="I147" s="263">
        <v>1.666666666666658E-2</v>
      </c>
      <c r="J147" s="263">
        <v>0.23413333333333339</v>
      </c>
      <c r="K147" s="241">
        <v>6.6454013822434543E-2</v>
      </c>
      <c r="L147" s="148" t="s">
        <v>554</v>
      </c>
      <c r="M147" s="148" t="s">
        <v>551</v>
      </c>
      <c r="N147" s="148">
        <v>12</v>
      </c>
      <c r="O147" t="s">
        <v>1104</v>
      </c>
    </row>
    <row r="148" spans="1:15" x14ac:dyDescent="0.3">
      <c r="A148" t="s">
        <v>1107</v>
      </c>
      <c r="B148">
        <v>331230</v>
      </c>
      <c r="C148" s="148">
        <v>2</v>
      </c>
      <c r="D148" s="16" t="s">
        <v>80</v>
      </c>
      <c r="E148" s="16" t="s">
        <v>102</v>
      </c>
      <c r="F148" s="16" t="s">
        <v>640</v>
      </c>
      <c r="G148" s="262" t="s">
        <v>13</v>
      </c>
      <c r="H148" s="263">
        <v>0.47070833333333334</v>
      </c>
      <c r="I148" s="263">
        <v>0.233125</v>
      </c>
      <c r="J148" s="263">
        <v>0.23758333333333334</v>
      </c>
      <c r="K148" s="241">
        <v>0.4952642294414446</v>
      </c>
      <c r="L148" s="148" t="s">
        <v>554</v>
      </c>
      <c r="M148" s="148" t="s">
        <v>551</v>
      </c>
      <c r="N148" s="148">
        <v>12</v>
      </c>
      <c r="O148" t="s">
        <v>102</v>
      </c>
    </row>
    <row r="149" spans="1:15" x14ac:dyDescent="0.3">
      <c r="A149" t="s">
        <v>1085</v>
      </c>
      <c r="B149">
        <v>331080</v>
      </c>
      <c r="C149" s="148">
        <v>2</v>
      </c>
      <c r="D149" s="16" t="s">
        <v>80</v>
      </c>
      <c r="E149" s="16" t="s">
        <v>86</v>
      </c>
      <c r="F149" s="16" t="s">
        <v>602</v>
      </c>
      <c r="G149" s="262" t="s">
        <v>13</v>
      </c>
      <c r="H149" s="263">
        <v>0.25079999999999997</v>
      </c>
      <c r="I149" s="263">
        <v>1.666666666666658E-2</v>
      </c>
      <c r="J149" s="263">
        <v>0.23413333333333339</v>
      </c>
      <c r="K149" s="241">
        <v>6.6454013822434543E-2</v>
      </c>
      <c r="L149" s="148" t="s">
        <v>554</v>
      </c>
      <c r="M149" s="148" t="s">
        <v>551</v>
      </c>
      <c r="N149" s="148">
        <v>12</v>
      </c>
      <c r="O149" t="s">
        <v>86</v>
      </c>
    </row>
    <row r="150" spans="1:15" x14ac:dyDescent="0.3">
      <c r="A150" t="s">
        <v>1086</v>
      </c>
      <c r="B150">
        <v>331090</v>
      </c>
      <c r="C150" s="148">
        <v>2</v>
      </c>
      <c r="D150" s="16" t="s">
        <v>80</v>
      </c>
      <c r="E150" s="16" t="s">
        <v>84</v>
      </c>
      <c r="F150" s="16" t="s">
        <v>602</v>
      </c>
      <c r="G150" s="262" t="s">
        <v>13</v>
      </c>
      <c r="H150" s="263">
        <v>0.25079999999999997</v>
      </c>
      <c r="I150" s="263">
        <v>1.666666666666658E-2</v>
      </c>
      <c r="J150" s="263">
        <v>0.23413333333333339</v>
      </c>
      <c r="K150" s="241">
        <v>6.6454013822434543E-2</v>
      </c>
      <c r="L150" s="148" t="s">
        <v>554</v>
      </c>
      <c r="M150" s="148" t="s">
        <v>551</v>
      </c>
      <c r="N150" s="148">
        <v>12</v>
      </c>
      <c r="O150" t="s">
        <v>84</v>
      </c>
    </row>
    <row r="151" spans="1:15" x14ac:dyDescent="0.3">
      <c r="A151" t="s">
        <v>1090</v>
      </c>
      <c r="B151">
        <v>332010</v>
      </c>
      <c r="C151" s="148">
        <v>417</v>
      </c>
      <c r="D151" s="16" t="s">
        <v>80</v>
      </c>
      <c r="E151" s="16" t="s">
        <v>226</v>
      </c>
      <c r="F151" s="16" t="s">
        <v>836</v>
      </c>
      <c r="G151" s="262" t="s">
        <v>13</v>
      </c>
      <c r="H151" s="263">
        <v>0.43306666666666671</v>
      </c>
      <c r="I151" s="263">
        <v>0.1308833333333333</v>
      </c>
      <c r="J151" s="263">
        <v>0.30218333333333341</v>
      </c>
      <c r="K151" s="241">
        <v>0.30222444581280777</v>
      </c>
      <c r="L151" s="148" t="s">
        <v>554</v>
      </c>
      <c r="M151" s="148" t="s">
        <v>551</v>
      </c>
      <c r="N151" s="148">
        <v>12</v>
      </c>
      <c r="O151" t="s">
        <v>226</v>
      </c>
    </row>
    <row r="152" spans="1:15" x14ac:dyDescent="0.3">
      <c r="A152" t="s">
        <v>1091</v>
      </c>
      <c r="B152">
        <v>331120</v>
      </c>
      <c r="C152" s="148">
        <v>2</v>
      </c>
      <c r="D152" t="s">
        <v>80</v>
      </c>
      <c r="E152" t="s">
        <v>89</v>
      </c>
      <c r="F152" t="s">
        <v>1284</v>
      </c>
      <c r="G152" s="262" t="s">
        <v>13</v>
      </c>
      <c r="H152" s="263">
        <v>0.25690833333333335</v>
      </c>
      <c r="I152" s="263">
        <v>2.3033333333333322E-2</v>
      </c>
      <c r="J152" s="263">
        <v>0.23387500000000003</v>
      </c>
      <c r="K152" s="241">
        <v>8.965584352395467E-2</v>
      </c>
      <c r="L152" s="148" t="s">
        <v>554</v>
      </c>
      <c r="M152" s="148" t="s">
        <v>551</v>
      </c>
      <c r="N152" s="148">
        <v>12</v>
      </c>
      <c r="O152" t="s">
        <v>1092</v>
      </c>
    </row>
    <row r="153" spans="1:15" x14ac:dyDescent="0.3">
      <c r="A153" t="s">
        <v>1094</v>
      </c>
      <c r="B153">
        <v>331140</v>
      </c>
      <c r="C153" s="148">
        <v>2</v>
      </c>
      <c r="D153" s="16" t="s">
        <v>80</v>
      </c>
      <c r="E153" s="16" t="s">
        <v>91</v>
      </c>
      <c r="F153" s="16" t="s">
        <v>602</v>
      </c>
      <c r="G153" s="262" t="s">
        <v>13</v>
      </c>
      <c r="H153" s="263">
        <v>0.25079999999999997</v>
      </c>
      <c r="I153" s="263">
        <v>1.666666666666658E-2</v>
      </c>
      <c r="J153" s="263">
        <v>0.23413333333333339</v>
      </c>
      <c r="K153" s="241">
        <v>6.6454013822434543E-2</v>
      </c>
      <c r="L153" s="148" t="s">
        <v>554</v>
      </c>
      <c r="M153" s="148" t="s">
        <v>551</v>
      </c>
      <c r="N153" s="148">
        <v>12</v>
      </c>
      <c r="O153" t="s">
        <v>91</v>
      </c>
    </row>
    <row r="154" spans="1:15" x14ac:dyDescent="0.3">
      <c r="A154" t="s">
        <v>1095</v>
      </c>
      <c r="B154">
        <v>331150</v>
      </c>
      <c r="C154" s="148">
        <v>2</v>
      </c>
      <c r="D154" s="16" t="s">
        <v>80</v>
      </c>
      <c r="E154" s="16" t="s">
        <v>92</v>
      </c>
      <c r="F154" s="16" t="s">
        <v>602</v>
      </c>
      <c r="G154" s="262" t="s">
        <v>13</v>
      </c>
      <c r="H154" s="263">
        <v>0.25079999999999997</v>
      </c>
      <c r="I154" s="263">
        <v>1.666666666666658E-2</v>
      </c>
      <c r="J154" s="263">
        <v>0.23413333333333339</v>
      </c>
      <c r="K154" s="241">
        <v>6.6454013822434543E-2</v>
      </c>
      <c r="L154" s="148" t="s">
        <v>554</v>
      </c>
      <c r="M154" s="148" t="s">
        <v>551</v>
      </c>
      <c r="N154" s="148">
        <v>12</v>
      </c>
      <c r="O154" t="s">
        <v>92</v>
      </c>
    </row>
    <row r="155" spans="1:15" x14ac:dyDescent="0.3">
      <c r="A155" t="s">
        <v>1096</v>
      </c>
      <c r="B155">
        <v>331155</v>
      </c>
      <c r="C155" s="148">
        <v>2</v>
      </c>
      <c r="D155" s="16" t="s">
        <v>80</v>
      </c>
      <c r="E155" s="16" t="s">
        <v>98</v>
      </c>
      <c r="F155" s="16" t="s">
        <v>602</v>
      </c>
      <c r="G155" s="262" t="s">
        <v>13</v>
      </c>
      <c r="H155" s="263">
        <v>0.25079999999999997</v>
      </c>
      <c r="I155" s="263">
        <v>1.666666666666658E-2</v>
      </c>
      <c r="J155" s="263">
        <v>0.23413333333333339</v>
      </c>
      <c r="K155" s="241">
        <v>6.6454013822434543E-2</v>
      </c>
      <c r="L155" s="148" t="s">
        <v>554</v>
      </c>
      <c r="M155" s="148" t="s">
        <v>551</v>
      </c>
      <c r="N155" s="148">
        <v>12</v>
      </c>
      <c r="O155" t="s">
        <v>98</v>
      </c>
    </row>
    <row r="156" spans="1:15" x14ac:dyDescent="0.3">
      <c r="A156" t="s">
        <v>1267</v>
      </c>
      <c r="B156">
        <v>332630</v>
      </c>
      <c r="C156" s="148">
        <v>363</v>
      </c>
      <c r="D156" s="16" t="s">
        <v>363</v>
      </c>
      <c r="E156" s="16" t="s">
        <v>364</v>
      </c>
      <c r="F156" s="16" t="s">
        <v>1016</v>
      </c>
      <c r="G156" s="262" t="s">
        <v>13</v>
      </c>
      <c r="H156" s="263">
        <v>0.65583333333333338</v>
      </c>
      <c r="I156" s="263">
        <v>0.28981666666666667</v>
      </c>
      <c r="J156" s="263">
        <v>0.36601666666666671</v>
      </c>
      <c r="K156" s="241">
        <v>0.44190597204574328</v>
      </c>
      <c r="L156" s="148" t="s">
        <v>554</v>
      </c>
      <c r="M156" s="148" t="s">
        <v>551</v>
      </c>
      <c r="N156" s="148">
        <v>12</v>
      </c>
      <c r="O156" t="s">
        <v>364</v>
      </c>
    </row>
    <row r="157" spans="1:15" x14ac:dyDescent="0.3">
      <c r="A157" t="s">
        <v>1203</v>
      </c>
      <c r="B157">
        <v>332650</v>
      </c>
      <c r="C157" s="148">
        <v>240</v>
      </c>
      <c r="D157" s="16" t="s">
        <v>240</v>
      </c>
      <c r="E157" s="16" t="s">
        <v>241</v>
      </c>
      <c r="F157" s="16" t="s">
        <v>855</v>
      </c>
      <c r="G157" s="262" t="s">
        <v>13</v>
      </c>
      <c r="H157" s="263">
        <v>0.49435000000000001</v>
      </c>
      <c r="I157" s="263">
        <v>0.26010833333333333</v>
      </c>
      <c r="J157" s="263">
        <v>0.23424166666666668</v>
      </c>
      <c r="K157" s="241">
        <v>0.5261623006641718</v>
      </c>
      <c r="L157" s="148" t="s">
        <v>554</v>
      </c>
      <c r="M157" s="148" t="s">
        <v>551</v>
      </c>
      <c r="N157" s="148">
        <v>12</v>
      </c>
      <c r="O157" t="s">
        <v>241</v>
      </c>
    </row>
    <row r="158" spans="1:15" x14ac:dyDescent="0.3">
      <c r="A158" t="s">
        <v>1204</v>
      </c>
      <c r="B158">
        <v>332660</v>
      </c>
      <c r="C158" s="148">
        <v>240</v>
      </c>
      <c r="D158" s="16" t="s">
        <v>240</v>
      </c>
      <c r="E158" s="16" t="s">
        <v>242</v>
      </c>
      <c r="F158" s="16" t="s">
        <v>1284</v>
      </c>
      <c r="G158" s="262" t="s">
        <v>13</v>
      </c>
      <c r="H158" s="263">
        <v>0.49435000000000001</v>
      </c>
      <c r="I158" s="263">
        <v>0.26010833333333333</v>
      </c>
      <c r="J158" s="263">
        <v>0.23424166666666668</v>
      </c>
      <c r="K158" s="241">
        <v>0.5261623006641718</v>
      </c>
      <c r="L158" s="148" t="s">
        <v>554</v>
      </c>
      <c r="M158" s="148" t="s">
        <v>551</v>
      </c>
      <c r="N158" s="148">
        <v>6</v>
      </c>
      <c r="O158" t="s">
        <v>242</v>
      </c>
    </row>
    <row r="159" spans="1:15" x14ac:dyDescent="0.3">
      <c r="A159" t="s">
        <v>1205</v>
      </c>
      <c r="B159">
        <v>332670</v>
      </c>
      <c r="C159" s="148">
        <v>240</v>
      </c>
      <c r="D159" s="16" t="s">
        <v>240</v>
      </c>
      <c r="E159" s="16" t="s">
        <v>243</v>
      </c>
      <c r="F159" s="16" t="s">
        <v>857</v>
      </c>
      <c r="G159" s="262" t="s">
        <v>13</v>
      </c>
      <c r="H159" s="263">
        <v>0.49435000000000001</v>
      </c>
      <c r="I159" s="263">
        <v>0.26010833333333333</v>
      </c>
      <c r="J159" s="263">
        <v>0.23424166666666668</v>
      </c>
      <c r="K159" s="241">
        <v>0.5261623006641718</v>
      </c>
      <c r="L159" s="148" t="s">
        <v>554</v>
      </c>
      <c r="M159" s="148" t="s">
        <v>551</v>
      </c>
      <c r="N159" s="148">
        <v>12</v>
      </c>
      <c r="O159" t="s">
        <v>243</v>
      </c>
    </row>
    <row r="160" spans="1:15" x14ac:dyDescent="0.3">
      <c r="A160" t="s">
        <v>1206</v>
      </c>
      <c r="B160">
        <v>332680</v>
      </c>
      <c r="C160" s="148">
        <v>240</v>
      </c>
      <c r="D160" s="16" t="s">
        <v>240</v>
      </c>
      <c r="E160" s="16" t="s">
        <v>244</v>
      </c>
      <c r="F160" s="16" t="s">
        <v>859</v>
      </c>
      <c r="G160" s="262" t="s">
        <v>13</v>
      </c>
      <c r="H160" s="263">
        <v>0.49435000000000001</v>
      </c>
      <c r="I160" s="263">
        <v>0.26010833333333333</v>
      </c>
      <c r="J160" s="263">
        <v>0.23424166666666668</v>
      </c>
      <c r="K160" s="241">
        <v>0.5261623006641718</v>
      </c>
      <c r="L160" s="148" t="s">
        <v>554</v>
      </c>
      <c r="M160" s="148" t="s">
        <v>551</v>
      </c>
      <c r="N160" s="148">
        <v>12</v>
      </c>
      <c r="O160" t="s">
        <v>244</v>
      </c>
    </row>
    <row r="161" spans="1:16" x14ac:dyDescent="0.3">
      <c r="A161" t="s">
        <v>1207</v>
      </c>
      <c r="B161">
        <v>332700</v>
      </c>
      <c r="C161" s="148">
        <v>240</v>
      </c>
      <c r="D161" s="16" t="s">
        <v>240</v>
      </c>
      <c r="E161" s="16" t="s">
        <v>401</v>
      </c>
      <c r="F161" s="16" t="s">
        <v>1284</v>
      </c>
      <c r="G161" s="262" t="s">
        <v>13</v>
      </c>
      <c r="H161" s="263">
        <v>0.49435000000000001</v>
      </c>
      <c r="I161" s="263">
        <v>0.26010833333333333</v>
      </c>
      <c r="J161" s="263">
        <v>0.23424166666666668</v>
      </c>
      <c r="K161" s="241">
        <v>0.5261623006641718</v>
      </c>
      <c r="L161" s="148" t="s">
        <v>554</v>
      </c>
      <c r="M161" s="148" t="s">
        <v>551</v>
      </c>
      <c r="N161" s="148">
        <v>12</v>
      </c>
      <c r="O161" t="s">
        <v>401</v>
      </c>
    </row>
    <row r="162" spans="1:16" x14ac:dyDescent="0.3">
      <c r="A162" t="s">
        <v>1190</v>
      </c>
      <c r="B162">
        <v>331960</v>
      </c>
      <c r="C162" s="148">
        <v>701</v>
      </c>
      <c r="D162" s="16" t="s">
        <v>208</v>
      </c>
      <c r="E162" s="16" t="s">
        <v>209</v>
      </c>
      <c r="F162" s="16" t="s">
        <v>814</v>
      </c>
      <c r="G162" s="262" t="s">
        <v>13</v>
      </c>
      <c r="H162" s="263">
        <v>0.63004999999999989</v>
      </c>
      <c r="I162" s="263">
        <v>0.41951666666666654</v>
      </c>
      <c r="J162" s="263">
        <v>0.21053333333333332</v>
      </c>
      <c r="K162" s="241">
        <v>0.665846625929159</v>
      </c>
      <c r="L162" s="148" t="s">
        <v>554</v>
      </c>
      <c r="M162" s="148" t="s">
        <v>551</v>
      </c>
      <c r="N162" s="148">
        <v>12</v>
      </c>
      <c r="O162" t="s">
        <v>209</v>
      </c>
    </row>
    <row r="163" spans="1:16" x14ac:dyDescent="0.3">
      <c r="A163" t="s">
        <v>1200</v>
      </c>
      <c r="B163">
        <v>332030</v>
      </c>
      <c r="C163" s="148">
        <v>332</v>
      </c>
      <c r="D163" s="16" t="s">
        <v>234</v>
      </c>
      <c r="E163" s="16" t="s">
        <v>235</v>
      </c>
      <c r="F163" s="16" t="s">
        <v>848</v>
      </c>
      <c r="G163" s="262" t="s">
        <v>14</v>
      </c>
      <c r="H163" s="263">
        <v>0.71</v>
      </c>
      <c r="I163" s="263">
        <v>0.5356833333333334</v>
      </c>
      <c r="J163" s="263">
        <v>0.17431666666666659</v>
      </c>
      <c r="K163" s="241">
        <v>0.75448356807511752</v>
      </c>
      <c r="L163" s="148" t="s">
        <v>554</v>
      </c>
      <c r="M163" s="148" t="s">
        <v>551</v>
      </c>
      <c r="N163" s="148">
        <v>12</v>
      </c>
      <c r="O163" t="s">
        <v>235</v>
      </c>
    </row>
    <row r="164" spans="1:16" x14ac:dyDescent="0.3">
      <c r="A164" t="s">
        <v>1253</v>
      </c>
      <c r="B164">
        <v>332530</v>
      </c>
      <c r="C164" s="148">
        <v>364</v>
      </c>
      <c r="D164" s="16" t="s">
        <v>334</v>
      </c>
      <c r="E164" s="16" t="s">
        <v>335</v>
      </c>
      <c r="F164" s="16" t="s">
        <v>979</v>
      </c>
      <c r="G164" s="262" t="s">
        <v>14</v>
      </c>
      <c r="H164" s="263">
        <v>0.76500000000000001</v>
      </c>
      <c r="I164" s="263">
        <v>0.31871666666666681</v>
      </c>
      <c r="J164" s="263">
        <v>0.4462833333333332</v>
      </c>
      <c r="K164" s="241">
        <v>0.41662309368191741</v>
      </c>
      <c r="L164" s="148" t="s">
        <v>554</v>
      </c>
      <c r="M164" s="148" t="s">
        <v>551</v>
      </c>
      <c r="N164" s="148">
        <v>6</v>
      </c>
      <c r="O164" t="s">
        <v>335</v>
      </c>
    </row>
    <row r="165" spans="1:16" x14ac:dyDescent="0.3">
      <c r="A165" t="s">
        <v>1223</v>
      </c>
      <c r="B165">
        <v>332220</v>
      </c>
      <c r="C165" s="148">
        <v>44</v>
      </c>
      <c r="D165" s="16" t="s">
        <v>274</v>
      </c>
      <c r="E165" s="16" t="s">
        <v>275</v>
      </c>
      <c r="F165" s="16" t="s">
        <v>912</v>
      </c>
      <c r="G165" s="262" t="s">
        <v>14</v>
      </c>
      <c r="H165" s="263">
        <v>0.79365833333333347</v>
      </c>
      <c r="I165" s="263">
        <v>0.42055000000000015</v>
      </c>
      <c r="J165" s="263">
        <v>0.37310833333333332</v>
      </c>
      <c r="K165" s="241">
        <v>0.52988796606432254</v>
      </c>
      <c r="L165" s="148" t="s">
        <v>554</v>
      </c>
      <c r="M165" s="148" t="s">
        <v>551</v>
      </c>
      <c r="N165" s="148">
        <v>12</v>
      </c>
      <c r="O165" t="s">
        <v>275</v>
      </c>
    </row>
    <row r="166" spans="1:16" x14ac:dyDescent="0.3">
      <c r="A166" t="s">
        <v>1174</v>
      </c>
      <c r="B166">
        <v>331790</v>
      </c>
      <c r="C166" s="148">
        <v>420</v>
      </c>
      <c r="D166" s="16" t="s">
        <v>171</v>
      </c>
      <c r="E166" s="16" t="s">
        <v>172</v>
      </c>
      <c r="F166" s="16" t="s">
        <v>759</v>
      </c>
      <c r="G166" s="262" t="s">
        <v>14</v>
      </c>
      <c r="H166" s="263">
        <v>0.90000000000000024</v>
      </c>
      <c r="I166" s="263">
        <v>0.38599166666666695</v>
      </c>
      <c r="J166" s="263">
        <v>0.51400833333333329</v>
      </c>
      <c r="K166" s="241">
        <v>0.42887962962962983</v>
      </c>
      <c r="L166" s="148" t="s">
        <v>554</v>
      </c>
      <c r="M166" s="148" t="s">
        <v>551</v>
      </c>
      <c r="N166" s="148">
        <v>12</v>
      </c>
      <c r="O166" t="s">
        <v>172</v>
      </c>
    </row>
    <row r="167" spans="1:16" x14ac:dyDescent="0.3">
      <c r="A167" t="s">
        <v>1170</v>
      </c>
      <c r="B167">
        <v>331770</v>
      </c>
      <c r="C167" s="148">
        <v>747</v>
      </c>
      <c r="D167" s="16" t="s">
        <v>161</v>
      </c>
      <c r="E167" s="16" t="s">
        <v>162</v>
      </c>
      <c r="F167" s="16" t="s">
        <v>748</v>
      </c>
      <c r="G167" s="262" t="s">
        <v>14</v>
      </c>
      <c r="H167" s="263">
        <v>1</v>
      </c>
      <c r="I167" s="263">
        <v>0.69545833333333329</v>
      </c>
      <c r="J167" s="263">
        <v>0.30454166666666671</v>
      </c>
      <c r="K167" s="241">
        <v>0.69545833333333329</v>
      </c>
      <c r="L167" s="148" t="s">
        <v>554</v>
      </c>
      <c r="M167" s="148" t="s">
        <v>551</v>
      </c>
      <c r="N167" s="148">
        <v>12</v>
      </c>
      <c r="O167" t="s">
        <v>162</v>
      </c>
    </row>
    <row r="168" spans="1:16" x14ac:dyDescent="0.3">
      <c r="A168" t="s">
        <v>1177</v>
      </c>
      <c r="B168">
        <v>331840</v>
      </c>
      <c r="C168" s="148">
        <v>682</v>
      </c>
      <c r="D168" s="16" t="s">
        <v>177</v>
      </c>
      <c r="E168" s="16" t="s">
        <v>178</v>
      </c>
      <c r="F168" s="16" t="s">
        <v>766</v>
      </c>
      <c r="G168" s="262" t="s">
        <v>14</v>
      </c>
      <c r="H168" s="263">
        <v>0.95000000000000007</v>
      </c>
      <c r="I168" s="263">
        <v>0.37385000000000024</v>
      </c>
      <c r="J168" s="263">
        <v>0.57614999999999983</v>
      </c>
      <c r="K168" s="241">
        <v>0.39352631578947389</v>
      </c>
      <c r="L168" s="148" t="s">
        <v>554</v>
      </c>
      <c r="M168" s="148" t="s">
        <v>551</v>
      </c>
      <c r="N168" s="148">
        <v>12</v>
      </c>
      <c r="O168" t="s">
        <v>178</v>
      </c>
    </row>
    <row r="169" spans="1:16" x14ac:dyDescent="0.3">
      <c r="A169" t="s">
        <v>1235</v>
      </c>
      <c r="B169">
        <v>332330</v>
      </c>
      <c r="C169" s="148">
        <v>416</v>
      </c>
      <c r="D169" s="16" t="s">
        <v>299</v>
      </c>
      <c r="E169" s="16" t="s">
        <v>300</v>
      </c>
      <c r="F169" s="16" t="s">
        <v>939</v>
      </c>
      <c r="G169" s="262" t="s">
        <v>14</v>
      </c>
      <c r="H169" s="263">
        <v>0.90000000000000024</v>
      </c>
      <c r="I169" s="263">
        <v>0.44234166666666697</v>
      </c>
      <c r="J169" s="263">
        <v>0.45765833333333328</v>
      </c>
      <c r="K169" s="241">
        <v>0.49149074074074095</v>
      </c>
      <c r="L169" s="148" t="s">
        <v>554</v>
      </c>
      <c r="M169" s="148" t="s">
        <v>551</v>
      </c>
      <c r="N169" s="148">
        <v>12</v>
      </c>
      <c r="O169" t="s">
        <v>300</v>
      </c>
    </row>
    <row r="170" spans="1:16" x14ac:dyDescent="0.3">
      <c r="A170" t="s">
        <v>1262</v>
      </c>
      <c r="B170">
        <v>332600</v>
      </c>
      <c r="C170" s="148">
        <v>92</v>
      </c>
      <c r="D170" s="16" t="s">
        <v>353</v>
      </c>
      <c r="E170" s="16" t="s">
        <v>354</v>
      </c>
      <c r="F170" s="16" t="s">
        <v>999</v>
      </c>
      <c r="G170" s="262" t="s">
        <v>14</v>
      </c>
      <c r="H170" s="263">
        <v>0.62327500000000002</v>
      </c>
      <c r="I170" s="263">
        <v>0.30066666666666669</v>
      </c>
      <c r="J170" s="263">
        <v>0.32260833333333333</v>
      </c>
      <c r="K170" s="241">
        <v>0.48239808538232187</v>
      </c>
      <c r="L170" s="148" t="s">
        <v>554</v>
      </c>
      <c r="M170" s="148" t="s">
        <v>551</v>
      </c>
      <c r="N170" s="148">
        <v>12</v>
      </c>
      <c r="O170" t="s">
        <v>354</v>
      </c>
      <c r="P170" s="25"/>
    </row>
    <row r="171" spans="1:16" x14ac:dyDescent="0.3">
      <c r="A171" t="s">
        <v>1137</v>
      </c>
      <c r="B171">
        <v>331460</v>
      </c>
      <c r="C171" s="148">
        <v>169</v>
      </c>
      <c r="D171" s="16" t="s">
        <v>103</v>
      </c>
      <c r="E171" s="16" t="s">
        <v>127</v>
      </c>
      <c r="F171" s="16" t="s">
        <v>724</v>
      </c>
      <c r="G171" s="262" t="s">
        <v>14</v>
      </c>
      <c r="H171" s="263">
        <v>0.44235000000000008</v>
      </c>
      <c r="I171" s="263">
        <v>0.22889166666666669</v>
      </c>
      <c r="J171" s="263">
        <v>0.21345833333333339</v>
      </c>
      <c r="K171" s="241">
        <v>0.51744470818733279</v>
      </c>
      <c r="L171" s="148" t="s">
        <v>554</v>
      </c>
      <c r="M171" s="148" t="s">
        <v>551</v>
      </c>
      <c r="N171" s="148">
        <v>12</v>
      </c>
      <c r="O171" t="s">
        <v>127</v>
      </c>
    </row>
    <row r="172" spans="1:16" x14ac:dyDescent="0.3">
      <c r="A172" t="s">
        <v>1143</v>
      </c>
      <c r="B172">
        <v>331520</v>
      </c>
      <c r="C172" s="148">
        <v>169</v>
      </c>
      <c r="D172" s="16" t="s">
        <v>103</v>
      </c>
      <c r="E172" s="16" t="s">
        <v>133</v>
      </c>
      <c r="F172" s="16" t="s">
        <v>726</v>
      </c>
      <c r="G172" s="262" t="s">
        <v>14</v>
      </c>
      <c r="H172" s="263">
        <v>0.52566666666666673</v>
      </c>
      <c r="I172" s="263">
        <v>0.30801666666666672</v>
      </c>
      <c r="J172" s="263">
        <v>0.21765000000000001</v>
      </c>
      <c r="K172" s="241">
        <v>0.58595434369055166</v>
      </c>
      <c r="L172" s="148" t="s">
        <v>554</v>
      </c>
      <c r="M172" s="148" t="s">
        <v>551</v>
      </c>
      <c r="N172" s="148">
        <v>12</v>
      </c>
      <c r="O172" t="s">
        <v>133</v>
      </c>
    </row>
    <row r="173" spans="1:16" x14ac:dyDescent="0.3">
      <c r="A173" t="s">
        <v>1156</v>
      </c>
      <c r="B173">
        <v>331620</v>
      </c>
      <c r="C173" s="148">
        <v>169</v>
      </c>
      <c r="D173" s="16" t="s">
        <v>103</v>
      </c>
      <c r="E173" s="16" t="s">
        <v>144</v>
      </c>
      <c r="F173" s="16" t="s">
        <v>732</v>
      </c>
      <c r="G173" s="262" t="s">
        <v>14</v>
      </c>
      <c r="H173" s="263">
        <v>0.57397500000000012</v>
      </c>
      <c r="I173" s="263">
        <v>0.35393333333333343</v>
      </c>
      <c r="J173" s="263">
        <v>0.22004166666666666</v>
      </c>
      <c r="K173" s="241">
        <v>0.6166354516021314</v>
      </c>
      <c r="L173" s="148" t="s">
        <v>554</v>
      </c>
      <c r="M173" s="148" t="s">
        <v>551</v>
      </c>
      <c r="N173" s="148">
        <v>12</v>
      </c>
      <c r="O173" t="s">
        <v>144</v>
      </c>
      <c r="P173" s="25"/>
    </row>
    <row r="174" spans="1:16" x14ac:dyDescent="0.3">
      <c r="A174" t="s">
        <v>1110</v>
      </c>
      <c r="B174">
        <v>331260</v>
      </c>
      <c r="C174" s="148">
        <v>169</v>
      </c>
      <c r="D174" s="16" t="s">
        <v>103</v>
      </c>
      <c r="E174" s="16" t="s">
        <v>106</v>
      </c>
      <c r="F174" s="16" t="s">
        <v>708</v>
      </c>
      <c r="G174" s="262" t="s">
        <v>14</v>
      </c>
      <c r="H174" s="263">
        <v>0.51549166666666679</v>
      </c>
      <c r="I174" s="263">
        <v>0.29835833333333339</v>
      </c>
      <c r="J174" s="263">
        <v>0.2171333333333334</v>
      </c>
      <c r="K174" s="241">
        <v>0.57878400879419323</v>
      </c>
      <c r="L174" s="148" t="s">
        <v>554</v>
      </c>
      <c r="M174" s="148" t="s">
        <v>551</v>
      </c>
      <c r="N174" s="148">
        <v>12</v>
      </c>
      <c r="O174" t="s">
        <v>106</v>
      </c>
    </row>
    <row r="175" spans="1:16" x14ac:dyDescent="0.3">
      <c r="A175" t="s">
        <v>1122</v>
      </c>
      <c r="B175">
        <v>331340</v>
      </c>
      <c r="C175" s="148">
        <v>169</v>
      </c>
      <c r="D175" s="16" t="s">
        <v>103</v>
      </c>
      <c r="E175" s="16" t="s">
        <v>115</v>
      </c>
      <c r="F175" s="16" t="s">
        <v>714</v>
      </c>
      <c r="G175" s="262" t="s">
        <v>14</v>
      </c>
      <c r="H175" s="263">
        <v>0.49114999999999998</v>
      </c>
      <c r="I175" s="263">
        <v>0.27523333333333333</v>
      </c>
      <c r="J175" s="263">
        <v>0.21591666666666665</v>
      </c>
      <c r="K175" s="241">
        <v>0.56038548983677761</v>
      </c>
      <c r="L175" s="148" t="s">
        <v>554</v>
      </c>
      <c r="M175" s="148" t="s">
        <v>551</v>
      </c>
      <c r="N175" s="148">
        <v>6</v>
      </c>
      <c r="O175" t="s">
        <v>115</v>
      </c>
    </row>
    <row r="176" spans="1:16" x14ac:dyDescent="0.3">
      <c r="A176" t="s">
        <v>1123</v>
      </c>
      <c r="B176">
        <v>331350</v>
      </c>
      <c r="C176" s="148">
        <v>169</v>
      </c>
      <c r="D176" t="s">
        <v>103</v>
      </c>
      <c r="E176" t="s">
        <v>116</v>
      </c>
      <c r="F176" t="s">
        <v>716</v>
      </c>
      <c r="G176" s="262" t="s">
        <v>14</v>
      </c>
      <c r="H176" s="263">
        <v>0.53036666666666676</v>
      </c>
      <c r="I176" s="263">
        <v>0.31249166666666672</v>
      </c>
      <c r="J176" s="263">
        <v>0.21787500000000004</v>
      </c>
      <c r="K176" s="241">
        <v>0.58919929608446986</v>
      </c>
      <c r="L176" s="148" t="s">
        <v>554</v>
      </c>
      <c r="M176" s="148" t="s">
        <v>551</v>
      </c>
      <c r="N176" s="148">
        <v>6</v>
      </c>
      <c r="O176" t="s">
        <v>116</v>
      </c>
    </row>
    <row r="177" spans="1:16" x14ac:dyDescent="0.3">
      <c r="A177" t="s">
        <v>1125</v>
      </c>
      <c r="B177">
        <v>331370</v>
      </c>
      <c r="C177" s="148">
        <v>169</v>
      </c>
      <c r="D177" s="16" t="s">
        <v>103</v>
      </c>
      <c r="E177" s="16" t="s">
        <v>118</v>
      </c>
      <c r="F177" s="16" t="s">
        <v>718</v>
      </c>
      <c r="G177" s="262" t="s">
        <v>14</v>
      </c>
      <c r="H177" s="263">
        <v>0.54645833333333338</v>
      </c>
      <c r="I177" s="263">
        <v>0.32775833333333337</v>
      </c>
      <c r="J177" s="263">
        <v>0.21869999999999998</v>
      </c>
      <c r="K177" s="241">
        <v>0.59978650400305</v>
      </c>
      <c r="L177" s="148" t="s">
        <v>554</v>
      </c>
      <c r="M177" s="148" t="s">
        <v>551</v>
      </c>
      <c r="N177" s="148">
        <v>12</v>
      </c>
      <c r="O177" t="s">
        <v>118</v>
      </c>
    </row>
    <row r="178" spans="1:16" x14ac:dyDescent="0.3">
      <c r="A178" t="s">
        <v>1127</v>
      </c>
      <c r="B178">
        <v>331380</v>
      </c>
      <c r="C178" s="148">
        <v>169</v>
      </c>
      <c r="D178" s="16" t="s">
        <v>103</v>
      </c>
      <c r="E178" s="16" t="s">
        <v>119</v>
      </c>
      <c r="F178" s="16" t="s">
        <v>720</v>
      </c>
      <c r="G178" s="262" t="s">
        <v>14</v>
      </c>
      <c r="H178" s="263">
        <v>0.57764166666666672</v>
      </c>
      <c r="I178" s="263">
        <v>0.35741666666666672</v>
      </c>
      <c r="J178" s="263">
        <v>0.220225</v>
      </c>
      <c r="K178" s="241">
        <v>0.61875153281301853</v>
      </c>
      <c r="L178" s="148" t="s">
        <v>554</v>
      </c>
      <c r="M178" s="148" t="s">
        <v>551</v>
      </c>
      <c r="N178" s="148">
        <v>12</v>
      </c>
      <c r="O178" t="s">
        <v>119</v>
      </c>
    </row>
    <row r="179" spans="1:16" x14ac:dyDescent="0.3">
      <c r="A179" t="s">
        <v>1265</v>
      </c>
      <c r="B179">
        <v>332200</v>
      </c>
      <c r="C179" s="148">
        <v>264</v>
      </c>
      <c r="D179" s="16" t="s">
        <v>1290</v>
      </c>
      <c r="E179" s="16" t="s">
        <v>362</v>
      </c>
      <c r="F179" s="16" t="s">
        <v>1007</v>
      </c>
      <c r="G179" s="262" t="s">
        <v>14</v>
      </c>
      <c r="H179" s="263">
        <v>0.75470000000000004</v>
      </c>
      <c r="I179" s="263">
        <v>0.57482500000000003</v>
      </c>
      <c r="J179" s="263">
        <v>0.17987500000000001</v>
      </c>
      <c r="K179" s="241">
        <v>0.76166026235590301</v>
      </c>
      <c r="L179" s="148" t="s">
        <v>554</v>
      </c>
      <c r="M179" s="148" t="s">
        <v>551</v>
      </c>
      <c r="N179" s="148">
        <v>12</v>
      </c>
      <c r="O179" t="s">
        <v>362</v>
      </c>
    </row>
    <row r="180" spans="1:16" x14ac:dyDescent="0.3">
      <c r="A180" t="s">
        <v>1252</v>
      </c>
      <c r="B180">
        <v>332520</v>
      </c>
      <c r="C180" s="148">
        <v>759</v>
      </c>
      <c r="D180" s="16" t="s">
        <v>332</v>
      </c>
      <c r="E180" s="16" t="s">
        <v>333</v>
      </c>
      <c r="F180" s="16" t="s">
        <v>977</v>
      </c>
      <c r="G180" s="262" t="s">
        <v>14</v>
      </c>
      <c r="H180" s="263">
        <v>0.81487499999999979</v>
      </c>
      <c r="I180" s="263">
        <v>0.47120833333333317</v>
      </c>
      <c r="J180" s="263">
        <v>0.34366666666666662</v>
      </c>
      <c r="K180" s="241">
        <v>0.57825842409367489</v>
      </c>
      <c r="L180" s="148" t="s">
        <v>554</v>
      </c>
      <c r="M180" s="148" t="s">
        <v>551</v>
      </c>
      <c r="N180" s="148">
        <v>12</v>
      </c>
      <c r="O180" t="s">
        <v>333</v>
      </c>
    </row>
    <row r="181" spans="1:16" x14ac:dyDescent="0.3">
      <c r="A181" t="s">
        <v>1194</v>
      </c>
      <c r="B181">
        <v>331830</v>
      </c>
      <c r="C181" s="148">
        <v>341</v>
      </c>
      <c r="D181" s="16" t="s">
        <v>1704</v>
      </c>
      <c r="E181" s="16" t="s">
        <v>219</v>
      </c>
      <c r="F181" s="16" t="s">
        <v>825</v>
      </c>
      <c r="G181" s="262" t="s">
        <v>14</v>
      </c>
      <c r="H181" s="263">
        <v>0.60007500000000003</v>
      </c>
      <c r="I181" s="263">
        <v>0.31971666666666665</v>
      </c>
      <c r="J181" s="263">
        <v>0.28035833333333338</v>
      </c>
      <c r="K181" s="241">
        <v>0.53279451179713644</v>
      </c>
      <c r="L181" s="148" t="s">
        <v>554</v>
      </c>
      <c r="M181" s="148" t="s">
        <v>551</v>
      </c>
      <c r="N181" s="148">
        <v>12</v>
      </c>
      <c r="O181" t="s">
        <v>219</v>
      </c>
    </row>
    <row r="182" spans="1:16" x14ac:dyDescent="0.3">
      <c r="A182" t="s">
        <v>1184</v>
      </c>
      <c r="B182">
        <v>331900</v>
      </c>
      <c r="C182" s="148">
        <v>256</v>
      </c>
      <c r="D182" s="16" t="s">
        <v>193</v>
      </c>
      <c r="E182" s="16" t="s">
        <v>194</v>
      </c>
      <c r="F182" s="16" t="s">
        <v>782</v>
      </c>
      <c r="G182" s="262" t="s">
        <v>14</v>
      </c>
      <c r="H182" s="263">
        <v>0.70230833333333331</v>
      </c>
      <c r="I182" s="263">
        <v>0.39303333333333329</v>
      </c>
      <c r="J182" s="263">
        <v>0.30927500000000002</v>
      </c>
      <c r="K182" s="241">
        <v>0.5596307414834415</v>
      </c>
      <c r="L182" s="148" t="s">
        <v>554</v>
      </c>
      <c r="M182" s="148" t="s">
        <v>551</v>
      </c>
      <c r="N182" s="148">
        <v>12</v>
      </c>
      <c r="O182" t="s">
        <v>194</v>
      </c>
    </row>
    <row r="183" spans="1:16" x14ac:dyDescent="0.3">
      <c r="A183" t="s">
        <v>1193</v>
      </c>
      <c r="B183">
        <v>331990</v>
      </c>
      <c r="C183" s="148">
        <v>274</v>
      </c>
      <c r="D183" s="16" t="s">
        <v>214</v>
      </c>
      <c r="E183" s="16" t="s">
        <v>215</v>
      </c>
      <c r="F183" s="16" t="s">
        <v>823</v>
      </c>
      <c r="G183" s="262" t="s">
        <v>14</v>
      </c>
      <c r="H183" s="263">
        <v>0.67</v>
      </c>
      <c r="I183" s="263">
        <v>0.2377083333333333</v>
      </c>
      <c r="J183" s="263">
        <v>0.43229166666666674</v>
      </c>
      <c r="K183" s="241">
        <v>0.35478855721393027</v>
      </c>
      <c r="L183" s="148" t="s">
        <v>554</v>
      </c>
      <c r="M183" s="148" t="s">
        <v>551</v>
      </c>
      <c r="N183" s="148">
        <v>12</v>
      </c>
      <c r="O183" t="s">
        <v>215</v>
      </c>
    </row>
    <row r="184" spans="1:16" x14ac:dyDescent="0.3">
      <c r="A184" t="s">
        <v>1175</v>
      </c>
      <c r="B184">
        <v>331810</v>
      </c>
      <c r="C184" s="148">
        <v>767</v>
      </c>
      <c r="D184" s="16" t="s">
        <v>761</v>
      </c>
      <c r="E184" s="16" t="s">
        <v>174</v>
      </c>
      <c r="F184" s="16" t="s">
        <v>762</v>
      </c>
      <c r="G184" s="262" t="s">
        <v>14</v>
      </c>
      <c r="H184" s="263">
        <v>0</v>
      </c>
      <c r="I184" s="263">
        <v>0</v>
      </c>
      <c r="J184" s="263">
        <v>0</v>
      </c>
      <c r="K184" s="241">
        <v>0</v>
      </c>
      <c r="L184" s="148" t="s">
        <v>554</v>
      </c>
      <c r="M184" s="148">
        <v>0</v>
      </c>
      <c r="N184" s="148">
        <v>0</v>
      </c>
      <c r="O184" t="s">
        <v>174</v>
      </c>
    </row>
    <row r="185" spans="1:16" x14ac:dyDescent="0.3">
      <c r="A185" t="s">
        <v>1099</v>
      </c>
      <c r="B185">
        <v>331180</v>
      </c>
      <c r="C185" s="148">
        <v>2</v>
      </c>
      <c r="D185" s="16" t="s">
        <v>80</v>
      </c>
      <c r="E185" s="16" t="s">
        <v>94</v>
      </c>
      <c r="F185" s="16" t="s">
        <v>619</v>
      </c>
      <c r="G185" s="262" t="s">
        <v>14</v>
      </c>
      <c r="H185" s="263">
        <v>0.5587833333333333</v>
      </c>
      <c r="I185" s="263">
        <v>0.25255</v>
      </c>
      <c r="J185" s="263">
        <v>0.3062333333333333</v>
      </c>
      <c r="K185" s="241">
        <v>0.45196408864497273</v>
      </c>
      <c r="L185" s="148" t="s">
        <v>554</v>
      </c>
      <c r="M185" s="148" t="s">
        <v>551</v>
      </c>
      <c r="N185" s="148">
        <v>12</v>
      </c>
      <c r="O185" t="s">
        <v>620</v>
      </c>
    </row>
    <row r="186" spans="1:16" x14ac:dyDescent="0.3">
      <c r="A186" t="s">
        <v>1082</v>
      </c>
      <c r="B186">
        <v>331050</v>
      </c>
      <c r="C186" s="148">
        <v>2</v>
      </c>
      <c r="D186" s="16" t="s">
        <v>80</v>
      </c>
      <c r="E186" s="16" t="s">
        <v>81</v>
      </c>
      <c r="F186" s="16" t="s">
        <v>629</v>
      </c>
      <c r="G186" s="262" t="s">
        <v>14</v>
      </c>
      <c r="H186" s="263">
        <v>0.78158333333333319</v>
      </c>
      <c r="I186" s="263">
        <v>0.46429999999999977</v>
      </c>
      <c r="J186" s="263">
        <v>0.31728333333333342</v>
      </c>
      <c r="K186" s="241">
        <v>0.59405053843693334</v>
      </c>
      <c r="L186" s="148" t="s">
        <v>554</v>
      </c>
      <c r="M186" s="148" t="s">
        <v>551</v>
      </c>
      <c r="N186" s="148">
        <v>12</v>
      </c>
      <c r="O186" t="s">
        <v>630</v>
      </c>
      <c r="P186" s="25"/>
    </row>
    <row r="187" spans="1:16" x14ac:dyDescent="0.3">
      <c r="A187" t="s">
        <v>1102</v>
      </c>
      <c r="B187">
        <v>331200</v>
      </c>
      <c r="C187" s="148">
        <v>2</v>
      </c>
      <c r="D187" s="16" t="s">
        <v>80</v>
      </c>
      <c r="E187" s="16" t="s">
        <v>395</v>
      </c>
      <c r="F187" s="16" t="s">
        <v>626</v>
      </c>
      <c r="G187" s="262" t="s">
        <v>14</v>
      </c>
      <c r="H187" s="263">
        <v>0.33982499999999999</v>
      </c>
      <c r="I187" s="263">
        <v>0.10354999999999998</v>
      </c>
      <c r="J187" s="263">
        <v>0.23627500000000001</v>
      </c>
      <c r="K187" s="241">
        <v>0.30471566247333182</v>
      </c>
      <c r="L187" s="148" t="s">
        <v>554</v>
      </c>
      <c r="M187" s="148" t="s">
        <v>551</v>
      </c>
      <c r="N187" s="148">
        <v>12</v>
      </c>
      <c r="O187" t="s">
        <v>395</v>
      </c>
    </row>
    <row r="188" spans="1:16" x14ac:dyDescent="0.3">
      <c r="A188" t="s">
        <v>1105</v>
      </c>
      <c r="B188">
        <v>331220</v>
      </c>
      <c r="C188" s="148">
        <v>2</v>
      </c>
      <c r="D188" s="16" t="s">
        <v>80</v>
      </c>
      <c r="E188" s="16" t="s">
        <v>100</v>
      </c>
      <c r="F188" s="16" t="s">
        <v>626</v>
      </c>
      <c r="G188" s="262" t="s">
        <v>14</v>
      </c>
      <c r="H188" s="263">
        <v>0.33982499999999999</v>
      </c>
      <c r="I188" s="263">
        <v>0.10354999999999998</v>
      </c>
      <c r="J188" s="263">
        <v>0.23627500000000001</v>
      </c>
      <c r="K188" s="241">
        <v>0.30471566247333182</v>
      </c>
      <c r="L188" s="148" t="s">
        <v>554</v>
      </c>
      <c r="M188" s="148" t="s">
        <v>551</v>
      </c>
      <c r="N188" s="148">
        <v>12</v>
      </c>
      <c r="O188" t="s">
        <v>1106</v>
      </c>
    </row>
    <row r="189" spans="1:16" x14ac:dyDescent="0.3">
      <c r="A189" t="s">
        <v>1083</v>
      </c>
      <c r="B189">
        <v>331060</v>
      </c>
      <c r="C189" s="148">
        <v>2</v>
      </c>
      <c r="D189" s="16" t="s">
        <v>80</v>
      </c>
      <c r="E189" s="16" t="s">
        <v>82</v>
      </c>
      <c r="F189" s="16" t="s">
        <v>632</v>
      </c>
      <c r="G189" s="262" t="s">
        <v>14</v>
      </c>
      <c r="H189" s="263">
        <v>0.7144166666666667</v>
      </c>
      <c r="I189" s="263">
        <v>0.39812500000000006</v>
      </c>
      <c r="J189" s="263">
        <v>0.31629166666666664</v>
      </c>
      <c r="K189" s="241">
        <v>0.55727283331389255</v>
      </c>
      <c r="L189" s="148" t="s">
        <v>554</v>
      </c>
      <c r="M189" s="148" t="s">
        <v>551</v>
      </c>
      <c r="N189" s="148">
        <v>12</v>
      </c>
      <c r="O189" t="s">
        <v>633</v>
      </c>
    </row>
    <row r="190" spans="1:16" x14ac:dyDescent="0.3">
      <c r="A190" t="s">
        <v>1087</v>
      </c>
      <c r="B190">
        <v>331100</v>
      </c>
      <c r="C190" s="148">
        <v>2</v>
      </c>
      <c r="D190" s="16" t="s">
        <v>80</v>
      </c>
      <c r="E190" s="16" t="s">
        <v>549</v>
      </c>
      <c r="F190" s="16" t="s">
        <v>626</v>
      </c>
      <c r="G190" s="262" t="s">
        <v>14</v>
      </c>
      <c r="H190" s="263">
        <v>0.33986666666666671</v>
      </c>
      <c r="I190" s="263">
        <v>0.10355000000000006</v>
      </c>
      <c r="J190" s="263">
        <v>0.23631666666666665</v>
      </c>
      <c r="K190" s="241">
        <v>0.30467830521773259</v>
      </c>
      <c r="L190" s="148" t="s">
        <v>554</v>
      </c>
      <c r="M190" s="148" t="s">
        <v>551</v>
      </c>
      <c r="N190" s="148">
        <v>6</v>
      </c>
      <c r="O190" t="s">
        <v>1088</v>
      </c>
      <c r="P190" s="25"/>
    </row>
    <row r="191" spans="1:16" x14ac:dyDescent="0.3">
      <c r="A191" t="s">
        <v>1089</v>
      </c>
      <c r="B191">
        <v>331110</v>
      </c>
      <c r="C191" s="148">
        <v>2</v>
      </c>
      <c r="D191" s="16" t="s">
        <v>80</v>
      </c>
      <c r="E191" s="16" t="s">
        <v>87</v>
      </c>
      <c r="F191" s="16" t="s">
        <v>635</v>
      </c>
      <c r="G191" s="262" t="s">
        <v>14</v>
      </c>
      <c r="H191" s="263">
        <v>0.60100833333333326</v>
      </c>
      <c r="I191" s="263">
        <v>0.2912749999999999</v>
      </c>
      <c r="J191" s="263">
        <v>0.30973333333333336</v>
      </c>
      <c r="K191" s="241">
        <v>0.48464386239791452</v>
      </c>
      <c r="L191" s="148" t="s">
        <v>554</v>
      </c>
      <c r="M191" s="148" t="s">
        <v>551</v>
      </c>
      <c r="N191" s="148">
        <v>12</v>
      </c>
      <c r="O191" t="s">
        <v>636</v>
      </c>
    </row>
    <row r="192" spans="1:16" x14ac:dyDescent="0.3">
      <c r="A192" t="s">
        <v>1093</v>
      </c>
      <c r="B192">
        <v>331130</v>
      </c>
      <c r="C192" s="148">
        <v>2</v>
      </c>
      <c r="D192" s="16" t="s">
        <v>80</v>
      </c>
      <c r="E192" s="16" t="s">
        <v>90</v>
      </c>
      <c r="F192" s="16" t="s">
        <v>638</v>
      </c>
      <c r="G192" s="262" t="s">
        <v>14</v>
      </c>
      <c r="H192" s="263">
        <v>0</v>
      </c>
      <c r="I192" s="263">
        <v>0</v>
      </c>
      <c r="J192" s="263">
        <v>0</v>
      </c>
      <c r="K192" s="241">
        <v>0</v>
      </c>
      <c r="L192" s="148" t="s">
        <v>554</v>
      </c>
      <c r="M192" s="148">
        <v>0</v>
      </c>
      <c r="N192" s="148">
        <v>0</v>
      </c>
      <c r="O192" t="s">
        <v>90</v>
      </c>
    </row>
    <row r="193" spans="1:15" x14ac:dyDescent="0.3">
      <c r="A193" t="s">
        <v>1275</v>
      </c>
      <c r="B193">
        <v>332880</v>
      </c>
      <c r="C193" s="148">
        <v>663</v>
      </c>
      <c r="D193" s="16" t="s">
        <v>378</v>
      </c>
      <c r="E193" s="16" t="s">
        <v>379</v>
      </c>
      <c r="F193" s="16" t="s">
        <v>1045</v>
      </c>
      <c r="G193" s="262" t="s">
        <v>14</v>
      </c>
      <c r="H193" s="263">
        <v>0.90000000000000024</v>
      </c>
      <c r="I193" s="263">
        <v>0.37646666666666695</v>
      </c>
      <c r="J193" s="263">
        <v>0.5235333333333333</v>
      </c>
      <c r="K193" s="241">
        <v>0.4182962962962965</v>
      </c>
      <c r="L193" s="148" t="s">
        <v>554</v>
      </c>
      <c r="M193" s="148" t="s">
        <v>551</v>
      </c>
      <c r="N193" s="148">
        <v>12</v>
      </c>
      <c r="O193" t="s">
        <v>379</v>
      </c>
    </row>
    <row r="194" spans="1:15" x14ac:dyDescent="0.3">
      <c r="A194" t="s">
        <v>1197</v>
      </c>
      <c r="B194">
        <v>332020</v>
      </c>
      <c r="C194" s="148">
        <v>63</v>
      </c>
      <c r="D194" s="16" t="s">
        <v>227</v>
      </c>
      <c r="E194" s="16" t="s">
        <v>228</v>
      </c>
      <c r="F194" s="16" t="s">
        <v>839</v>
      </c>
      <c r="G194" s="262" t="s">
        <v>14</v>
      </c>
      <c r="H194" s="263">
        <v>0.67856666666666665</v>
      </c>
      <c r="I194" s="263">
        <v>0.38350000000000001</v>
      </c>
      <c r="J194" s="263">
        <v>0.29506666666666664</v>
      </c>
      <c r="K194" s="241">
        <v>0.56516186078498798</v>
      </c>
      <c r="L194" s="148" t="s">
        <v>554</v>
      </c>
      <c r="M194" s="148" t="s">
        <v>551</v>
      </c>
      <c r="N194" s="148">
        <v>12</v>
      </c>
      <c r="O194" t="s">
        <v>228</v>
      </c>
    </row>
    <row r="195" spans="1:15" x14ac:dyDescent="0.3">
      <c r="A195" t="s">
        <v>1259</v>
      </c>
      <c r="B195">
        <v>332570</v>
      </c>
      <c r="C195" s="148">
        <v>709</v>
      </c>
      <c r="D195" s="16" t="s">
        <v>347</v>
      </c>
      <c r="E195" s="16" t="s">
        <v>348</v>
      </c>
      <c r="F195" s="16" t="s">
        <v>993</v>
      </c>
      <c r="G195" s="262" t="s">
        <v>14</v>
      </c>
      <c r="H195" s="263">
        <v>1.07</v>
      </c>
      <c r="I195" s="263">
        <v>0.56025000000000003</v>
      </c>
      <c r="J195" s="263">
        <v>0.50975000000000004</v>
      </c>
      <c r="K195" s="241">
        <v>0.5235981308411215</v>
      </c>
      <c r="L195" s="148" t="s">
        <v>554</v>
      </c>
      <c r="M195" s="148" t="s">
        <v>551</v>
      </c>
      <c r="N195" s="148">
        <v>12</v>
      </c>
      <c r="O195" t="s">
        <v>348</v>
      </c>
    </row>
    <row r="196" spans="1:15" x14ac:dyDescent="0.3">
      <c r="A196" t="s">
        <v>1260</v>
      </c>
      <c r="B196">
        <v>332580</v>
      </c>
      <c r="C196" s="148">
        <v>394</v>
      </c>
      <c r="D196" s="16" t="s">
        <v>349</v>
      </c>
      <c r="E196" s="16" t="s">
        <v>350</v>
      </c>
      <c r="F196" s="16" t="s">
        <v>995</v>
      </c>
      <c r="G196" s="262" t="s">
        <v>14</v>
      </c>
      <c r="H196" s="263">
        <v>1.0218333333333336</v>
      </c>
      <c r="I196" s="263">
        <v>0.48962500000000031</v>
      </c>
      <c r="J196" s="263">
        <v>0.53220833333333328</v>
      </c>
      <c r="K196" s="241">
        <v>0.4791632686348069</v>
      </c>
      <c r="L196" s="148" t="s">
        <v>554</v>
      </c>
      <c r="M196" s="148" t="s">
        <v>551</v>
      </c>
      <c r="N196" s="148">
        <v>12</v>
      </c>
      <c r="O196" t="s">
        <v>350</v>
      </c>
    </row>
    <row r="197" spans="1:15" x14ac:dyDescent="0.3">
      <c r="A197" t="s">
        <v>1215</v>
      </c>
      <c r="B197">
        <v>332140</v>
      </c>
      <c r="C197" s="148">
        <v>687</v>
      </c>
      <c r="D197" s="16" t="s">
        <v>262</v>
      </c>
      <c r="E197" s="16" t="s">
        <v>263</v>
      </c>
      <c r="F197" s="16" t="s">
        <v>895</v>
      </c>
      <c r="G197" s="262" t="s">
        <v>14</v>
      </c>
      <c r="H197" s="263">
        <v>0.95</v>
      </c>
      <c r="I197" s="263">
        <v>0.41366363636363623</v>
      </c>
      <c r="J197" s="263">
        <v>0.53633636363636372</v>
      </c>
      <c r="K197" s="241">
        <v>0.43543540669856445</v>
      </c>
      <c r="L197" s="148" t="s">
        <v>554</v>
      </c>
      <c r="M197" s="148" t="s">
        <v>551</v>
      </c>
      <c r="N197" s="148">
        <v>6</v>
      </c>
      <c r="O197" t="s">
        <v>263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activeCell="D2" sqref="D2"/>
      <selection pane="bottomLeft"/>
    </sheetView>
  </sheetViews>
  <sheetFormatPr defaultColWidth="9.109375" defaultRowHeight="14.4" x14ac:dyDescent="0.3"/>
  <cols>
    <col min="1" max="1" width="12" customWidth="1"/>
    <col min="2" max="2" width="12.33203125" customWidth="1"/>
    <col min="3" max="9" width="10" customWidth="1"/>
    <col min="10" max="10" width="10" style="49"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74" t="s">
        <v>2205</v>
      </c>
      <c r="B1" s="375"/>
      <c r="C1" s="375"/>
      <c r="D1" s="375"/>
    </row>
    <row r="2" spans="1:19" x14ac:dyDescent="0.3">
      <c r="A2" s="91" t="s">
        <v>2171</v>
      </c>
      <c r="B2" s="91"/>
      <c r="C2" s="91"/>
      <c r="D2" s="91"/>
      <c r="E2" s="91"/>
      <c r="F2" s="91"/>
      <c r="G2" s="91"/>
      <c r="H2" s="91"/>
      <c r="I2" s="91"/>
      <c r="J2" s="91"/>
    </row>
    <row r="3" spans="1:19" ht="30" customHeight="1" x14ac:dyDescent="0.3">
      <c r="A3" s="360" t="s">
        <v>471</v>
      </c>
      <c r="B3" s="360" t="s">
        <v>385</v>
      </c>
      <c r="C3" s="361" t="s">
        <v>32</v>
      </c>
      <c r="D3" s="362"/>
      <c r="E3" s="363" t="s">
        <v>472</v>
      </c>
      <c r="F3" s="364"/>
      <c r="G3" s="363" t="s">
        <v>41</v>
      </c>
      <c r="H3" s="364"/>
      <c r="I3" s="358" t="s">
        <v>58</v>
      </c>
      <c r="J3" s="358"/>
    </row>
    <row r="4" spans="1:19" ht="43.2" x14ac:dyDescent="0.3">
      <c r="A4" s="360"/>
      <c r="B4" s="360"/>
      <c r="C4" s="92" t="s">
        <v>473</v>
      </c>
      <c r="D4" s="93" t="s">
        <v>474</v>
      </c>
      <c r="E4" s="92" t="s">
        <v>473</v>
      </c>
      <c r="F4" s="93" t="s">
        <v>474</v>
      </c>
      <c r="G4" s="92" t="s">
        <v>473</v>
      </c>
      <c r="H4" s="93" t="s">
        <v>474</v>
      </c>
      <c r="I4" s="94" t="s">
        <v>473</v>
      </c>
      <c r="J4" s="95" t="s">
        <v>474</v>
      </c>
      <c r="K4" s="24"/>
      <c r="M4" s="25"/>
      <c r="N4" s="15"/>
      <c r="O4" s="15"/>
      <c r="P4" s="15"/>
      <c r="Q4" s="15"/>
      <c r="R4" s="15"/>
      <c r="S4" s="15"/>
    </row>
    <row r="5" spans="1:19" x14ac:dyDescent="0.3">
      <c r="A5" s="96">
        <v>1963</v>
      </c>
      <c r="B5" s="97">
        <v>202243</v>
      </c>
      <c r="C5" s="97">
        <v>72575</v>
      </c>
      <c r="D5" s="98">
        <v>0.35885049173518985</v>
      </c>
      <c r="E5" s="97">
        <v>47368</v>
      </c>
      <c r="F5" s="98">
        <v>0.23421329786445019</v>
      </c>
      <c r="G5" s="97">
        <v>82300</v>
      </c>
      <c r="H5" s="98">
        <v>0.40693621040035999</v>
      </c>
      <c r="I5" s="99"/>
      <c r="J5" s="100"/>
      <c r="M5" s="25"/>
      <c r="N5" s="15"/>
      <c r="O5" s="15"/>
      <c r="P5" s="15"/>
      <c r="Q5" s="15"/>
      <c r="R5" s="15"/>
      <c r="S5" s="15"/>
    </row>
    <row r="6" spans="1:19" x14ac:dyDescent="0.3">
      <c r="A6" s="96">
        <v>1964</v>
      </c>
      <c r="B6" s="97">
        <v>218582</v>
      </c>
      <c r="C6" s="97">
        <v>86800</v>
      </c>
      <c r="D6" s="98">
        <v>0.39710497662204575</v>
      </c>
      <c r="E6" s="97">
        <v>49482</v>
      </c>
      <c r="F6" s="98">
        <v>0.22637728632732795</v>
      </c>
      <c r="G6" s="97">
        <v>82300</v>
      </c>
      <c r="H6" s="98">
        <v>0.3765177370506263</v>
      </c>
      <c r="I6" s="99"/>
      <c r="J6" s="100"/>
      <c r="M6" s="25"/>
      <c r="N6" s="15"/>
      <c r="O6" s="15"/>
      <c r="P6" s="15"/>
      <c r="Q6" s="15"/>
      <c r="R6" s="15"/>
      <c r="S6" s="15"/>
    </row>
    <row r="7" spans="1:19" x14ac:dyDescent="0.3">
      <c r="A7" s="96">
        <v>1965</v>
      </c>
      <c r="B7" s="97">
        <v>242812</v>
      </c>
      <c r="C7" s="97">
        <v>101150</v>
      </c>
      <c r="D7" s="98">
        <v>0.41657743439368727</v>
      </c>
      <c r="E7" s="97">
        <v>59437</v>
      </c>
      <c r="F7" s="98">
        <v>0.24478608964960547</v>
      </c>
      <c r="G7" s="97">
        <v>82225</v>
      </c>
      <c r="H7" s="98">
        <v>0.33863647595670726</v>
      </c>
      <c r="I7" s="99"/>
      <c r="J7" s="100"/>
      <c r="M7" s="25"/>
      <c r="N7" s="15"/>
      <c r="O7" s="15"/>
      <c r="P7" s="15"/>
      <c r="Q7" s="15"/>
      <c r="R7" s="15"/>
      <c r="S7" s="15"/>
    </row>
    <row r="8" spans="1:19" x14ac:dyDescent="0.3">
      <c r="A8" s="96">
        <v>1966</v>
      </c>
      <c r="B8" s="97">
        <v>254148</v>
      </c>
      <c r="C8" s="97">
        <v>102650</v>
      </c>
      <c r="D8" s="98">
        <v>0.40389851582542458</v>
      </c>
      <c r="E8" s="97">
        <v>69273</v>
      </c>
      <c r="F8" s="98">
        <v>0.2725695264176779</v>
      </c>
      <c r="G8" s="97">
        <v>82225</v>
      </c>
      <c r="H8" s="98">
        <v>0.32353195775689758</v>
      </c>
      <c r="I8" s="99"/>
      <c r="J8" s="100"/>
      <c r="M8" s="25"/>
      <c r="N8" s="15"/>
      <c r="O8" s="15"/>
      <c r="P8" s="15"/>
      <c r="Q8" s="15"/>
      <c r="R8" s="15"/>
      <c r="S8" s="15"/>
    </row>
    <row r="9" spans="1:19" x14ac:dyDescent="0.3">
      <c r="A9" s="96">
        <v>1967</v>
      </c>
      <c r="B9" s="97">
        <v>260273</v>
      </c>
      <c r="C9" s="97">
        <v>102650</v>
      </c>
      <c r="D9" s="98">
        <v>0.39439357904969014</v>
      </c>
      <c r="E9" s="97">
        <v>81023</v>
      </c>
      <c r="F9" s="98">
        <v>0.3113000580160063</v>
      </c>
      <c r="G9" s="97">
        <v>76600</v>
      </c>
      <c r="H9" s="98">
        <v>0.29430636293430362</v>
      </c>
      <c r="I9" s="99"/>
      <c r="J9" s="100"/>
      <c r="M9" s="25"/>
      <c r="N9" s="15"/>
      <c r="O9" s="15"/>
      <c r="P9" s="15"/>
      <c r="Q9" s="15"/>
      <c r="R9" s="15"/>
      <c r="S9" s="15"/>
    </row>
    <row r="10" spans="1:19" x14ac:dyDescent="0.3">
      <c r="A10" s="96">
        <v>1968</v>
      </c>
      <c r="B10" s="97">
        <v>339688</v>
      </c>
      <c r="C10" s="97">
        <v>171450</v>
      </c>
      <c r="D10" s="98">
        <v>0.50472786792586133</v>
      </c>
      <c r="E10" s="97">
        <v>89538</v>
      </c>
      <c r="F10" s="98">
        <v>0.26358894043946207</v>
      </c>
      <c r="G10" s="97">
        <v>78700</v>
      </c>
      <c r="H10" s="98">
        <v>0.23168319163467652</v>
      </c>
      <c r="I10" s="99"/>
      <c r="J10" s="100"/>
      <c r="M10" s="25"/>
      <c r="N10" s="15"/>
      <c r="O10" s="15"/>
      <c r="P10" s="15"/>
      <c r="Q10" s="15"/>
      <c r="R10" s="15"/>
      <c r="S10" s="15"/>
    </row>
    <row r="11" spans="1:19" x14ac:dyDescent="0.3">
      <c r="A11" s="96">
        <v>1969</v>
      </c>
      <c r="B11" s="97">
        <v>347013</v>
      </c>
      <c r="C11" s="97">
        <v>171450</v>
      </c>
      <c r="D11" s="98">
        <v>0.49407370905412767</v>
      </c>
      <c r="E11" s="97">
        <v>98963</v>
      </c>
      <c r="F11" s="98">
        <v>0.2851852812430658</v>
      </c>
      <c r="G11" s="97">
        <v>76600</v>
      </c>
      <c r="H11" s="98">
        <v>0.22074100970280652</v>
      </c>
      <c r="I11" s="99"/>
      <c r="J11" s="100"/>
      <c r="M11" s="25"/>
      <c r="N11" s="15"/>
      <c r="O11" s="15"/>
      <c r="P11" s="15"/>
      <c r="Q11" s="15"/>
      <c r="R11" s="15"/>
      <c r="S11" s="15"/>
    </row>
    <row r="12" spans="1:19" x14ac:dyDescent="0.3">
      <c r="A12" s="96">
        <v>1970</v>
      </c>
      <c r="B12" s="97">
        <v>406596</v>
      </c>
      <c r="C12" s="97">
        <v>206740</v>
      </c>
      <c r="D12" s="98">
        <v>0.50846540546390029</v>
      </c>
      <c r="E12" s="97">
        <v>123256</v>
      </c>
      <c r="F12" s="98">
        <v>0.30314120158584934</v>
      </c>
      <c r="G12" s="97">
        <v>76600</v>
      </c>
      <c r="H12" s="98">
        <v>0.18839339295025037</v>
      </c>
      <c r="I12" s="99"/>
      <c r="J12" s="100"/>
      <c r="M12" s="25"/>
      <c r="N12" s="15"/>
      <c r="O12" s="15"/>
      <c r="P12" s="15"/>
      <c r="Q12" s="15"/>
      <c r="R12" s="15"/>
      <c r="S12" s="15"/>
    </row>
    <row r="13" spans="1:19" x14ac:dyDescent="0.3">
      <c r="A13" s="96">
        <v>1971</v>
      </c>
      <c r="B13" s="97">
        <v>472955</v>
      </c>
      <c r="C13" s="97">
        <v>257053</v>
      </c>
      <c r="D13" s="98">
        <v>0.54350413887156279</v>
      </c>
      <c r="E13" s="97">
        <v>140627</v>
      </c>
      <c r="F13" s="98">
        <v>0.29733695594718312</v>
      </c>
      <c r="G13" s="97">
        <v>75275</v>
      </c>
      <c r="H13" s="98">
        <v>0.15915890518125403</v>
      </c>
      <c r="I13" s="99"/>
      <c r="J13" s="100"/>
      <c r="M13" s="25"/>
      <c r="N13" s="15"/>
      <c r="O13" s="15"/>
      <c r="P13" s="15"/>
      <c r="Q13" s="15"/>
      <c r="R13" s="15"/>
      <c r="S13" s="15"/>
    </row>
    <row r="14" spans="1:19" x14ac:dyDescent="0.3">
      <c r="A14" s="96">
        <v>1972</v>
      </c>
      <c r="B14" s="97">
        <v>533639</v>
      </c>
      <c r="C14" s="97">
        <v>314389</v>
      </c>
      <c r="D14" s="98">
        <v>0.58914172314991975</v>
      </c>
      <c r="E14" s="97">
        <v>144975</v>
      </c>
      <c r="F14" s="98">
        <v>0.27167242274271558</v>
      </c>
      <c r="G14" s="97">
        <v>74275</v>
      </c>
      <c r="H14" s="98">
        <v>0.13918585410736473</v>
      </c>
      <c r="I14" s="99"/>
      <c r="J14" s="100"/>
      <c r="M14" s="25"/>
      <c r="N14" s="15"/>
      <c r="O14" s="15"/>
      <c r="P14" s="15"/>
      <c r="Q14" s="15"/>
      <c r="R14" s="15"/>
      <c r="S14" s="15"/>
    </row>
    <row r="15" spans="1:19" x14ac:dyDescent="0.3">
      <c r="A15" s="96">
        <v>1973</v>
      </c>
      <c r="B15" s="97">
        <v>650050</v>
      </c>
      <c r="C15" s="97">
        <v>381350</v>
      </c>
      <c r="D15" s="98">
        <v>0.58664718098607804</v>
      </c>
      <c r="E15" s="97">
        <v>147700</v>
      </c>
      <c r="F15" s="98">
        <v>0.22721329128528575</v>
      </c>
      <c r="G15" s="97">
        <v>121000</v>
      </c>
      <c r="H15" s="98">
        <v>0.18613952772863626</v>
      </c>
      <c r="I15" s="99"/>
      <c r="J15" s="100"/>
    </row>
    <row r="16" spans="1:19" x14ac:dyDescent="0.3">
      <c r="A16" s="96">
        <v>1974</v>
      </c>
      <c r="B16" s="97">
        <v>723638</v>
      </c>
      <c r="C16" s="97">
        <v>453324</v>
      </c>
      <c r="D16" s="98">
        <v>0.62645134722057161</v>
      </c>
      <c r="E16" s="97">
        <v>148054</v>
      </c>
      <c r="F16" s="98">
        <v>0.20459677352488398</v>
      </c>
      <c r="G16" s="97">
        <v>122260</v>
      </c>
      <c r="H16" s="98">
        <v>0.16895187925454441</v>
      </c>
      <c r="I16" s="99"/>
      <c r="J16" s="100"/>
    </row>
    <row r="17" spans="1:11" x14ac:dyDescent="0.3">
      <c r="A17" s="96">
        <v>1975</v>
      </c>
      <c r="B17" s="97">
        <v>763498</v>
      </c>
      <c r="C17" s="97">
        <v>464257</v>
      </c>
      <c r="D17" s="98">
        <v>0.6080657709646915</v>
      </c>
      <c r="E17" s="97">
        <v>176706</v>
      </c>
      <c r="F17" s="98">
        <v>0.23144264948958609</v>
      </c>
      <c r="G17" s="97">
        <v>122535</v>
      </c>
      <c r="H17" s="98">
        <v>0.16049157954572246</v>
      </c>
      <c r="I17" s="99"/>
      <c r="J17" s="100"/>
    </row>
    <row r="18" spans="1:11" x14ac:dyDescent="0.3">
      <c r="A18" s="96">
        <v>1976</v>
      </c>
      <c r="B18" s="97">
        <v>971799</v>
      </c>
      <c r="C18" s="97">
        <v>643454</v>
      </c>
      <c r="D18" s="98">
        <v>0.66212663318237619</v>
      </c>
      <c r="E18" s="97">
        <v>205110</v>
      </c>
      <c r="F18" s="98">
        <v>0.21106216408948764</v>
      </c>
      <c r="G18" s="97">
        <v>123235</v>
      </c>
      <c r="H18" s="98">
        <v>0.12681120272813617</v>
      </c>
      <c r="I18" s="99"/>
      <c r="J18" s="100"/>
    </row>
    <row r="19" spans="1:11" x14ac:dyDescent="0.3">
      <c r="A19" s="96">
        <v>1977</v>
      </c>
      <c r="B19" s="97">
        <v>1038270</v>
      </c>
      <c r="C19" s="97">
        <v>692074</v>
      </c>
      <c r="D19" s="98">
        <v>0.66656457376212352</v>
      </c>
      <c r="E19" s="97">
        <v>223736</v>
      </c>
      <c r="F19" s="98">
        <v>0.21548922727228947</v>
      </c>
      <c r="G19" s="97">
        <v>122460</v>
      </c>
      <c r="H19" s="98">
        <v>0.11794619896558699</v>
      </c>
      <c r="I19" s="99"/>
      <c r="J19" s="100"/>
    </row>
    <row r="20" spans="1:11" x14ac:dyDescent="0.3">
      <c r="A20" s="96">
        <v>1978</v>
      </c>
      <c r="B20" s="97">
        <v>1132590</v>
      </c>
      <c r="C20" s="97">
        <v>788614</v>
      </c>
      <c r="D20" s="98">
        <v>0.69629256836101328</v>
      </c>
      <c r="E20" s="97">
        <v>221516</v>
      </c>
      <c r="F20" s="98">
        <v>0.19558357393231443</v>
      </c>
      <c r="G20" s="97">
        <v>122460</v>
      </c>
      <c r="H20" s="98">
        <v>0.10812385770667232</v>
      </c>
      <c r="I20" s="99"/>
      <c r="J20" s="100"/>
    </row>
    <row r="21" spans="1:11" x14ac:dyDescent="0.3">
      <c r="A21" s="96">
        <v>1979</v>
      </c>
      <c r="B21" s="97">
        <v>1257835</v>
      </c>
      <c r="C21" s="97">
        <v>900914</v>
      </c>
      <c r="D21" s="98">
        <v>0.71624179642003916</v>
      </c>
      <c r="E21" s="97">
        <v>233611</v>
      </c>
      <c r="F21" s="98">
        <v>0.18572467772005072</v>
      </c>
      <c r="G21" s="97">
        <v>123310</v>
      </c>
      <c r="H21" s="98">
        <v>9.8033525859910084E-2</v>
      </c>
      <c r="I21" s="99"/>
      <c r="J21" s="100"/>
    </row>
    <row r="22" spans="1:11" x14ac:dyDescent="0.3">
      <c r="A22" s="96">
        <v>1980</v>
      </c>
      <c r="B22" s="97">
        <v>1285237</v>
      </c>
      <c r="C22" s="97">
        <v>924174</v>
      </c>
      <c r="D22" s="98">
        <v>0.71906893436774699</v>
      </c>
      <c r="E22" s="97">
        <v>237703</v>
      </c>
      <c r="F22" s="98">
        <v>0.18494876820384101</v>
      </c>
      <c r="G22" s="97">
        <v>123360</v>
      </c>
      <c r="H22" s="98">
        <v>9.5982297428412036E-2</v>
      </c>
      <c r="I22" s="99"/>
      <c r="J22" s="100"/>
    </row>
    <row r="23" spans="1:11" x14ac:dyDescent="0.3">
      <c r="A23" s="96">
        <v>1981</v>
      </c>
      <c r="B23" s="97">
        <v>1383809</v>
      </c>
      <c r="C23" s="97">
        <v>1008374</v>
      </c>
      <c r="D23" s="98">
        <v>0.72869449468821201</v>
      </c>
      <c r="E23" s="97">
        <v>251745</v>
      </c>
      <c r="F23" s="98">
        <v>0.18192178255814206</v>
      </c>
      <c r="G23" s="97">
        <v>123690</v>
      </c>
      <c r="H23" s="98">
        <v>8.9383722753645908E-2</v>
      </c>
      <c r="I23" s="99"/>
      <c r="J23" s="100"/>
    </row>
    <row r="24" spans="1:11" x14ac:dyDescent="0.3">
      <c r="A24" s="96">
        <v>1982</v>
      </c>
      <c r="B24" s="97">
        <v>1418344</v>
      </c>
      <c r="C24" s="97">
        <v>1008274</v>
      </c>
      <c r="D24" s="98">
        <v>0.71088114025934468</v>
      </c>
      <c r="E24" s="97">
        <v>255790</v>
      </c>
      <c r="F24" s="98">
        <v>0.18034411962119204</v>
      </c>
      <c r="G24" s="97">
        <v>154280</v>
      </c>
      <c r="H24" s="98">
        <v>0.10877474011946327</v>
      </c>
      <c r="I24" s="99"/>
      <c r="J24" s="100"/>
    </row>
    <row r="25" spans="1:11" x14ac:dyDescent="0.3">
      <c r="A25" s="96">
        <v>1983</v>
      </c>
      <c r="B25" s="97">
        <v>1452037</v>
      </c>
      <c r="C25" s="97">
        <v>1028574</v>
      </c>
      <c r="D25" s="98">
        <v>0.70836624686561023</v>
      </c>
      <c r="E25" s="97">
        <v>269683</v>
      </c>
      <c r="F25" s="98">
        <v>0.18572736094190437</v>
      </c>
      <c r="G25" s="97">
        <v>153780</v>
      </c>
      <c r="H25" s="98">
        <v>0.10590639219248546</v>
      </c>
      <c r="I25" s="99"/>
      <c r="J25" s="100"/>
    </row>
    <row r="26" spans="1:11" x14ac:dyDescent="0.3">
      <c r="A26" s="96">
        <v>1984</v>
      </c>
      <c r="B26" s="97">
        <v>1605485</v>
      </c>
      <c r="C26" s="97">
        <v>1105654</v>
      </c>
      <c r="D26" s="98">
        <v>0.68867289323786895</v>
      </c>
      <c r="E26" s="97">
        <v>276841</v>
      </c>
      <c r="F26" s="98">
        <v>0.17243449798658972</v>
      </c>
      <c r="G26" s="97">
        <v>222990</v>
      </c>
      <c r="H26" s="98">
        <v>0.13889260877554135</v>
      </c>
      <c r="I26" s="99"/>
      <c r="J26" s="100"/>
    </row>
    <row r="27" spans="1:11" x14ac:dyDescent="0.3">
      <c r="A27" s="96">
        <v>1985</v>
      </c>
      <c r="B27" s="97">
        <v>1601714</v>
      </c>
      <c r="C27" s="97">
        <v>1078100</v>
      </c>
      <c r="D27" s="98">
        <v>0.67309145078334831</v>
      </c>
      <c r="E27" s="97">
        <v>299614</v>
      </c>
      <c r="F27" s="98">
        <v>0.18705836372785653</v>
      </c>
      <c r="G27" s="97">
        <v>224000</v>
      </c>
      <c r="H27" s="98">
        <v>0.13985018548879513</v>
      </c>
      <c r="I27" s="99"/>
      <c r="J27" s="100"/>
    </row>
    <row r="28" spans="1:11" x14ac:dyDescent="0.3">
      <c r="A28" s="96">
        <v>1986</v>
      </c>
      <c r="B28" s="97">
        <v>1669200</v>
      </c>
      <c r="C28" s="97">
        <v>1126100</v>
      </c>
      <c r="D28" s="98">
        <v>0.67463455547567697</v>
      </c>
      <c r="E28" s="97">
        <v>317500</v>
      </c>
      <c r="F28" s="98">
        <v>0.19021087946321591</v>
      </c>
      <c r="G28" s="97">
        <v>225600</v>
      </c>
      <c r="H28" s="98">
        <v>0.13515456506110712</v>
      </c>
      <c r="I28" s="99"/>
      <c r="J28" s="100"/>
    </row>
    <row r="29" spans="1:11" x14ac:dyDescent="0.3">
      <c r="A29" s="96">
        <v>1987</v>
      </c>
      <c r="B29" s="97">
        <v>1655373</v>
      </c>
      <c r="C29" s="97">
        <v>1111600</v>
      </c>
      <c r="D29" s="98">
        <v>0.67151028801363799</v>
      </c>
      <c r="E29" s="97">
        <v>316148</v>
      </c>
      <c r="F29" s="98">
        <v>0.19098293858846313</v>
      </c>
      <c r="G29" s="97">
        <v>227625</v>
      </c>
      <c r="H29" s="98">
        <v>0.13750677339789885</v>
      </c>
      <c r="I29" s="99"/>
      <c r="J29" s="100"/>
    </row>
    <row r="30" spans="1:11" x14ac:dyDescent="0.3">
      <c r="A30" s="96">
        <v>1988</v>
      </c>
      <c r="B30" s="97">
        <v>1603684</v>
      </c>
      <c r="C30" s="97">
        <v>1049400</v>
      </c>
      <c r="D30" s="98">
        <v>0.65436831695022213</v>
      </c>
      <c r="E30" s="97">
        <v>325924</v>
      </c>
      <c r="F30" s="98">
        <v>0.20323455244299998</v>
      </c>
      <c r="G30" s="97">
        <v>228360</v>
      </c>
      <c r="H30" s="98">
        <v>0.14239713060677789</v>
      </c>
      <c r="I30" s="99"/>
      <c r="J30" s="100"/>
      <c r="K30" s="67"/>
    </row>
    <row r="31" spans="1:11" x14ac:dyDescent="0.3">
      <c r="A31" s="96">
        <v>1989</v>
      </c>
      <c r="B31" s="97">
        <v>1610966</v>
      </c>
      <c r="C31" s="97">
        <v>1038700</v>
      </c>
      <c r="D31" s="98">
        <v>0.64476841845203436</v>
      </c>
      <c r="E31" s="97">
        <v>311301</v>
      </c>
      <c r="F31" s="98">
        <v>0.19323871515599958</v>
      </c>
      <c r="G31" s="97">
        <v>260965</v>
      </c>
      <c r="H31" s="98">
        <v>0.16199286639196606</v>
      </c>
      <c r="I31" s="99"/>
      <c r="J31" s="100"/>
      <c r="K31" s="67"/>
    </row>
    <row r="32" spans="1:11" x14ac:dyDescent="0.3">
      <c r="A32" s="96">
        <v>1990</v>
      </c>
      <c r="B32" s="97">
        <v>1604767</v>
      </c>
      <c r="C32" s="97">
        <v>1036100</v>
      </c>
      <c r="D32" s="98">
        <v>0.64563889960349385</v>
      </c>
      <c r="E32" s="97">
        <v>312760</v>
      </c>
      <c r="F32" s="98">
        <v>0.19489433668563724</v>
      </c>
      <c r="G32" s="97">
        <v>255907</v>
      </c>
      <c r="H32" s="98">
        <v>0.15946676371086893</v>
      </c>
      <c r="I32" s="99"/>
      <c r="J32" s="100"/>
      <c r="K32" s="67"/>
    </row>
    <row r="33" spans="1:12" x14ac:dyDescent="0.3">
      <c r="A33" s="96">
        <v>1991</v>
      </c>
      <c r="B33" s="97">
        <v>1733158</v>
      </c>
      <c r="C33" s="97">
        <v>1042700</v>
      </c>
      <c r="D33" s="98">
        <v>0.60161854833777417</v>
      </c>
      <c r="E33" s="97">
        <v>324851</v>
      </c>
      <c r="F33" s="98">
        <v>0.18743299803018537</v>
      </c>
      <c r="G33" s="97">
        <v>365607</v>
      </c>
      <c r="H33" s="98">
        <v>0.21094845363204048</v>
      </c>
      <c r="I33" s="99"/>
      <c r="J33" s="100"/>
      <c r="K33" s="67"/>
    </row>
    <row r="34" spans="1:12" x14ac:dyDescent="0.3">
      <c r="A34" s="96">
        <v>1992</v>
      </c>
      <c r="B34" s="97">
        <v>1739890</v>
      </c>
      <c r="C34" s="97">
        <v>1045500</v>
      </c>
      <c r="D34" s="98">
        <v>0.6009000569001488</v>
      </c>
      <c r="E34" s="97">
        <v>328758</v>
      </c>
      <c r="F34" s="98">
        <v>0.18895332463546546</v>
      </c>
      <c r="G34" s="97">
        <v>365632</v>
      </c>
      <c r="H34" s="98">
        <v>0.21014661846438568</v>
      </c>
      <c r="I34" s="99"/>
      <c r="J34" s="100"/>
      <c r="K34" s="67"/>
    </row>
    <row r="35" spans="1:12" x14ac:dyDescent="0.3">
      <c r="A35" s="96">
        <v>1993</v>
      </c>
      <c r="B35" s="97">
        <v>1741487</v>
      </c>
      <c r="C35" s="97">
        <v>1040700</v>
      </c>
      <c r="D35" s="98">
        <v>0.5975927468881479</v>
      </c>
      <c r="E35" s="97">
        <v>336430</v>
      </c>
      <c r="F35" s="98">
        <v>0.19318547884652598</v>
      </c>
      <c r="G35" s="97">
        <v>364357</v>
      </c>
      <c r="H35" s="98">
        <v>0.20922177426532612</v>
      </c>
      <c r="I35" s="97"/>
      <c r="J35" s="100"/>
      <c r="K35" s="67"/>
    </row>
    <row r="36" spans="1:12" x14ac:dyDescent="0.3">
      <c r="A36" s="96">
        <v>1994</v>
      </c>
      <c r="B36" s="97">
        <v>1771065</v>
      </c>
      <c r="C36" s="97">
        <v>1060200</v>
      </c>
      <c r="D36" s="98">
        <v>0.59862286251492747</v>
      </c>
      <c r="E36" s="97">
        <v>345383</v>
      </c>
      <c r="F36" s="98">
        <v>0.19501429930578493</v>
      </c>
      <c r="G36" s="97">
        <v>365482</v>
      </c>
      <c r="H36" s="98">
        <v>0.20636283817928761</v>
      </c>
      <c r="I36" s="97"/>
      <c r="J36" s="100"/>
      <c r="K36" s="67"/>
    </row>
    <row r="37" spans="1:12" x14ac:dyDescent="0.3">
      <c r="A37" s="96">
        <v>1995</v>
      </c>
      <c r="B37" s="97">
        <v>1777575</v>
      </c>
      <c r="C37" s="97">
        <v>1060200</v>
      </c>
      <c r="D37" s="98">
        <v>0.59643053035736893</v>
      </c>
      <c r="E37" s="97">
        <v>347393</v>
      </c>
      <c r="F37" s="98">
        <v>0.19543085383176517</v>
      </c>
      <c r="G37" s="97">
        <v>369982</v>
      </c>
      <c r="H37" s="98">
        <v>0.20813861581086593</v>
      </c>
      <c r="I37" s="97"/>
      <c r="J37" s="100"/>
      <c r="K37" s="67"/>
    </row>
    <row r="38" spans="1:12" x14ac:dyDescent="0.3">
      <c r="A38" s="96">
        <v>1996</v>
      </c>
      <c r="B38" s="97">
        <v>2078835</v>
      </c>
      <c r="C38" s="97">
        <v>1295925</v>
      </c>
      <c r="D38" s="98">
        <v>0.62339002373925778</v>
      </c>
      <c r="E38" s="97">
        <v>418449</v>
      </c>
      <c r="F38" s="98">
        <v>0.20129014568255779</v>
      </c>
      <c r="G38" s="97">
        <v>364461</v>
      </c>
      <c r="H38" s="98">
        <v>0.17531983057818443</v>
      </c>
      <c r="I38" s="97"/>
      <c r="J38" s="100"/>
      <c r="K38" s="67"/>
    </row>
    <row r="39" spans="1:12" x14ac:dyDescent="0.3">
      <c r="A39" s="96">
        <v>1997</v>
      </c>
      <c r="B39" s="97">
        <v>1960531</v>
      </c>
      <c r="C39" s="97">
        <v>1247850</v>
      </c>
      <c r="D39" s="98">
        <v>0.63648572759114752</v>
      </c>
      <c r="E39" s="97">
        <v>335392</v>
      </c>
      <c r="F39" s="98">
        <v>0.17107202079436643</v>
      </c>
      <c r="G39" s="97">
        <v>377094</v>
      </c>
      <c r="H39" s="98">
        <v>0.19234278876488053</v>
      </c>
      <c r="I39" s="97">
        <v>195</v>
      </c>
      <c r="J39" s="100">
        <v>9.9462849605540534E-5</v>
      </c>
    </row>
    <row r="40" spans="1:12" x14ac:dyDescent="0.3">
      <c r="A40" s="96">
        <v>1998</v>
      </c>
      <c r="B40" s="97">
        <v>2125108</v>
      </c>
      <c r="C40" s="97">
        <v>1292925</v>
      </c>
      <c r="D40" s="98">
        <v>0.60840437286010873</v>
      </c>
      <c r="E40" s="97">
        <v>458173</v>
      </c>
      <c r="F40" s="98">
        <v>0.21559986598328179</v>
      </c>
      <c r="G40" s="97">
        <v>373685</v>
      </c>
      <c r="H40" s="98">
        <v>0.1758428277527542</v>
      </c>
      <c r="I40" s="97">
        <v>325</v>
      </c>
      <c r="J40" s="100">
        <v>1.5293340385523935E-4</v>
      </c>
    </row>
    <row r="41" spans="1:12" x14ac:dyDescent="0.3">
      <c r="A41" s="96">
        <v>1999</v>
      </c>
      <c r="B41" s="97">
        <v>2157493</v>
      </c>
      <c r="C41" s="97">
        <v>1295725</v>
      </c>
      <c r="D41" s="98">
        <v>0.60056973533633717</v>
      </c>
      <c r="E41" s="97">
        <v>472903</v>
      </c>
      <c r="F41" s="98">
        <v>0.21919097767640497</v>
      </c>
      <c r="G41" s="97">
        <v>388085</v>
      </c>
      <c r="H41" s="98">
        <v>0.17987775626618488</v>
      </c>
      <c r="I41" s="97">
        <v>780</v>
      </c>
      <c r="J41" s="100">
        <v>3.6153072107302317E-4</v>
      </c>
    </row>
    <row r="42" spans="1:12" x14ac:dyDescent="0.3">
      <c r="A42" s="96">
        <v>2000</v>
      </c>
      <c r="B42" s="97">
        <v>2195227</v>
      </c>
      <c r="C42" s="97">
        <v>1300925</v>
      </c>
      <c r="D42" s="98">
        <v>0.59261525117903524</v>
      </c>
      <c r="E42" s="97">
        <v>493437</v>
      </c>
      <c r="F42" s="98">
        <v>0.22477720982841409</v>
      </c>
      <c r="G42" s="97">
        <v>400085</v>
      </c>
      <c r="H42" s="98">
        <v>0.18225222266307767</v>
      </c>
      <c r="I42" s="97">
        <v>780</v>
      </c>
      <c r="J42" s="100">
        <v>3.5531632947298844E-4</v>
      </c>
    </row>
    <row r="43" spans="1:12" x14ac:dyDescent="0.3">
      <c r="A43" s="96">
        <v>2001</v>
      </c>
      <c r="B43" s="97">
        <v>2259108</v>
      </c>
      <c r="C43" s="97">
        <v>1339150</v>
      </c>
      <c r="D43" s="98">
        <v>0.59277821157731281</v>
      </c>
      <c r="E43" s="97">
        <v>475736</v>
      </c>
      <c r="F43" s="98">
        <v>0.21058577102112869</v>
      </c>
      <c r="G43" s="97">
        <v>443442</v>
      </c>
      <c r="H43" s="98">
        <v>0.19629074838387542</v>
      </c>
      <c r="I43" s="97">
        <v>780</v>
      </c>
      <c r="J43" s="100">
        <v>3.4526901768308556E-4</v>
      </c>
    </row>
    <row r="44" spans="1:12" x14ac:dyDescent="0.3">
      <c r="A44" s="96">
        <v>2002</v>
      </c>
      <c r="B44" s="97">
        <v>2078380</v>
      </c>
      <c r="C44" s="97">
        <v>1360100</v>
      </c>
      <c r="D44" s="98">
        <v>0.65440391073817106</v>
      </c>
      <c r="E44" s="101">
        <v>317300</v>
      </c>
      <c r="F44" s="98">
        <v>0.15266698101405904</v>
      </c>
      <c r="G44" s="101">
        <v>400100</v>
      </c>
      <c r="H44" s="98">
        <v>0.19250570155601959</v>
      </c>
      <c r="I44" s="101">
        <v>880</v>
      </c>
      <c r="J44" s="100">
        <v>4.2340669175030551E-4</v>
      </c>
      <c r="K44" s="64"/>
    </row>
    <row r="45" spans="1:12" x14ac:dyDescent="0.3">
      <c r="A45" s="96">
        <v>2003</v>
      </c>
      <c r="B45" s="97">
        <v>1971740</v>
      </c>
      <c r="C45" s="97">
        <v>1246900</v>
      </c>
      <c r="D45" s="98">
        <v>0.63238560865022775</v>
      </c>
      <c r="E45" s="101">
        <v>323600.00000000006</v>
      </c>
      <c r="F45" s="98">
        <v>0.16411900149106884</v>
      </c>
      <c r="G45" s="101">
        <v>400100</v>
      </c>
      <c r="H45" s="98">
        <v>0.20291722032316634</v>
      </c>
      <c r="I45" s="101">
        <v>1140</v>
      </c>
      <c r="J45" s="100">
        <v>5.7816953553713982E-4</v>
      </c>
      <c r="K45" s="64"/>
    </row>
    <row r="46" spans="1:12" x14ac:dyDescent="0.3">
      <c r="A46" s="96">
        <v>2004</v>
      </c>
      <c r="B46" s="97">
        <v>1971740</v>
      </c>
      <c r="C46" s="97">
        <v>1246900</v>
      </c>
      <c r="D46" s="98">
        <v>0.63238560865022775</v>
      </c>
      <c r="E46" s="101">
        <v>323600.00000000006</v>
      </c>
      <c r="F46" s="98">
        <v>0.16411900149106884</v>
      </c>
      <c r="G46" s="101">
        <v>400100</v>
      </c>
      <c r="H46" s="98">
        <v>0.20291722032316634</v>
      </c>
      <c r="I46" s="101">
        <v>1140</v>
      </c>
      <c r="J46" s="100">
        <v>5.7816953553713982E-4</v>
      </c>
      <c r="K46" s="64"/>
    </row>
    <row r="47" spans="1:12" x14ac:dyDescent="0.3">
      <c r="A47" s="96">
        <v>2005</v>
      </c>
      <c r="B47" s="97">
        <v>1890470</v>
      </c>
      <c r="C47" s="97">
        <v>1176200</v>
      </c>
      <c r="D47" s="98">
        <v>0.62217332197813247</v>
      </c>
      <c r="E47" s="101">
        <v>317900</v>
      </c>
      <c r="F47" s="98">
        <v>0.1681592408237105</v>
      </c>
      <c r="G47" s="101">
        <v>395100</v>
      </c>
      <c r="H47" s="98">
        <v>0.2089956465852407</v>
      </c>
      <c r="I47" s="101">
        <v>1270</v>
      </c>
      <c r="J47" s="100">
        <v>6.7179061291636471E-4</v>
      </c>
      <c r="K47" s="64"/>
    </row>
    <row r="48" spans="1:12" x14ac:dyDescent="0.3">
      <c r="A48" s="96">
        <v>2006</v>
      </c>
      <c r="B48" s="97">
        <v>1910455</v>
      </c>
      <c r="C48" s="97">
        <v>1186300</v>
      </c>
      <c r="D48" s="98">
        <v>0.62095155342575459</v>
      </c>
      <c r="E48" s="101">
        <v>325500</v>
      </c>
      <c r="F48" s="98">
        <v>0.17037826067612166</v>
      </c>
      <c r="G48" s="101">
        <v>396300</v>
      </c>
      <c r="H48" s="98">
        <v>0.20743749525636562</v>
      </c>
      <c r="I48" s="102">
        <v>2355</v>
      </c>
      <c r="J48" s="100">
        <v>1.2326906417581152E-3</v>
      </c>
      <c r="K48" s="64"/>
      <c r="L48" s="76"/>
    </row>
    <row r="49" spans="1:19" x14ac:dyDescent="0.3">
      <c r="A49" s="96">
        <v>2007</v>
      </c>
      <c r="B49" s="97">
        <v>2028954.9999999998</v>
      </c>
      <c r="C49" s="97">
        <v>1294799.9999999998</v>
      </c>
      <c r="D49" s="98">
        <v>0.63816102377825035</v>
      </c>
      <c r="E49" s="101">
        <v>335500.00000000006</v>
      </c>
      <c r="F49" s="98">
        <v>0.16535605767501008</v>
      </c>
      <c r="G49" s="101">
        <v>396300</v>
      </c>
      <c r="H49" s="98">
        <v>0.19532222252341724</v>
      </c>
      <c r="I49" s="102">
        <v>2355</v>
      </c>
      <c r="J49" s="100">
        <v>1.1606960233223509E-3</v>
      </c>
      <c r="K49" s="64"/>
      <c r="L49" s="76"/>
    </row>
    <row r="50" spans="1:19" x14ac:dyDescent="0.3">
      <c r="A50" s="96">
        <v>2008</v>
      </c>
      <c r="B50" s="97">
        <v>2056729.9999999998</v>
      </c>
      <c r="C50" s="97">
        <v>1294799.9999999998</v>
      </c>
      <c r="D50" s="98">
        <v>0.62954301245180455</v>
      </c>
      <c r="E50" s="101">
        <v>359300.00000000006</v>
      </c>
      <c r="F50" s="98">
        <v>0.17469478249454234</v>
      </c>
      <c r="G50" s="101">
        <v>399300</v>
      </c>
      <c r="H50" s="98">
        <v>0.19414313011430767</v>
      </c>
      <c r="I50" s="102">
        <v>3330</v>
      </c>
      <c r="J50" s="100">
        <v>1.6190749393454661E-3</v>
      </c>
      <c r="K50" s="64"/>
      <c r="L50" s="60"/>
    </row>
    <row r="51" spans="1:19" x14ac:dyDescent="0.3">
      <c r="A51" s="96">
        <v>2009</v>
      </c>
      <c r="B51" s="97">
        <v>2178327</v>
      </c>
      <c r="C51" s="97">
        <v>1294800</v>
      </c>
      <c r="D51" s="98">
        <v>0.59440111608587687</v>
      </c>
      <c r="E51" s="101">
        <v>434464</v>
      </c>
      <c r="F51" s="98">
        <v>0.19944847582571396</v>
      </c>
      <c r="G51" s="101">
        <v>441179</v>
      </c>
      <c r="H51" s="98">
        <v>0.20253111676988808</v>
      </c>
      <c r="I51" s="102">
        <v>7884</v>
      </c>
      <c r="J51" s="100">
        <v>3.6192913185210487E-3</v>
      </c>
      <c r="K51" s="76"/>
      <c r="L51" s="60"/>
    </row>
    <row r="52" spans="1:19" x14ac:dyDescent="0.3">
      <c r="A52" s="96">
        <v>2010</v>
      </c>
      <c r="B52" s="97">
        <v>2202399.6</v>
      </c>
      <c r="C52" s="97">
        <v>1295200</v>
      </c>
      <c r="D52" s="98">
        <v>0.58808583147218152</v>
      </c>
      <c r="E52" s="101">
        <v>453564</v>
      </c>
      <c r="F52" s="98">
        <v>0.20594082926640558</v>
      </c>
      <c r="G52" s="101">
        <v>441929</v>
      </c>
      <c r="H52" s="98">
        <v>0.20065795507772521</v>
      </c>
      <c r="I52" s="102">
        <v>11706.6</v>
      </c>
      <c r="J52" s="100">
        <v>5.3153841836876469E-3</v>
      </c>
      <c r="K52" s="76"/>
      <c r="L52" s="60"/>
    </row>
    <row r="53" spans="1:19" s="54" customFormat="1" x14ac:dyDescent="0.3">
      <c r="A53" s="103">
        <v>2011</v>
      </c>
      <c r="B53" s="104">
        <v>2197043.5</v>
      </c>
      <c r="C53" s="104">
        <v>1295200</v>
      </c>
      <c r="D53" s="105">
        <v>0.58951950655505914</v>
      </c>
      <c r="E53" s="106">
        <v>449838.5</v>
      </c>
      <c r="F53" s="105">
        <v>0.2047471977682736</v>
      </c>
      <c r="G53" s="106">
        <v>432159</v>
      </c>
      <c r="H53" s="105">
        <v>0.19670024740065456</v>
      </c>
      <c r="I53" s="107">
        <v>13846</v>
      </c>
      <c r="J53" s="108">
        <v>6.3021055340961611E-3</v>
      </c>
      <c r="K53" s="59"/>
      <c r="L53"/>
      <c r="M53"/>
      <c r="N53"/>
      <c r="O53"/>
      <c r="P53"/>
      <c r="Q53"/>
      <c r="R53"/>
      <c r="S53"/>
    </row>
    <row r="54" spans="1:19" s="54" customFormat="1" x14ac:dyDescent="0.3">
      <c r="A54" s="103">
        <v>2012</v>
      </c>
      <c r="B54" s="104">
        <v>2257353</v>
      </c>
      <c r="C54" s="104">
        <v>1295200</v>
      </c>
      <c r="D54" s="105">
        <v>0.57376936615584717</v>
      </c>
      <c r="E54" s="106">
        <v>458294</v>
      </c>
      <c r="F54" s="105">
        <v>0.2030227438951728</v>
      </c>
      <c r="G54" s="106">
        <v>438035</v>
      </c>
      <c r="H54" s="105">
        <v>0.19404807311926844</v>
      </c>
      <c r="I54" s="107">
        <v>65824</v>
      </c>
      <c r="J54" s="108">
        <v>2.9159816829711614E-2</v>
      </c>
      <c r="K54" s="59"/>
      <c r="L54"/>
      <c r="M54"/>
      <c r="N54"/>
      <c r="O54"/>
      <c r="P54"/>
      <c r="Q54"/>
      <c r="R54"/>
      <c r="S54"/>
    </row>
    <row r="55" spans="1:19" x14ac:dyDescent="0.3">
      <c r="A55" s="152">
        <v>2013</v>
      </c>
      <c r="B55" s="153">
        <v>2525211</v>
      </c>
      <c r="C55" s="153">
        <v>1539100</v>
      </c>
      <c r="D55" s="154">
        <v>0.60949362251312855</v>
      </c>
      <c r="E55" s="155">
        <v>448794</v>
      </c>
      <c r="F55" s="154">
        <v>0.1777253465155981</v>
      </c>
      <c r="G55" s="155">
        <v>438843</v>
      </c>
      <c r="H55" s="154">
        <v>0.17378468571537189</v>
      </c>
      <c r="I55" s="156">
        <v>68264</v>
      </c>
      <c r="J55" s="157">
        <v>2.7032988530463396E-2</v>
      </c>
      <c r="K55" s="48"/>
    </row>
    <row r="56" spans="1:19" x14ac:dyDescent="0.3">
      <c r="A56" s="152">
        <v>2014</v>
      </c>
      <c r="B56" s="153"/>
      <c r="C56" s="153"/>
      <c r="D56" s="154"/>
      <c r="E56" s="155"/>
      <c r="F56" s="154"/>
      <c r="G56" s="155"/>
      <c r="H56" s="161"/>
      <c r="I56" s="156"/>
      <c r="J56" s="163"/>
      <c r="K56" s="48"/>
    </row>
    <row r="57" spans="1:19" x14ac:dyDescent="0.3">
      <c r="A57" s="158">
        <v>2015</v>
      </c>
      <c r="B57" s="159"/>
      <c r="C57" s="159"/>
      <c r="D57" s="160"/>
      <c r="E57" s="161"/>
      <c r="F57" s="160"/>
      <c r="G57" s="161"/>
      <c r="H57" s="161"/>
      <c r="I57" s="162"/>
      <c r="J57" s="163"/>
      <c r="K57" s="48"/>
      <c r="L57" s="140"/>
      <c r="M57" s="140"/>
    </row>
    <row r="58" spans="1:19" x14ac:dyDescent="0.3">
      <c r="A58" s="152">
        <v>2016</v>
      </c>
      <c r="B58" s="159"/>
      <c r="C58" s="159"/>
      <c r="D58" s="160"/>
      <c r="E58" s="161"/>
      <c r="F58" s="160"/>
      <c r="G58" s="161"/>
      <c r="H58" s="161"/>
      <c r="I58" s="162"/>
      <c r="J58" s="163"/>
      <c r="K58" s="48"/>
      <c r="L58" s="140"/>
      <c r="M58" s="140"/>
    </row>
    <row r="59" spans="1:19" x14ac:dyDescent="0.3">
      <c r="A59" s="158">
        <v>2017</v>
      </c>
      <c r="B59" s="159"/>
      <c r="C59" s="159"/>
      <c r="D59" s="160"/>
      <c r="E59" s="161"/>
      <c r="F59" s="160"/>
      <c r="G59" s="161"/>
      <c r="H59" s="161"/>
      <c r="I59" s="162"/>
      <c r="J59" s="163"/>
      <c r="K59" s="48"/>
      <c r="L59" s="140"/>
      <c r="M59" s="140"/>
    </row>
    <row r="60" spans="1:19" x14ac:dyDescent="0.3">
      <c r="A60" s="152">
        <v>2018</v>
      </c>
      <c r="B60" s="159">
        <v>3014371.6</v>
      </c>
      <c r="C60" s="159">
        <v>1684900</v>
      </c>
      <c r="D60" s="160">
        <v>0.55895563771898593</v>
      </c>
      <c r="E60" s="161">
        <v>723255</v>
      </c>
      <c r="F60" s="160">
        <v>0.23993558060326736</v>
      </c>
      <c r="G60" s="161">
        <v>482249</v>
      </c>
      <c r="H60" s="163">
        <f t="shared" ref="H60:J60" si="0">G60/$B60</f>
        <v>0.15998326151958173</v>
      </c>
      <c r="I60" s="162">
        <v>71544</v>
      </c>
      <c r="J60" s="163">
        <f t="shared" si="0"/>
        <v>2.373430004449352E-2</v>
      </c>
      <c r="K60" s="48"/>
      <c r="L60" s="140"/>
      <c r="M60" s="140"/>
    </row>
    <row r="61" spans="1:19" x14ac:dyDescent="0.3">
      <c r="A61" s="158">
        <v>2019</v>
      </c>
      <c r="B61" s="159"/>
      <c r="C61" s="159"/>
      <c r="D61" s="160"/>
      <c r="E61" s="161"/>
      <c r="F61" s="160"/>
      <c r="G61" s="161"/>
      <c r="H61" s="161"/>
      <c r="I61" s="162"/>
      <c r="J61" s="163"/>
      <c r="K61" s="48"/>
      <c r="L61" s="141"/>
      <c r="M61" s="141"/>
    </row>
    <row r="62" spans="1:19" x14ac:dyDescent="0.3">
      <c r="A62" s="152">
        <v>2020</v>
      </c>
      <c r="B62" s="159"/>
      <c r="C62" s="159"/>
      <c r="D62" s="160"/>
      <c r="E62" s="161"/>
      <c r="F62" s="161"/>
      <c r="G62" s="161"/>
      <c r="H62" s="161"/>
      <c r="I62" s="162"/>
      <c r="J62" s="163"/>
      <c r="K62" s="48"/>
      <c r="L62" s="142"/>
      <c r="M62" s="142"/>
    </row>
    <row r="63" spans="1:19" ht="15" thickBot="1" x14ac:dyDescent="0.35">
      <c r="A63" s="158">
        <v>2021</v>
      </c>
      <c r="B63" s="173">
        <v>3167868.9</v>
      </c>
      <c r="C63" s="174">
        <v>1776699.9999999998</v>
      </c>
      <c r="D63" s="160">
        <v>0.56085022962913644</v>
      </c>
      <c r="E63" s="174">
        <v>731686.79999999981</v>
      </c>
      <c r="F63" s="201">
        <v>0.23097130061158777</v>
      </c>
      <c r="G63" s="174">
        <v>488184</v>
      </c>
      <c r="H63" s="201">
        <v>0.15410486210461552</v>
      </c>
      <c r="I63" s="174">
        <v>68339</v>
      </c>
      <c r="J63" s="163">
        <v>2.1572546767954951E-2</v>
      </c>
      <c r="K63" s="48"/>
      <c r="L63" s="60">
        <f>(I71-I55)/I55</f>
        <v>1.3184108754248212E-2</v>
      </c>
    </row>
    <row r="64" spans="1:19" x14ac:dyDescent="0.3">
      <c r="A64" s="62" t="s">
        <v>466</v>
      </c>
      <c r="B64" s="61"/>
      <c r="C64" s="61"/>
      <c r="D64" s="61"/>
      <c r="E64" s="21"/>
      <c r="F64" s="61"/>
      <c r="G64" s="21"/>
      <c r="H64" s="61"/>
      <c r="I64" s="62"/>
      <c r="J64" s="53"/>
      <c r="L64" s="76"/>
    </row>
    <row r="65" spans="1:11" x14ac:dyDescent="0.3">
      <c r="A65" s="62" t="s">
        <v>534</v>
      </c>
      <c r="B65" s="61"/>
      <c r="C65" s="61"/>
      <c r="D65" s="61"/>
      <c r="E65" s="21"/>
      <c r="F65" s="61"/>
      <c r="G65" s="21"/>
      <c r="H65" s="61"/>
      <c r="I65" s="62"/>
      <c r="J65" s="53"/>
    </row>
    <row r="66" spans="1:11" x14ac:dyDescent="0.3">
      <c r="A66" s="22" t="s">
        <v>467</v>
      </c>
      <c r="B66" s="61"/>
      <c r="C66" s="61"/>
      <c r="D66" s="61"/>
      <c r="E66" s="21"/>
      <c r="F66" s="61"/>
      <c r="G66" s="21"/>
      <c r="H66" s="61"/>
      <c r="I66" s="62"/>
      <c r="J66" s="53"/>
    </row>
    <row r="67" spans="1:11" x14ac:dyDescent="0.3">
      <c r="A67" s="62" t="s">
        <v>468</v>
      </c>
      <c r="B67" s="61"/>
      <c r="C67" s="61"/>
      <c r="D67" s="61"/>
      <c r="E67" s="21"/>
      <c r="F67" s="61"/>
      <c r="G67" s="21"/>
      <c r="H67" s="61"/>
      <c r="I67" s="62"/>
      <c r="J67" s="53"/>
    </row>
    <row r="68" spans="1:11" ht="15" customHeight="1" x14ac:dyDescent="0.3">
      <c r="A68" s="140" t="s">
        <v>469</v>
      </c>
      <c r="B68" s="140"/>
      <c r="C68" s="140"/>
      <c r="D68" s="140"/>
      <c r="E68" s="140"/>
      <c r="F68" s="140"/>
      <c r="G68" s="140"/>
      <c r="H68" s="140"/>
      <c r="I68" s="140"/>
      <c r="J68" s="140"/>
      <c r="K68" s="140"/>
    </row>
    <row r="69" spans="1:11" x14ac:dyDescent="0.3">
      <c r="A69" s="141" t="s">
        <v>535</v>
      </c>
      <c r="B69" s="141"/>
      <c r="C69" s="141"/>
      <c r="D69" s="141"/>
      <c r="E69" s="141"/>
      <c r="F69" s="141"/>
      <c r="G69" s="141"/>
      <c r="H69" s="141"/>
      <c r="I69" s="141"/>
      <c r="J69" s="141"/>
      <c r="K69" s="141"/>
    </row>
    <row r="70" spans="1:11" ht="174" customHeight="1" x14ac:dyDescent="0.3">
      <c r="A70" s="359" t="s">
        <v>470</v>
      </c>
      <c r="B70" s="359"/>
      <c r="C70" s="359"/>
      <c r="D70" s="359"/>
      <c r="E70" s="359"/>
      <c r="F70" s="359"/>
      <c r="G70" s="359"/>
      <c r="H70" s="359"/>
      <c r="I70" s="359"/>
      <c r="J70" s="359"/>
      <c r="K70" s="359"/>
    </row>
    <row r="71" spans="1:11" x14ac:dyDescent="0.3">
      <c r="A71" s="68">
        <v>2013</v>
      </c>
      <c r="B71" s="48"/>
      <c r="C71" s="68"/>
      <c r="D71" s="68"/>
      <c r="E71" s="63"/>
      <c r="F71" s="68"/>
      <c r="G71" s="63"/>
      <c r="H71" s="68"/>
      <c r="I71" s="58">
        <f>I55+K71</f>
        <v>69164</v>
      </c>
      <c r="J71" s="52"/>
      <c r="K71" s="48">
        <v>900</v>
      </c>
    </row>
    <row r="72" spans="1:11" x14ac:dyDescent="0.3">
      <c r="I72" s="76"/>
      <c r="J72" s="51"/>
      <c r="K72" s="76"/>
    </row>
    <row r="74" spans="1:11" ht="15.6" x14ac:dyDescent="0.3">
      <c r="B74" s="57"/>
      <c r="J74" s="50"/>
    </row>
    <row r="80" spans="1:11" x14ac:dyDescent="0.3">
      <c r="A80" s="25"/>
    </row>
    <row r="81" spans="1:1" x14ac:dyDescent="0.3">
      <c r="A81" s="25"/>
    </row>
    <row r="82" spans="1:1" x14ac:dyDescent="0.3">
      <c r="A82" s="25"/>
    </row>
    <row r="83" spans="1:1" x14ac:dyDescent="0.3">
      <c r="A83" s="25"/>
    </row>
    <row r="84" spans="1:1" x14ac:dyDescent="0.3">
      <c r="A84" s="25"/>
    </row>
    <row r="85" spans="1:1" x14ac:dyDescent="0.3">
      <c r="A85" s="25"/>
    </row>
    <row r="86" spans="1:1" x14ac:dyDescent="0.3">
      <c r="A86" s="25"/>
    </row>
    <row r="87" spans="1:1" x14ac:dyDescent="0.3">
      <c r="A87" s="25"/>
    </row>
    <row r="88" spans="1:1" x14ac:dyDescent="0.3">
      <c r="A88" s="25"/>
    </row>
    <row r="89" spans="1:1" x14ac:dyDescent="0.3">
      <c r="A89" s="25"/>
    </row>
    <row r="90" spans="1:1" x14ac:dyDescent="0.3">
      <c r="A90" s="25"/>
    </row>
    <row r="91" spans="1:1" x14ac:dyDescent="0.3">
      <c r="A91" s="25"/>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8"/>
  <sheetViews>
    <sheetView showGridLines="0" workbookViewId="0">
      <pane ySplit="4" topLeftCell="A5" activePane="bottomLeft" state="frozen"/>
      <selection activeCell="D2" sqref="D2"/>
      <selection pane="bottomLeft"/>
    </sheetView>
  </sheetViews>
  <sheetFormatPr defaultColWidth="9.109375" defaultRowHeight="14.4" x14ac:dyDescent="0.3"/>
  <cols>
    <col min="1" max="3" width="12" customWidth="1"/>
    <col min="4" max="13" width="11.109375" customWidth="1"/>
  </cols>
  <sheetData>
    <row r="1" spans="1:16" ht="15.6" x14ac:dyDescent="0.3">
      <c r="A1" s="374" t="s">
        <v>2205</v>
      </c>
      <c r="B1" s="375"/>
      <c r="C1" s="375"/>
      <c r="D1" s="375"/>
    </row>
    <row r="2" spans="1:16" x14ac:dyDescent="0.3">
      <c r="A2" s="91" t="s">
        <v>2170</v>
      </c>
      <c r="B2" s="91"/>
      <c r="C2" s="91"/>
      <c r="D2" s="91"/>
      <c r="E2" s="91"/>
      <c r="F2" s="91"/>
      <c r="G2" s="91"/>
      <c r="H2" s="91"/>
      <c r="I2" s="91"/>
      <c r="J2" s="91"/>
      <c r="K2" s="91"/>
      <c r="L2" s="91"/>
      <c r="M2" s="91"/>
    </row>
    <row r="3" spans="1:16" x14ac:dyDescent="0.3">
      <c r="A3" s="360" t="s">
        <v>471</v>
      </c>
      <c r="B3" s="360" t="s">
        <v>60</v>
      </c>
      <c r="C3" s="366" t="s">
        <v>385</v>
      </c>
      <c r="D3" s="363" t="s">
        <v>38</v>
      </c>
      <c r="E3" s="364"/>
      <c r="F3" s="363" t="s">
        <v>39</v>
      </c>
      <c r="G3" s="364"/>
      <c r="H3" s="363" t="s">
        <v>40</v>
      </c>
      <c r="I3" s="364"/>
      <c r="J3" s="363" t="s">
        <v>41</v>
      </c>
      <c r="K3" s="364"/>
      <c r="L3" s="361" t="s">
        <v>35</v>
      </c>
      <c r="M3" s="365"/>
    </row>
    <row r="4" spans="1:16" ht="43.2" x14ac:dyDescent="0.3">
      <c r="A4" s="360"/>
      <c r="B4" s="360"/>
      <c r="C4" s="366"/>
      <c r="D4" s="92" t="s">
        <v>386</v>
      </c>
      <c r="E4" s="93" t="s">
        <v>474</v>
      </c>
      <c r="F4" s="92" t="s">
        <v>386</v>
      </c>
      <c r="G4" s="93" t="s">
        <v>474</v>
      </c>
      <c r="H4" s="92" t="s">
        <v>386</v>
      </c>
      <c r="I4" s="287" t="s">
        <v>474</v>
      </c>
      <c r="J4" s="92" t="s">
        <v>386</v>
      </c>
      <c r="K4" s="93" t="s">
        <v>474</v>
      </c>
      <c r="L4" s="92" t="s">
        <v>386</v>
      </c>
      <c r="M4" s="287" t="s">
        <v>474</v>
      </c>
      <c r="N4" s="288"/>
      <c r="O4" s="288"/>
      <c r="P4" s="288"/>
    </row>
    <row r="5" spans="1:16" x14ac:dyDescent="0.3">
      <c r="A5" s="112">
        <v>1963</v>
      </c>
      <c r="B5" s="112" t="s">
        <v>484</v>
      </c>
      <c r="C5" s="113"/>
      <c r="D5" s="114"/>
      <c r="E5" s="115"/>
      <c r="F5" s="114"/>
      <c r="G5" s="115"/>
      <c r="H5" s="114"/>
      <c r="I5" s="115"/>
      <c r="J5" s="114">
        <v>325</v>
      </c>
      <c r="K5" s="115"/>
      <c r="L5" s="112"/>
      <c r="M5" s="112"/>
      <c r="N5" s="288"/>
      <c r="O5" s="288"/>
      <c r="P5" s="288"/>
    </row>
    <row r="6" spans="1:16" x14ac:dyDescent="0.3">
      <c r="A6" s="112">
        <v>1964</v>
      </c>
      <c r="B6" s="112" t="s">
        <v>484</v>
      </c>
      <c r="C6" s="113"/>
      <c r="D6" s="114"/>
      <c r="E6" s="115"/>
      <c r="F6" s="114"/>
      <c r="G6" s="115"/>
      <c r="H6" s="114"/>
      <c r="I6" s="115"/>
      <c r="J6" s="114">
        <v>321</v>
      </c>
      <c r="K6" s="115"/>
      <c r="L6" s="112"/>
      <c r="M6" s="112"/>
      <c r="N6" s="288"/>
      <c r="O6" s="288"/>
      <c r="P6" s="288"/>
    </row>
    <row r="7" spans="1:16" x14ac:dyDescent="0.3">
      <c r="A7" s="112">
        <v>1965</v>
      </c>
      <c r="B7" s="112" t="s">
        <v>484</v>
      </c>
      <c r="C7" s="113"/>
      <c r="D7" s="114"/>
      <c r="E7" s="115"/>
      <c r="F7" s="114"/>
      <c r="G7" s="115"/>
      <c r="H7" s="114"/>
      <c r="I7" s="115"/>
      <c r="J7" s="114">
        <v>350</v>
      </c>
      <c r="K7" s="115"/>
      <c r="L7" s="112"/>
      <c r="M7" s="112"/>
      <c r="N7" s="288"/>
      <c r="O7" s="288"/>
      <c r="P7" s="288"/>
    </row>
    <row r="8" spans="1:16" x14ac:dyDescent="0.3">
      <c r="A8" s="112">
        <v>1966</v>
      </c>
      <c r="B8" s="112" t="s">
        <v>484</v>
      </c>
      <c r="C8" s="113"/>
      <c r="D8" s="114"/>
      <c r="E8" s="115"/>
      <c r="F8" s="114"/>
      <c r="G8" s="115"/>
      <c r="H8" s="114"/>
      <c r="I8" s="115"/>
      <c r="J8" s="114">
        <v>316</v>
      </c>
      <c r="K8" s="115"/>
      <c r="L8" s="112"/>
      <c r="M8" s="112"/>
      <c r="N8" s="288"/>
      <c r="O8" s="288"/>
      <c r="P8" s="288"/>
    </row>
    <row r="9" spans="1:16" x14ac:dyDescent="0.3">
      <c r="A9" s="112">
        <v>1967</v>
      </c>
      <c r="B9" s="112" t="s">
        <v>484</v>
      </c>
      <c r="C9" s="113"/>
      <c r="D9" s="114"/>
      <c r="E9" s="115"/>
      <c r="F9" s="114"/>
      <c r="G9" s="115"/>
      <c r="H9" s="114"/>
      <c r="I9" s="115"/>
      <c r="J9" s="114">
        <v>363</v>
      </c>
      <c r="K9" s="115"/>
      <c r="L9" s="112"/>
      <c r="M9" s="112"/>
      <c r="N9" s="288"/>
      <c r="O9" s="288"/>
      <c r="P9" s="288"/>
    </row>
    <row r="10" spans="1:16" x14ac:dyDescent="0.3">
      <c r="A10" s="112">
        <v>1968</v>
      </c>
      <c r="B10" s="112" t="s">
        <v>484</v>
      </c>
      <c r="C10" s="113"/>
      <c r="D10" s="114"/>
      <c r="E10" s="115"/>
      <c r="F10" s="114"/>
      <c r="G10" s="115"/>
      <c r="H10" s="114"/>
      <c r="I10" s="115"/>
      <c r="J10" s="114">
        <v>363</v>
      </c>
      <c r="K10" s="115"/>
      <c r="L10" s="112"/>
      <c r="M10" s="112"/>
      <c r="N10" s="288"/>
      <c r="O10" s="288"/>
      <c r="P10" s="288"/>
    </row>
    <row r="11" spans="1:16" x14ac:dyDescent="0.3">
      <c r="A11" s="112">
        <v>1969</v>
      </c>
      <c r="B11" s="112" t="s">
        <v>484</v>
      </c>
      <c r="C11" s="113"/>
      <c r="D11" s="114"/>
      <c r="E11" s="115"/>
      <c r="F11" s="114"/>
      <c r="G11" s="115"/>
      <c r="H11" s="114"/>
      <c r="I11" s="115"/>
      <c r="J11" s="114">
        <v>340</v>
      </c>
      <c r="K11" s="115"/>
      <c r="L11" s="112"/>
      <c r="M11" s="112"/>
      <c r="N11" s="288"/>
      <c r="O11" s="288"/>
      <c r="P11" s="288"/>
    </row>
    <row r="12" spans="1:16" x14ac:dyDescent="0.3">
      <c r="A12" s="112">
        <v>1970</v>
      </c>
      <c r="B12" s="112" t="s">
        <v>484</v>
      </c>
      <c r="C12" s="113"/>
      <c r="D12" s="114"/>
      <c r="E12" s="115"/>
      <c r="F12" s="114"/>
      <c r="G12" s="115"/>
      <c r="H12" s="114"/>
      <c r="I12" s="115"/>
      <c r="J12" s="114">
        <v>362</v>
      </c>
      <c r="K12" s="115"/>
      <c r="L12" s="112"/>
      <c r="M12" s="112"/>
      <c r="N12" s="288"/>
      <c r="O12" s="288"/>
      <c r="P12" s="288"/>
    </row>
    <row r="13" spans="1:16" x14ac:dyDescent="0.3">
      <c r="A13" s="112">
        <v>1971</v>
      </c>
      <c r="B13" s="112" t="s">
        <v>484</v>
      </c>
      <c r="C13" s="113">
        <v>1071</v>
      </c>
      <c r="D13" s="114">
        <v>195</v>
      </c>
      <c r="E13" s="115">
        <v>0.18207282913165265</v>
      </c>
      <c r="F13" s="114">
        <v>614</v>
      </c>
      <c r="G13" s="115">
        <v>0.5732959850606909</v>
      </c>
      <c r="H13" s="114">
        <v>262</v>
      </c>
      <c r="I13" s="115">
        <v>0.24463118580765639</v>
      </c>
      <c r="J13" s="114"/>
      <c r="K13" s="115"/>
      <c r="L13" s="112"/>
      <c r="M13" s="112"/>
      <c r="N13" s="288"/>
      <c r="O13" s="288"/>
      <c r="P13" s="288"/>
    </row>
    <row r="14" spans="1:16" x14ac:dyDescent="0.3">
      <c r="A14" s="112">
        <v>1972</v>
      </c>
      <c r="B14" s="112" t="s">
        <v>485</v>
      </c>
      <c r="C14" s="113">
        <v>1207</v>
      </c>
      <c r="D14" s="114">
        <v>193</v>
      </c>
      <c r="E14" s="115">
        <v>0.15990057995028997</v>
      </c>
      <c r="F14" s="114">
        <v>748</v>
      </c>
      <c r="G14" s="115">
        <v>0.61971830985915488</v>
      </c>
      <c r="H14" s="114">
        <v>266</v>
      </c>
      <c r="I14" s="115">
        <v>0.22038111019055509</v>
      </c>
      <c r="J14" s="114"/>
      <c r="K14" s="115"/>
      <c r="L14" s="112"/>
      <c r="M14" s="112"/>
      <c r="N14" s="288"/>
      <c r="O14" s="65"/>
      <c r="P14" s="288"/>
    </row>
    <row r="15" spans="1:16" x14ac:dyDescent="0.3">
      <c r="A15" s="112">
        <v>1973</v>
      </c>
      <c r="B15" s="112" t="s">
        <v>485</v>
      </c>
      <c r="C15" s="113">
        <v>1406</v>
      </c>
      <c r="D15" s="114">
        <v>189</v>
      </c>
      <c r="E15" s="115">
        <v>0.13442389758179232</v>
      </c>
      <c r="F15" s="114">
        <v>950</v>
      </c>
      <c r="G15" s="115">
        <v>0.67567567567567566</v>
      </c>
      <c r="H15" s="114">
        <v>267</v>
      </c>
      <c r="I15" s="115">
        <v>0.18990042674253202</v>
      </c>
      <c r="J15" s="114"/>
      <c r="K15" s="115"/>
      <c r="L15" s="112"/>
      <c r="M15" s="112"/>
      <c r="N15" s="288"/>
      <c r="O15" s="65"/>
      <c r="P15" s="288"/>
    </row>
    <row r="16" spans="1:16" x14ac:dyDescent="0.3">
      <c r="A16" s="112">
        <v>1974</v>
      </c>
      <c r="B16" s="112" t="s">
        <v>486</v>
      </c>
      <c r="C16" s="113">
        <v>1868</v>
      </c>
      <c r="D16" s="114">
        <v>203</v>
      </c>
      <c r="E16" s="115">
        <v>0.10867237687366167</v>
      </c>
      <c r="F16" s="114">
        <v>1047</v>
      </c>
      <c r="G16" s="115">
        <v>0.56049250535331907</v>
      </c>
      <c r="H16" s="114">
        <v>299</v>
      </c>
      <c r="I16" s="115">
        <v>0.16006423982869378</v>
      </c>
      <c r="J16" s="114">
        <v>319</v>
      </c>
      <c r="K16" s="115">
        <v>0.17077087794432549</v>
      </c>
      <c r="L16" s="112"/>
      <c r="M16" s="112"/>
      <c r="N16" s="288"/>
      <c r="O16" s="65"/>
      <c r="P16" s="288"/>
    </row>
    <row r="17" spans="1:16" x14ac:dyDescent="0.3">
      <c r="A17" s="112">
        <v>1975</v>
      </c>
      <c r="B17" s="112" t="s">
        <v>486</v>
      </c>
      <c r="C17" s="113">
        <v>2262</v>
      </c>
      <c r="D17" s="114">
        <v>277</v>
      </c>
      <c r="E17" s="115">
        <v>0.12245800176834659</v>
      </c>
      <c r="F17" s="114">
        <v>1311</v>
      </c>
      <c r="G17" s="115">
        <v>0.57957559681697612</v>
      </c>
      <c r="H17" s="114">
        <v>323</v>
      </c>
      <c r="I17" s="115">
        <v>0.14279398762157383</v>
      </c>
      <c r="J17" s="114">
        <v>351</v>
      </c>
      <c r="K17" s="115">
        <v>0.15517241379310345</v>
      </c>
      <c r="L17" s="112"/>
      <c r="M17" s="112"/>
      <c r="N17" s="288"/>
      <c r="O17" s="65"/>
      <c r="P17" s="288"/>
    </row>
    <row r="18" spans="1:16" x14ac:dyDescent="0.3">
      <c r="A18" s="112">
        <v>1976</v>
      </c>
      <c r="B18" s="112" t="s">
        <v>486</v>
      </c>
      <c r="C18" s="113">
        <v>2502</v>
      </c>
      <c r="D18" s="114">
        <v>351</v>
      </c>
      <c r="E18" s="115">
        <v>0.14028776978417265</v>
      </c>
      <c r="F18" s="114">
        <v>1468</v>
      </c>
      <c r="G18" s="115">
        <v>0.58673061550759398</v>
      </c>
      <c r="H18" s="114">
        <v>314</v>
      </c>
      <c r="I18" s="115">
        <v>0.12549960031974419</v>
      </c>
      <c r="J18" s="114">
        <v>369</v>
      </c>
      <c r="K18" s="115">
        <v>0.14748201438848921</v>
      </c>
      <c r="L18" s="112"/>
      <c r="M18" s="112"/>
      <c r="N18" s="288"/>
      <c r="O18" s="65"/>
      <c r="P18" s="288"/>
    </row>
    <row r="19" spans="1:16" x14ac:dyDescent="0.3">
      <c r="A19" s="112">
        <v>1977</v>
      </c>
      <c r="B19" s="112" t="s">
        <v>486</v>
      </c>
      <c r="C19" s="113">
        <v>2710</v>
      </c>
      <c r="D19" s="114">
        <v>378</v>
      </c>
      <c r="E19" s="115">
        <v>0.13948339483394834</v>
      </c>
      <c r="F19" s="114">
        <v>1537</v>
      </c>
      <c r="G19" s="115">
        <v>0.56715867158671585</v>
      </c>
      <c r="H19" s="114">
        <v>297</v>
      </c>
      <c r="I19" s="115">
        <v>0.10959409594095941</v>
      </c>
      <c r="J19" s="114">
        <v>498</v>
      </c>
      <c r="K19" s="115">
        <v>0.18376383763837639</v>
      </c>
      <c r="L19" s="112"/>
      <c r="M19" s="112"/>
      <c r="N19" s="288"/>
      <c r="O19" s="65"/>
      <c r="P19" s="288"/>
    </row>
    <row r="20" spans="1:16" x14ac:dyDescent="0.3">
      <c r="A20" s="112">
        <v>1978</v>
      </c>
      <c r="B20" s="112" t="s">
        <v>486</v>
      </c>
      <c r="C20" s="113">
        <v>2864</v>
      </c>
      <c r="D20" s="114">
        <v>388</v>
      </c>
      <c r="E20" s="115">
        <v>0.13547486033519554</v>
      </c>
      <c r="F20" s="114">
        <v>1690</v>
      </c>
      <c r="G20" s="115">
        <v>0.59008379888268159</v>
      </c>
      <c r="H20" s="114">
        <v>323</v>
      </c>
      <c r="I20" s="115">
        <v>0.11277932960893855</v>
      </c>
      <c r="J20" s="114">
        <v>463</v>
      </c>
      <c r="K20" s="115">
        <v>0.16166201117318435</v>
      </c>
      <c r="L20" s="112"/>
      <c r="M20" s="112"/>
      <c r="N20" s="288"/>
      <c r="O20" s="65"/>
      <c r="P20" s="288"/>
    </row>
    <row r="21" spans="1:16" x14ac:dyDescent="0.3">
      <c r="A21" s="112">
        <v>1979</v>
      </c>
      <c r="B21" s="112" t="s">
        <v>486</v>
      </c>
      <c r="C21" s="113">
        <v>2968</v>
      </c>
      <c r="D21" s="114">
        <v>383</v>
      </c>
      <c r="E21" s="115">
        <v>0.12904312668463611</v>
      </c>
      <c r="F21" s="114">
        <v>1827</v>
      </c>
      <c r="G21" s="115">
        <v>0.61556603773584906</v>
      </c>
      <c r="H21" s="114">
        <v>308</v>
      </c>
      <c r="I21" s="115">
        <v>0.10377358490566038</v>
      </c>
      <c r="J21" s="114">
        <v>450</v>
      </c>
      <c r="K21" s="115">
        <v>0.15161725067385445</v>
      </c>
      <c r="L21" s="112"/>
      <c r="M21" s="112"/>
      <c r="N21" s="288"/>
      <c r="O21" s="65"/>
      <c r="P21" s="288"/>
    </row>
    <row r="22" spans="1:16" x14ac:dyDescent="0.3">
      <c r="A22" s="112">
        <v>1980</v>
      </c>
      <c r="B22" s="112" t="s">
        <v>486</v>
      </c>
      <c r="C22" s="113">
        <v>3034</v>
      </c>
      <c r="D22" s="114">
        <v>368</v>
      </c>
      <c r="E22" s="115">
        <v>0.12129202373104812</v>
      </c>
      <c r="F22" s="114">
        <v>1844</v>
      </c>
      <c r="G22" s="115">
        <v>0.6077785102175346</v>
      </c>
      <c r="H22" s="114">
        <v>290</v>
      </c>
      <c r="I22" s="115">
        <v>9.55833882663151E-2</v>
      </c>
      <c r="J22" s="114">
        <v>532</v>
      </c>
      <c r="K22" s="115">
        <v>0.17534607778510217</v>
      </c>
      <c r="L22" s="112"/>
      <c r="M22" s="112"/>
      <c r="N22" s="288"/>
      <c r="O22" s="65"/>
      <c r="P22" s="288"/>
    </row>
    <row r="23" spans="1:16" x14ac:dyDescent="0.3">
      <c r="A23" s="112">
        <v>1981</v>
      </c>
      <c r="B23" s="112" t="s">
        <v>486</v>
      </c>
      <c r="C23" s="113">
        <v>3154</v>
      </c>
      <c r="D23" s="114">
        <v>338</v>
      </c>
      <c r="E23" s="115">
        <v>0.10716550412175016</v>
      </c>
      <c r="F23" s="114">
        <v>1897</v>
      </c>
      <c r="G23" s="115">
        <v>0.60145846544071024</v>
      </c>
      <c r="H23" s="114">
        <v>338</v>
      </c>
      <c r="I23" s="115">
        <v>0.10716550412175016</v>
      </c>
      <c r="J23" s="114">
        <v>581</v>
      </c>
      <c r="K23" s="115">
        <v>0.18421052631578946</v>
      </c>
      <c r="L23" s="112"/>
      <c r="M23" s="112"/>
      <c r="N23" s="288"/>
      <c r="O23" s="65"/>
      <c r="P23" s="288"/>
    </row>
    <row r="24" spans="1:16" x14ac:dyDescent="0.3">
      <c r="A24" s="112">
        <v>1982</v>
      </c>
      <c r="B24" s="112" t="s">
        <v>486</v>
      </c>
      <c r="C24" s="113">
        <v>3607</v>
      </c>
      <c r="D24" s="114">
        <v>466</v>
      </c>
      <c r="E24" s="115">
        <v>0.12919323537565844</v>
      </c>
      <c r="F24" s="114">
        <v>2211</v>
      </c>
      <c r="G24" s="115">
        <v>0.61297477127807043</v>
      </c>
      <c r="H24" s="114">
        <v>354</v>
      </c>
      <c r="I24" s="115">
        <v>9.8142500693096754E-2</v>
      </c>
      <c r="J24" s="114">
        <v>576</v>
      </c>
      <c r="K24" s="115">
        <v>0.15968949265317439</v>
      </c>
      <c r="L24" s="112"/>
      <c r="M24" s="112"/>
      <c r="N24" s="288"/>
      <c r="O24" s="65"/>
      <c r="P24" s="288"/>
    </row>
    <row r="25" spans="1:16" x14ac:dyDescent="0.3">
      <c r="A25" s="112">
        <v>1983</v>
      </c>
      <c r="B25" s="112" t="s">
        <v>486</v>
      </c>
      <c r="C25" s="113">
        <v>3781</v>
      </c>
      <c r="D25" s="114">
        <v>526</v>
      </c>
      <c r="E25" s="115">
        <v>0.13911663581063211</v>
      </c>
      <c r="F25" s="114">
        <v>2338</v>
      </c>
      <c r="G25" s="115">
        <v>0.61835493255752449</v>
      </c>
      <c r="H25" s="114">
        <v>331</v>
      </c>
      <c r="I25" s="116">
        <v>8.754297804813542E-2</v>
      </c>
      <c r="J25" s="114">
        <v>586</v>
      </c>
      <c r="K25" s="115">
        <v>0.15498545358370802</v>
      </c>
      <c r="L25" s="112"/>
      <c r="M25" s="112"/>
      <c r="N25" s="288"/>
      <c r="O25" s="65"/>
      <c r="P25" s="288"/>
    </row>
    <row r="26" spans="1:16" x14ac:dyDescent="0.3">
      <c r="A26" s="112">
        <v>1984</v>
      </c>
      <c r="B26" s="112" t="s">
        <v>486</v>
      </c>
      <c r="C26" s="113">
        <v>4057</v>
      </c>
      <c r="D26" s="114">
        <v>541</v>
      </c>
      <c r="E26" s="115">
        <v>0.13334976583682523</v>
      </c>
      <c r="F26" s="114">
        <v>2512</v>
      </c>
      <c r="G26" s="115">
        <v>0.61917673157505548</v>
      </c>
      <c r="H26" s="114">
        <v>308</v>
      </c>
      <c r="I26" s="116">
        <v>7.5918166132610307E-2</v>
      </c>
      <c r="J26" s="114">
        <v>696</v>
      </c>
      <c r="K26" s="115">
        <v>0.17155533645550899</v>
      </c>
      <c r="L26" s="112"/>
      <c r="M26" s="112"/>
      <c r="N26" s="288"/>
      <c r="O26" s="65"/>
      <c r="P26" s="288"/>
    </row>
    <row r="27" spans="1:16" x14ac:dyDescent="0.3">
      <c r="A27" s="112">
        <v>1985</v>
      </c>
      <c r="B27" s="112" t="s">
        <v>487</v>
      </c>
      <c r="C27" s="113">
        <v>4234</v>
      </c>
      <c r="D27" s="114">
        <v>538</v>
      </c>
      <c r="E27" s="115">
        <v>0.12706660368445913</v>
      </c>
      <c r="F27" s="114">
        <v>2631</v>
      </c>
      <c r="G27" s="115">
        <v>0.62139820500708554</v>
      </c>
      <c r="H27" s="114">
        <v>290</v>
      </c>
      <c r="I27" s="116">
        <v>6.8493150684931503E-2</v>
      </c>
      <c r="J27" s="114">
        <v>775</v>
      </c>
      <c r="K27" s="115">
        <v>0.18304204062352386</v>
      </c>
      <c r="L27" s="112"/>
      <c r="M27" s="112"/>
      <c r="N27" s="288"/>
      <c r="O27" s="65"/>
      <c r="P27" s="288"/>
    </row>
    <row r="28" spans="1:16" x14ac:dyDescent="0.3">
      <c r="A28" s="112">
        <v>1986</v>
      </c>
      <c r="B28" s="112" t="s">
        <v>486</v>
      </c>
      <c r="C28" s="113">
        <v>4411</v>
      </c>
      <c r="D28" s="114">
        <v>535</v>
      </c>
      <c r="E28" s="115">
        <v>0.12128768986624348</v>
      </c>
      <c r="F28" s="114">
        <v>2749</v>
      </c>
      <c r="G28" s="115">
        <v>0.62321469054636136</v>
      </c>
      <c r="H28" s="114">
        <v>272</v>
      </c>
      <c r="I28" s="116">
        <v>6.1664021763772385E-2</v>
      </c>
      <c r="J28" s="114">
        <v>854</v>
      </c>
      <c r="K28" s="115">
        <v>0.19360689186125596</v>
      </c>
      <c r="L28" s="112"/>
      <c r="M28" s="112"/>
      <c r="N28" s="288"/>
      <c r="O28" s="65"/>
      <c r="P28" s="288"/>
    </row>
    <row r="29" spans="1:16" x14ac:dyDescent="0.3">
      <c r="A29" s="112">
        <v>1987</v>
      </c>
      <c r="B29" s="112" t="s">
        <v>486</v>
      </c>
      <c r="C29" s="113">
        <v>4424</v>
      </c>
      <c r="D29" s="114">
        <v>459</v>
      </c>
      <c r="E29" s="115">
        <v>0.10375226039783002</v>
      </c>
      <c r="F29" s="114">
        <v>2790</v>
      </c>
      <c r="G29" s="115">
        <v>0.63065099457504525</v>
      </c>
      <c r="H29" s="114">
        <v>276</v>
      </c>
      <c r="I29" s="116">
        <v>6.2386980108499093E-2</v>
      </c>
      <c r="J29" s="114">
        <v>898</v>
      </c>
      <c r="K29" s="115">
        <v>0.20298372513562388</v>
      </c>
      <c r="L29" s="112"/>
      <c r="M29" s="112"/>
      <c r="N29" s="288"/>
      <c r="O29" s="65"/>
      <c r="P29" s="288"/>
    </row>
    <row r="30" spans="1:16" x14ac:dyDescent="0.3">
      <c r="A30" s="112">
        <v>1988</v>
      </c>
      <c r="B30" s="112" t="s">
        <v>486</v>
      </c>
      <c r="C30" s="113">
        <v>4502</v>
      </c>
      <c r="D30" s="114">
        <v>451</v>
      </c>
      <c r="E30" s="115">
        <v>0.10017769880053309</v>
      </c>
      <c r="F30" s="114">
        <v>2767</v>
      </c>
      <c r="G30" s="115">
        <v>0.6146157263438472</v>
      </c>
      <c r="H30" s="114">
        <v>295</v>
      </c>
      <c r="I30" s="116">
        <v>6.5526432696579304E-2</v>
      </c>
      <c r="J30" s="114">
        <v>989</v>
      </c>
      <c r="K30" s="115">
        <v>0.21968014215904041</v>
      </c>
      <c r="L30" s="112"/>
      <c r="M30" s="112"/>
      <c r="N30" s="288"/>
      <c r="O30" s="65"/>
      <c r="P30" s="288"/>
    </row>
    <row r="31" spans="1:16" x14ac:dyDescent="0.3">
      <c r="A31" s="112">
        <v>1989</v>
      </c>
      <c r="B31" s="112" t="s">
        <v>486</v>
      </c>
      <c r="C31" s="113">
        <v>4604</v>
      </c>
      <c r="D31" s="114">
        <v>486</v>
      </c>
      <c r="E31" s="115">
        <v>0.10556038227628149</v>
      </c>
      <c r="F31" s="114">
        <v>2875</v>
      </c>
      <c r="G31" s="115">
        <v>0.62445699391833187</v>
      </c>
      <c r="H31" s="114">
        <v>307</v>
      </c>
      <c r="I31" s="116">
        <v>6.668114682884449E-2</v>
      </c>
      <c r="J31" s="114">
        <v>935</v>
      </c>
      <c r="K31" s="115">
        <v>0.2030842745438749</v>
      </c>
      <c r="L31" s="112"/>
      <c r="M31" s="112"/>
      <c r="N31" s="288"/>
      <c r="O31" s="65"/>
      <c r="P31" s="288"/>
    </row>
    <row r="32" spans="1:16" x14ac:dyDescent="0.3">
      <c r="A32" s="112">
        <v>1990</v>
      </c>
      <c r="B32" s="112" t="s">
        <v>486</v>
      </c>
      <c r="C32" s="113">
        <v>4675</v>
      </c>
      <c r="D32" s="117">
        <v>449</v>
      </c>
      <c r="E32" s="115">
        <v>9.6042780748663098E-2</v>
      </c>
      <c r="F32" s="117">
        <v>2886</v>
      </c>
      <c r="G32" s="115">
        <v>0.61732620320855613</v>
      </c>
      <c r="H32" s="117">
        <v>316</v>
      </c>
      <c r="I32" s="116">
        <v>6.7593582887700537E-2</v>
      </c>
      <c r="J32" s="117">
        <v>1024</v>
      </c>
      <c r="K32" s="115">
        <v>0.2190374331550802</v>
      </c>
      <c r="L32" s="112"/>
      <c r="M32" s="112"/>
      <c r="N32" s="288"/>
      <c r="O32" s="65"/>
      <c r="P32" s="288"/>
    </row>
    <row r="33" spans="1:16" x14ac:dyDescent="0.3">
      <c r="A33" s="112">
        <v>1991</v>
      </c>
      <c r="B33" s="112" t="s">
        <v>486</v>
      </c>
      <c r="C33" s="113">
        <v>4621</v>
      </c>
      <c r="D33" s="114">
        <v>547</v>
      </c>
      <c r="E33" s="115">
        <v>0.11837264661328717</v>
      </c>
      <c r="F33" s="114">
        <v>2666</v>
      </c>
      <c r="G33" s="115">
        <v>0.57693140012984201</v>
      </c>
      <c r="H33" s="114">
        <v>323</v>
      </c>
      <c r="I33" s="116">
        <v>6.9898290413330441E-2</v>
      </c>
      <c r="J33" s="114">
        <v>1085</v>
      </c>
      <c r="K33" s="115">
        <v>0.23479766284354037</v>
      </c>
      <c r="L33" s="112"/>
      <c r="M33" s="112"/>
      <c r="N33" s="288"/>
      <c r="O33" s="65"/>
      <c r="P33" s="288"/>
    </row>
    <row r="34" spans="1:16" x14ac:dyDescent="0.3">
      <c r="A34" s="112">
        <v>1992</v>
      </c>
      <c r="B34" s="112" t="s">
        <v>486</v>
      </c>
      <c r="C34" s="113">
        <v>4737</v>
      </c>
      <c r="D34" s="114">
        <v>530</v>
      </c>
      <c r="E34" s="115">
        <v>0.1118851593835761</v>
      </c>
      <c r="F34" s="114">
        <v>2569</v>
      </c>
      <c r="G34" s="115">
        <v>0.54232636689888114</v>
      </c>
      <c r="H34" s="114">
        <v>302</v>
      </c>
      <c r="I34" s="116">
        <v>6.3753430441207515E-2</v>
      </c>
      <c r="J34" s="114">
        <v>1337</v>
      </c>
      <c r="K34" s="115">
        <v>0.28224614735064385</v>
      </c>
      <c r="L34" s="112"/>
      <c r="M34" s="112"/>
      <c r="N34" s="288"/>
      <c r="O34" s="65"/>
      <c r="P34" s="288"/>
    </row>
    <row r="35" spans="1:16" x14ac:dyDescent="0.3">
      <c r="A35" s="112">
        <v>1993</v>
      </c>
      <c r="B35" s="112" t="s">
        <v>486</v>
      </c>
      <c r="C35" s="113">
        <v>4733</v>
      </c>
      <c r="D35" s="114">
        <v>575</v>
      </c>
      <c r="E35" s="115">
        <v>0.12148742869216142</v>
      </c>
      <c r="F35" s="114">
        <v>2476</v>
      </c>
      <c r="G35" s="115">
        <v>0.52313543207268121</v>
      </c>
      <c r="H35" s="114">
        <v>322</v>
      </c>
      <c r="I35" s="116">
        <v>6.8032960067610393E-2</v>
      </c>
      <c r="J35" s="114">
        <v>1359</v>
      </c>
      <c r="K35" s="115">
        <v>0.28713289668286501</v>
      </c>
      <c r="L35" s="112"/>
      <c r="M35" s="112"/>
      <c r="N35" s="288"/>
      <c r="O35" s="65"/>
      <c r="P35" s="288"/>
    </row>
    <row r="36" spans="1:16" x14ac:dyDescent="0.3">
      <c r="A36" s="112">
        <v>1994</v>
      </c>
      <c r="B36" s="112" t="s">
        <v>486</v>
      </c>
      <c r="C36" s="113">
        <v>4924</v>
      </c>
      <c r="D36" s="117">
        <v>593</v>
      </c>
      <c r="E36" s="115">
        <v>0.12043054427294882</v>
      </c>
      <c r="F36" s="117">
        <v>2654</v>
      </c>
      <c r="G36" s="115">
        <v>0.53899268887083673</v>
      </c>
      <c r="H36" s="117">
        <v>294</v>
      </c>
      <c r="I36" s="116">
        <v>5.9707554833468728E-2</v>
      </c>
      <c r="J36" s="117">
        <v>1384</v>
      </c>
      <c r="K36" s="115">
        <v>0.28107229894394803</v>
      </c>
      <c r="L36" s="112"/>
      <c r="M36" s="112"/>
      <c r="N36" s="288"/>
      <c r="O36" s="65"/>
      <c r="P36" s="288"/>
    </row>
    <row r="37" spans="1:16" x14ac:dyDescent="0.3">
      <c r="A37" s="112">
        <v>1995</v>
      </c>
      <c r="B37" s="112" t="s">
        <v>486</v>
      </c>
      <c r="C37" s="113">
        <v>5019</v>
      </c>
      <c r="D37" s="117">
        <v>591</v>
      </c>
      <c r="E37" s="115">
        <v>0.1177525403466826</v>
      </c>
      <c r="F37" s="117">
        <v>2660</v>
      </c>
      <c r="G37" s="115">
        <v>0.52998605299860535</v>
      </c>
      <c r="H37" s="117">
        <v>309</v>
      </c>
      <c r="I37" s="116">
        <v>6.1566049013747758E-2</v>
      </c>
      <c r="J37" s="117">
        <v>1459</v>
      </c>
      <c r="K37" s="115">
        <v>0.29069535764096432</v>
      </c>
      <c r="L37" s="112"/>
      <c r="M37" s="112"/>
      <c r="N37" s="288"/>
      <c r="O37" s="65"/>
      <c r="P37" s="288"/>
    </row>
    <row r="38" spans="1:16" x14ac:dyDescent="0.3">
      <c r="A38" s="112">
        <v>1996</v>
      </c>
      <c r="B38" s="112" t="s">
        <v>488</v>
      </c>
      <c r="C38" s="113">
        <v>4982</v>
      </c>
      <c r="D38" s="113">
        <v>643</v>
      </c>
      <c r="E38" s="115">
        <v>0.12906463267763951</v>
      </c>
      <c r="F38" s="113">
        <v>2844</v>
      </c>
      <c r="G38" s="115">
        <v>0.57085507828181459</v>
      </c>
      <c r="H38" s="113">
        <v>229</v>
      </c>
      <c r="I38" s="116">
        <v>4.5965475712565235E-2</v>
      </c>
      <c r="J38" s="113">
        <v>1266</v>
      </c>
      <c r="K38" s="115">
        <v>0.25411481332798075</v>
      </c>
      <c r="L38" s="113"/>
      <c r="M38" s="115"/>
      <c r="N38" s="288"/>
      <c r="O38" s="65"/>
      <c r="P38" s="288"/>
    </row>
    <row r="39" spans="1:16" x14ac:dyDescent="0.3">
      <c r="A39" s="112">
        <v>1997</v>
      </c>
      <c r="B39" s="112" t="s">
        <v>488</v>
      </c>
      <c r="C39" s="113">
        <v>5107.8389999999999</v>
      </c>
      <c r="D39" s="113">
        <v>740.721</v>
      </c>
      <c r="E39" s="115">
        <v>0.14501651285406608</v>
      </c>
      <c r="F39" s="113">
        <v>3031</v>
      </c>
      <c r="G39" s="115">
        <v>0.59340163227541043</v>
      </c>
      <c r="H39" s="113">
        <v>237.16499999999999</v>
      </c>
      <c r="I39" s="116">
        <v>4.6431573117320261E-2</v>
      </c>
      <c r="J39" s="113">
        <v>1098.953</v>
      </c>
      <c r="K39" s="115">
        <v>0.21515028175320325</v>
      </c>
      <c r="L39" s="113"/>
      <c r="M39" s="115"/>
      <c r="N39" s="288"/>
      <c r="O39" s="65"/>
      <c r="P39" s="288"/>
    </row>
    <row r="40" spans="1:16" x14ac:dyDescent="0.3">
      <c r="A40" s="112">
        <v>1998</v>
      </c>
      <c r="B40" s="112" t="s">
        <v>488</v>
      </c>
      <c r="C40" s="113">
        <v>4590.299</v>
      </c>
      <c r="D40" s="113">
        <v>756.91399999999999</v>
      </c>
      <c r="E40" s="115">
        <v>0.1648942694146939</v>
      </c>
      <c r="F40" s="113">
        <v>2549</v>
      </c>
      <c r="G40" s="115">
        <v>0.55530151739570777</v>
      </c>
      <c r="H40" s="113">
        <v>171.053</v>
      </c>
      <c r="I40" s="116">
        <v>3.7264021363314241E-2</v>
      </c>
      <c r="J40" s="113">
        <v>1113.3320000000001</v>
      </c>
      <c r="K40" s="115">
        <v>0.24254019182628411</v>
      </c>
      <c r="L40" s="113"/>
      <c r="M40" s="115"/>
      <c r="N40" s="288"/>
      <c r="O40" s="65"/>
      <c r="P40" s="288"/>
    </row>
    <row r="41" spans="1:16" x14ac:dyDescent="0.3">
      <c r="A41" s="112">
        <v>1999</v>
      </c>
      <c r="B41" s="112" t="s">
        <v>488</v>
      </c>
      <c r="C41" s="113">
        <v>4608.835</v>
      </c>
      <c r="D41" s="113">
        <v>798.03899999999999</v>
      </c>
      <c r="E41" s="115">
        <v>0.17315417019702375</v>
      </c>
      <c r="F41" s="113">
        <v>2838</v>
      </c>
      <c r="G41" s="115">
        <v>0.61577383438547917</v>
      </c>
      <c r="H41" s="113">
        <v>156.18799999999999</v>
      </c>
      <c r="I41" s="116">
        <v>3.3888824399224533E-2</v>
      </c>
      <c r="J41" s="113">
        <v>816.60799999999995</v>
      </c>
      <c r="K41" s="115">
        <v>0.1771831710182725</v>
      </c>
      <c r="L41" s="113"/>
      <c r="M41" s="115"/>
      <c r="N41" s="288"/>
      <c r="O41" s="65"/>
      <c r="P41" s="288"/>
    </row>
    <row r="42" spans="1:16" x14ac:dyDescent="0.3">
      <c r="A42" s="112">
        <v>2000</v>
      </c>
      <c r="B42" s="112" t="s">
        <v>488</v>
      </c>
      <c r="C42" s="113">
        <v>4937.7330000000002</v>
      </c>
      <c r="D42" s="113">
        <v>557.01300000000003</v>
      </c>
      <c r="E42" s="115">
        <v>0.11280743612503957</v>
      </c>
      <c r="F42" s="113">
        <v>3194</v>
      </c>
      <c r="G42" s="115">
        <v>0.64685555091779967</v>
      </c>
      <c r="H42" s="113">
        <v>184.90100000000001</v>
      </c>
      <c r="I42" s="116">
        <v>3.7446536700141544E-2</v>
      </c>
      <c r="J42" s="113">
        <v>1001.819</v>
      </c>
      <c r="K42" s="115">
        <v>0.20289047625701914</v>
      </c>
      <c r="L42" s="113"/>
      <c r="M42" s="115"/>
      <c r="N42" s="288"/>
      <c r="O42" s="65"/>
      <c r="P42" s="288"/>
    </row>
    <row r="43" spans="1:16" x14ac:dyDescent="0.3">
      <c r="A43" s="112">
        <v>2001</v>
      </c>
      <c r="B43" s="112" t="s">
        <v>488</v>
      </c>
      <c r="C43" s="113">
        <v>5416.8149999999996</v>
      </c>
      <c r="D43" s="113">
        <v>848</v>
      </c>
      <c r="E43" s="115">
        <v>0.15654955910438145</v>
      </c>
      <c r="F43" s="113">
        <v>3027.8069999999998</v>
      </c>
      <c r="G43" s="115">
        <v>0.55896444681976398</v>
      </c>
      <c r="H43" s="113">
        <v>194.00800000000001</v>
      </c>
      <c r="I43" s="116">
        <v>3.581588073434297E-2</v>
      </c>
      <c r="J43" s="113">
        <v>1346</v>
      </c>
      <c r="K43" s="115">
        <v>0.24848550301237907</v>
      </c>
      <c r="L43" s="112">
        <v>1</v>
      </c>
      <c r="M43" s="118">
        <v>1.8461032913252531E-4</v>
      </c>
      <c r="N43" s="288"/>
      <c r="O43" s="65"/>
      <c r="P43" s="288"/>
    </row>
    <row r="44" spans="1:16" x14ac:dyDescent="0.3">
      <c r="A44" s="289">
        <v>2002</v>
      </c>
      <c r="B44" s="112" t="s">
        <v>489</v>
      </c>
      <c r="C44" s="113">
        <v>5472.4999280000002</v>
      </c>
      <c r="D44" s="290">
        <v>875.1529300000002</v>
      </c>
      <c r="E44" s="115">
        <v>0.15991830817982977</v>
      </c>
      <c r="F44" s="290">
        <v>2952.995997</v>
      </c>
      <c r="G44" s="115">
        <v>0.53960640216567579</v>
      </c>
      <c r="H44" s="290">
        <v>205</v>
      </c>
      <c r="I44" s="116">
        <v>3.7460027902626224E-2</v>
      </c>
      <c r="J44" s="290">
        <v>1439.3510010000002</v>
      </c>
      <c r="K44" s="115">
        <v>0.26301526175186823</v>
      </c>
      <c r="L44" s="291"/>
      <c r="M44" s="118"/>
      <c r="N44" s="288"/>
      <c r="O44" s="65"/>
      <c r="P44" s="288"/>
    </row>
    <row r="45" spans="1:16" x14ac:dyDescent="0.3">
      <c r="A45" s="289">
        <v>2003</v>
      </c>
      <c r="B45" s="112" t="s">
        <v>489</v>
      </c>
      <c r="C45" s="113">
        <v>5673.5354899999993</v>
      </c>
      <c r="D45" s="290">
        <v>775</v>
      </c>
      <c r="E45" s="115">
        <v>0.13659912789229772</v>
      </c>
      <c r="F45" s="290">
        <v>3148</v>
      </c>
      <c r="G45" s="115">
        <v>0.55485684465155261</v>
      </c>
      <c r="H45" s="290">
        <v>168</v>
      </c>
      <c r="I45" s="116">
        <v>2.9611165788265833E-2</v>
      </c>
      <c r="J45" s="290">
        <v>1582.5354899999995</v>
      </c>
      <c r="K45" s="115">
        <v>0.27893286166788389</v>
      </c>
      <c r="L45" s="291"/>
      <c r="M45" s="118"/>
      <c r="N45" s="288"/>
      <c r="O45" s="65"/>
      <c r="P45" s="288"/>
    </row>
    <row r="46" spans="1:16" x14ac:dyDescent="0.3">
      <c r="A46" s="289">
        <v>2004</v>
      </c>
      <c r="B46" s="112" t="s">
        <v>489</v>
      </c>
      <c r="C46" s="113">
        <v>5866.4970089999997</v>
      </c>
      <c r="D46" s="290">
        <v>682</v>
      </c>
      <c r="E46" s="115">
        <v>0.116253361921726</v>
      </c>
      <c r="F46" s="290">
        <v>3475.4769999999999</v>
      </c>
      <c r="G46" s="115">
        <v>0.5924279846504904</v>
      </c>
      <c r="H46" s="290">
        <v>211</v>
      </c>
      <c r="I46" s="116">
        <v>3.5966949216252472E-2</v>
      </c>
      <c r="J46" s="290">
        <v>1498.0200089999998</v>
      </c>
      <c r="K46" s="115">
        <v>0.25535170421153108</v>
      </c>
      <c r="L46" s="291"/>
      <c r="M46" s="118"/>
      <c r="N46" s="288"/>
      <c r="O46" s="65"/>
      <c r="P46" s="288"/>
    </row>
    <row r="47" spans="1:16" x14ac:dyDescent="0.3">
      <c r="A47" s="289">
        <v>2005</v>
      </c>
      <c r="B47" s="112" t="s">
        <v>489</v>
      </c>
      <c r="C47" s="113">
        <v>5945.8280039999991</v>
      </c>
      <c r="D47" s="290">
        <v>685.55899799999986</v>
      </c>
      <c r="E47" s="115">
        <v>0.11530084582648482</v>
      </c>
      <c r="F47" s="290">
        <v>3576.7380009999997</v>
      </c>
      <c r="G47" s="115">
        <v>0.60155423241200101</v>
      </c>
      <c r="H47" s="290">
        <v>219</v>
      </c>
      <c r="I47" s="116">
        <v>3.6832548780871201E-2</v>
      </c>
      <c r="J47" s="290">
        <v>1463.9420049999999</v>
      </c>
      <c r="K47" s="115">
        <v>0.24621331192478943</v>
      </c>
      <c r="L47" s="291">
        <v>0.58899999999999997</v>
      </c>
      <c r="M47" s="118">
        <v>9.9061055853575961E-5</v>
      </c>
      <c r="N47" s="288"/>
      <c r="O47" s="65"/>
      <c r="P47" s="288"/>
    </row>
    <row r="48" spans="1:16" x14ac:dyDescent="0.3">
      <c r="A48" s="289">
        <v>2006</v>
      </c>
      <c r="B48" s="112" t="s">
        <v>489</v>
      </c>
      <c r="C48" s="113">
        <v>6068.5680090000005</v>
      </c>
      <c r="D48" s="290">
        <v>694.25200099999995</v>
      </c>
      <c r="E48" s="115">
        <v>0.11440128873407833</v>
      </c>
      <c r="F48" s="290">
        <v>3939.9210010000002</v>
      </c>
      <c r="G48" s="115">
        <v>0.64923405244151389</v>
      </c>
      <c r="H48" s="290">
        <v>210</v>
      </c>
      <c r="I48" s="116">
        <v>3.4604539273278168E-2</v>
      </c>
      <c r="J48" s="290">
        <v>1223.607006</v>
      </c>
      <c r="K48" s="115">
        <v>0.20163026997231101</v>
      </c>
      <c r="L48" s="291">
        <v>0.78800099999999995</v>
      </c>
      <c r="M48" s="118">
        <v>1.2984957881848793E-4</v>
      </c>
      <c r="N48" s="288"/>
      <c r="O48" s="65"/>
      <c r="P48" s="288"/>
    </row>
    <row r="49" spans="1:18" x14ac:dyDescent="0.3">
      <c r="A49" s="289">
        <v>2007</v>
      </c>
      <c r="B49" s="112" t="s">
        <v>489</v>
      </c>
      <c r="C49" s="113">
        <v>6146.5480449999995</v>
      </c>
      <c r="D49" s="290">
        <v>853</v>
      </c>
      <c r="E49" s="115">
        <v>0.13877708166519342</v>
      </c>
      <c r="F49" s="290">
        <v>3788.3250459999995</v>
      </c>
      <c r="G49" s="115">
        <v>0.61633375648656463</v>
      </c>
      <c r="H49" s="290">
        <v>214</v>
      </c>
      <c r="I49" s="116">
        <v>3.4816290124679246E-2</v>
      </c>
      <c r="J49" s="290">
        <v>1291.2229990000001</v>
      </c>
      <c r="K49" s="115">
        <v>0.2100728717235627</v>
      </c>
      <c r="L49" s="291"/>
      <c r="M49" s="118">
        <v>0</v>
      </c>
      <c r="N49" s="288"/>
      <c r="O49" s="65"/>
      <c r="P49" s="288"/>
    </row>
    <row r="50" spans="1:18" x14ac:dyDescent="0.3">
      <c r="A50" s="289">
        <v>2008</v>
      </c>
      <c r="B50" s="112" t="s">
        <v>489</v>
      </c>
      <c r="C50" s="113">
        <v>6261.7872560000005</v>
      </c>
      <c r="D50" s="290">
        <v>927.68143299999997</v>
      </c>
      <c r="E50" s="115">
        <v>0.14814962487125416</v>
      </c>
      <c r="F50" s="290">
        <v>3942.2368229999997</v>
      </c>
      <c r="G50" s="115">
        <v>0.62957054620828523</v>
      </c>
      <c r="H50" s="290">
        <v>220</v>
      </c>
      <c r="I50" s="116">
        <v>3.5133739139603881E-2</v>
      </c>
      <c r="J50" s="290">
        <v>1171.8009999999999</v>
      </c>
      <c r="K50" s="115">
        <v>0.18713523026148621</v>
      </c>
      <c r="L50" s="291">
        <v>2.25</v>
      </c>
      <c r="M50" s="118">
        <v>1.0859519370423019E-5</v>
      </c>
      <c r="N50" s="288"/>
      <c r="O50" s="65"/>
      <c r="P50" s="288"/>
    </row>
    <row r="51" spans="1:18" x14ac:dyDescent="0.3">
      <c r="A51" s="289">
        <v>2009</v>
      </c>
      <c r="B51" s="112">
        <v>3</v>
      </c>
      <c r="C51" s="113">
        <v>6166.7620000000006</v>
      </c>
      <c r="D51" s="290">
        <v>1183</v>
      </c>
      <c r="E51" s="115">
        <v>0.19183487217440853</v>
      </c>
      <c r="F51" s="290">
        <v>3518.5540000000001</v>
      </c>
      <c r="G51" s="115">
        <v>0.57056750365913256</v>
      </c>
      <c r="H51" s="290">
        <v>422</v>
      </c>
      <c r="I51" s="116">
        <v>6.8431374520372276E-2</v>
      </c>
      <c r="J51" s="290">
        <v>1309</v>
      </c>
      <c r="K51" s="115">
        <v>0.21226698873736327</v>
      </c>
      <c r="L51" s="291">
        <v>9.1519999999999992</v>
      </c>
      <c r="M51" s="118">
        <v>1.4840851649536657E-3</v>
      </c>
      <c r="N51" s="288"/>
      <c r="O51" s="65"/>
    </row>
    <row r="52" spans="1:18" x14ac:dyDescent="0.3">
      <c r="A52" s="289">
        <v>2010</v>
      </c>
      <c r="B52" s="112">
        <v>3</v>
      </c>
      <c r="C52" s="113">
        <v>6485.4920000000002</v>
      </c>
      <c r="D52" s="290">
        <v>952.94899999999996</v>
      </c>
      <c r="E52" s="115">
        <v>0.14693549849417745</v>
      </c>
      <c r="F52" s="290">
        <v>3689.6849999999999</v>
      </c>
      <c r="G52" s="115">
        <v>0.56891366144619404</v>
      </c>
      <c r="H52" s="290">
        <v>393.673</v>
      </c>
      <c r="I52" s="116">
        <v>6.0700560574278709E-2</v>
      </c>
      <c r="J52" s="290">
        <v>1428.837</v>
      </c>
      <c r="K52" s="115">
        <v>0.22031281512643913</v>
      </c>
      <c r="L52" s="291">
        <v>20.347999999999999</v>
      </c>
      <c r="M52" s="118">
        <v>3.1374643589106269E-3</v>
      </c>
      <c r="N52" s="288"/>
      <c r="O52" s="65"/>
      <c r="Q52" s="72"/>
    </row>
    <row r="53" spans="1:18" x14ac:dyDescent="0.3">
      <c r="A53" s="292">
        <v>2011</v>
      </c>
      <c r="B53" s="119">
        <v>3</v>
      </c>
      <c r="C53" s="293">
        <v>6552.2502376550001</v>
      </c>
      <c r="D53" s="120">
        <v>1020.281531655</v>
      </c>
      <c r="E53" s="121">
        <v>0.15571467734726671</v>
      </c>
      <c r="F53" s="120">
        <v>3783.2466550000004</v>
      </c>
      <c r="G53" s="121">
        <v>0.57739654588558498</v>
      </c>
      <c r="H53" s="120">
        <v>387.16</v>
      </c>
      <c r="I53" s="122">
        <v>5.9088097364633253E-2</v>
      </c>
      <c r="J53" s="120">
        <v>1340.3677859999998</v>
      </c>
      <c r="K53" s="121">
        <v>0.20456602501184495</v>
      </c>
      <c r="L53" s="123">
        <v>21.194264999999998</v>
      </c>
      <c r="M53" s="124">
        <v>3.2346543906701069E-3</v>
      </c>
      <c r="N53" s="288"/>
      <c r="O53" s="65"/>
      <c r="Q53" s="72"/>
    </row>
    <row r="54" spans="1:18" x14ac:dyDescent="0.3">
      <c r="A54" s="292">
        <v>2012</v>
      </c>
      <c r="B54" s="119">
        <v>3</v>
      </c>
      <c r="C54" s="293">
        <v>6679.165</v>
      </c>
      <c r="D54" s="120">
        <v>1063.1780000000001</v>
      </c>
      <c r="E54" s="121">
        <v>0.15917828051859778</v>
      </c>
      <c r="F54" s="120">
        <v>3495.1010000000001</v>
      </c>
      <c r="G54" s="121">
        <v>0.52328412309023664</v>
      </c>
      <c r="H54" s="120">
        <v>416.71499999999997</v>
      </c>
      <c r="I54" s="122">
        <v>6.2390283815417044E-2</v>
      </c>
      <c r="J54" s="120">
        <v>1646.309</v>
      </c>
      <c r="K54" s="121">
        <v>0.24648425364547813</v>
      </c>
      <c r="L54" s="123">
        <v>57.862000000000002</v>
      </c>
      <c r="M54" s="124">
        <v>8.6630589302704765E-3</v>
      </c>
      <c r="N54" s="288"/>
      <c r="O54" s="65"/>
      <c r="Q54" s="72"/>
    </row>
    <row r="55" spans="1:18" x14ac:dyDescent="0.3">
      <c r="A55" s="289">
        <v>2013</v>
      </c>
      <c r="B55" s="112">
        <v>3</v>
      </c>
      <c r="C55" s="113">
        <v>6207.201</v>
      </c>
      <c r="D55" s="290">
        <v>843.46500000000003</v>
      </c>
      <c r="E55" s="115">
        <v>0.1358849181780967</v>
      </c>
      <c r="F55" s="290">
        <v>3284.9360000000001</v>
      </c>
      <c r="G55" s="115">
        <v>0.52921373095538549</v>
      </c>
      <c r="H55" s="290">
        <v>378.90699999999998</v>
      </c>
      <c r="I55" s="116">
        <v>6.1043133612074106E-2</v>
      </c>
      <c r="J55" s="290">
        <v>1545.4949999999999</v>
      </c>
      <c r="K55" s="115">
        <v>0.24898420399146087</v>
      </c>
      <c r="L55" s="291">
        <v>154.38900000000001</v>
      </c>
      <c r="M55" s="118">
        <v>2.4872563334101795E-2</v>
      </c>
      <c r="N55" s="288"/>
      <c r="O55" s="65"/>
      <c r="Q55" s="72"/>
    </row>
    <row r="56" spans="1:18" x14ac:dyDescent="0.3">
      <c r="A56" s="289">
        <v>2014</v>
      </c>
      <c r="B56" s="112">
        <v>3</v>
      </c>
      <c r="C56" s="113">
        <v>6091.2323199999992</v>
      </c>
      <c r="D56" s="290">
        <v>484.38681999999989</v>
      </c>
      <c r="E56" s="115">
        <v>7.9521974298954329E-2</v>
      </c>
      <c r="F56" s="290">
        <v>3344.1880879999999</v>
      </c>
      <c r="G56" s="115">
        <v>0.54901667057085757</v>
      </c>
      <c r="H56" s="290">
        <v>558.29218100000003</v>
      </c>
      <c r="I56" s="116">
        <v>9.1655046412677313E-2</v>
      </c>
      <c r="J56" s="290">
        <v>1537.0963449999997</v>
      </c>
      <c r="K56" s="115">
        <v>0.25234571007135709</v>
      </c>
      <c r="L56" s="291">
        <v>160.91432399999999</v>
      </c>
      <c r="M56" s="118">
        <v>2.6417367709265113E-2</v>
      </c>
      <c r="N56" s="288"/>
      <c r="O56" s="65"/>
      <c r="Q56" s="72"/>
    </row>
    <row r="57" spans="1:18" x14ac:dyDescent="0.3">
      <c r="A57" s="289">
        <v>2015</v>
      </c>
      <c r="B57" s="112">
        <v>3</v>
      </c>
      <c r="C57" s="113">
        <v>6345.3394378109251</v>
      </c>
      <c r="D57" s="290">
        <v>808.14789081092601</v>
      </c>
      <c r="E57" s="115">
        <v>0.13267395632858181</v>
      </c>
      <c r="F57" s="290">
        <v>3122.784474</v>
      </c>
      <c r="G57" s="115">
        <v>0.51266875238802256</v>
      </c>
      <c r="H57" s="290">
        <v>667.54930499999989</v>
      </c>
      <c r="I57" s="116">
        <v>0.10959183132913243</v>
      </c>
      <c r="J57" s="290">
        <v>1572.3843549999999</v>
      </c>
      <c r="K57" s="115">
        <v>0.25813895651906443</v>
      </c>
      <c r="L57" s="291">
        <v>169.69578300000001</v>
      </c>
      <c r="M57" s="118">
        <v>2.7859023278888832E-2</v>
      </c>
      <c r="N57" s="288"/>
      <c r="O57" s="65"/>
      <c r="Q57" s="72"/>
    </row>
    <row r="58" spans="1:18" x14ac:dyDescent="0.3">
      <c r="A58" s="289">
        <v>2016</v>
      </c>
      <c r="B58" s="112">
        <v>3</v>
      </c>
      <c r="C58" s="113">
        <v>6402.3289094695747</v>
      </c>
      <c r="D58" s="290">
        <v>886.09333946957554</v>
      </c>
      <c r="E58" s="115">
        <v>0.1454702912184403</v>
      </c>
      <c r="F58" s="290">
        <v>3083.0021489999999</v>
      </c>
      <c r="G58" s="115">
        <v>0.50613767248332442</v>
      </c>
      <c r="H58" s="290">
        <v>594.13893499999995</v>
      </c>
      <c r="I58" s="116">
        <v>9.7540022082099803E-2</v>
      </c>
      <c r="J58" s="290">
        <v>1662.8922939999998</v>
      </c>
      <c r="K58" s="115">
        <v>0.27299768037742483</v>
      </c>
      <c r="L58" s="291">
        <v>178.06114499999998</v>
      </c>
      <c r="M58" s="118">
        <v>2.9232368040757968E-2</v>
      </c>
      <c r="N58" s="288"/>
      <c r="O58" s="65"/>
      <c r="Q58" s="72"/>
    </row>
    <row r="59" spans="1:18" x14ac:dyDescent="0.3">
      <c r="A59" s="289">
        <v>2017</v>
      </c>
      <c r="B59" s="112">
        <v>3</v>
      </c>
      <c r="C59" s="113">
        <v>6564.2156403764811</v>
      </c>
      <c r="D59" s="290">
        <v>936.62714837648105</v>
      </c>
      <c r="E59" s="115">
        <v>0.15376644645471035</v>
      </c>
      <c r="F59" s="290">
        <v>3277.0530080000003</v>
      </c>
      <c r="G59" s="115">
        <v>0.53799507814536962</v>
      </c>
      <c r="H59" s="290">
        <v>555.70678399999997</v>
      </c>
      <c r="I59" s="116">
        <v>9.1230600772751358E-2</v>
      </c>
      <c r="J59" s="290">
        <v>1647.3509819999999</v>
      </c>
      <c r="K59" s="115">
        <v>0.27044625708841791</v>
      </c>
      <c r="L59" s="291">
        <v>148.76308</v>
      </c>
      <c r="M59" s="118">
        <v>2.4422493213984001E-2</v>
      </c>
      <c r="N59" s="288"/>
      <c r="O59" s="65"/>
      <c r="Q59" s="72"/>
    </row>
    <row r="60" spans="1:18" x14ac:dyDescent="0.3">
      <c r="A60" s="289">
        <v>2018</v>
      </c>
      <c r="B60" s="112">
        <v>3</v>
      </c>
      <c r="C60" s="113">
        <f>6324149.95860434/1000</f>
        <v>6324.1499586043401</v>
      </c>
      <c r="D60" s="290">
        <f>871782.563604339/1000</f>
        <v>871.78256360433897</v>
      </c>
      <c r="E60" s="115">
        <v>0.13784976151905337</v>
      </c>
      <c r="F60" s="290">
        <f>2990586.194/1000</f>
        <v>2990.586194</v>
      </c>
      <c r="G60" s="115">
        <v>0.47288350427730613</v>
      </c>
      <c r="H60" s="290">
        <f>628564.074/1000</f>
        <v>628.56407400000001</v>
      </c>
      <c r="I60" s="116">
        <v>9.9391076763574462E-2</v>
      </c>
      <c r="J60" s="290">
        <f>1670557.55/1000</f>
        <v>1670.55755</v>
      </c>
      <c r="K60" s="115">
        <v>0.26415527160723301</v>
      </c>
      <c r="L60" s="291">
        <f>162933.92/1000</f>
        <v>162.93392</v>
      </c>
      <c r="M60" s="118">
        <v>2.576376605022148E-2</v>
      </c>
      <c r="N60" s="288"/>
      <c r="O60" s="65"/>
      <c r="Q60" s="72"/>
    </row>
    <row r="61" spans="1:18" x14ac:dyDescent="0.3">
      <c r="A61" s="289">
        <v>2019</v>
      </c>
      <c r="B61" s="112">
        <v>3</v>
      </c>
      <c r="C61" s="113">
        <v>6130.6274620000013</v>
      </c>
      <c r="D61" s="290">
        <v>947.28765599999997</v>
      </c>
      <c r="E61" s="115">
        <v>0.15451724344231565</v>
      </c>
      <c r="F61" s="290">
        <v>2723.8743820000004</v>
      </c>
      <c r="G61" s="115">
        <v>0.44430597012844553</v>
      </c>
      <c r="H61" s="290">
        <v>683.05502200000001</v>
      </c>
      <c r="I61" s="116">
        <v>0.11141682091006819</v>
      </c>
      <c r="J61" s="290">
        <v>1628.628739</v>
      </c>
      <c r="K61" s="115">
        <v>0.26565449443713068</v>
      </c>
      <c r="L61" s="291">
        <v>150.98876100000001</v>
      </c>
      <c r="M61" s="118">
        <v>2.4628598285556694E-2</v>
      </c>
      <c r="N61" s="288"/>
      <c r="O61" s="65"/>
      <c r="Q61" s="72"/>
    </row>
    <row r="62" spans="1:18" x14ac:dyDescent="0.3">
      <c r="A62" s="289">
        <v>2020</v>
      </c>
      <c r="B62" s="112">
        <v>3</v>
      </c>
      <c r="C62" s="113">
        <v>6254.8835830000007</v>
      </c>
      <c r="D62" s="290">
        <v>1050.0703050000002</v>
      </c>
      <c r="E62" s="115">
        <v>0.16788007179765285</v>
      </c>
      <c r="F62" s="290">
        <v>2679.7050529999997</v>
      </c>
      <c r="G62" s="115">
        <v>0.42841805405988792</v>
      </c>
      <c r="H62" s="290">
        <v>721.78894300000002</v>
      </c>
      <c r="I62" s="116">
        <v>0.11539606347938001</v>
      </c>
      <c r="J62" s="290">
        <v>1669.3248029999997</v>
      </c>
      <c r="K62" s="115">
        <v>0.26688343289665978</v>
      </c>
      <c r="L62" s="291">
        <v>137.05649599999998</v>
      </c>
      <c r="M62" s="118">
        <v>2.191191797278251E-2</v>
      </c>
      <c r="N62" s="288"/>
      <c r="O62" s="65"/>
      <c r="Q62" s="72"/>
    </row>
    <row r="63" spans="1:18" ht="15" thickBot="1" x14ac:dyDescent="0.35">
      <c r="A63" s="294">
        <v>2021</v>
      </c>
      <c r="B63" s="175">
        <v>3</v>
      </c>
      <c r="C63" s="295">
        <v>6694.9790369999992</v>
      </c>
      <c r="D63" s="164">
        <v>968.93359499999997</v>
      </c>
      <c r="E63" s="165">
        <v>0.14472541133365166</v>
      </c>
      <c r="F63" s="164">
        <v>3123.4669709999998</v>
      </c>
      <c r="G63" s="165">
        <v>0.46653872308457839</v>
      </c>
      <c r="H63" s="164">
        <v>752.894453</v>
      </c>
      <c r="I63" s="165">
        <v>0.11245658109444505</v>
      </c>
      <c r="J63" s="164">
        <v>1711.8530099999998</v>
      </c>
      <c r="K63" s="165">
        <v>0.25569206423790031</v>
      </c>
      <c r="L63" s="166">
        <v>141.23177899999999</v>
      </c>
      <c r="M63" s="296">
        <v>2.1095178673372746E-2</v>
      </c>
      <c r="N63" s="288"/>
      <c r="O63" s="65"/>
      <c r="Q63" s="72"/>
    </row>
    <row r="64" spans="1:18" x14ac:dyDescent="0.3">
      <c r="A64" s="23" t="s">
        <v>475</v>
      </c>
      <c r="Q64" s="297"/>
      <c r="R64" s="297"/>
    </row>
    <row r="65" spans="1:21" x14ac:dyDescent="0.3">
      <c r="A65" s="23" t="s">
        <v>476</v>
      </c>
      <c r="Q65" s="298"/>
      <c r="R65" s="299"/>
    </row>
    <row r="66" spans="1:21" x14ac:dyDescent="0.3">
      <c r="A66" s="23" t="s">
        <v>477</v>
      </c>
      <c r="Q66" s="298"/>
      <c r="R66" s="299"/>
    </row>
    <row r="67" spans="1:21" x14ac:dyDescent="0.3">
      <c r="A67" s="23" t="s">
        <v>478</v>
      </c>
      <c r="Q67" s="298"/>
      <c r="R67" s="299"/>
    </row>
    <row r="68" spans="1:21" x14ac:dyDescent="0.3">
      <c r="A68" s="23" t="s">
        <v>479</v>
      </c>
      <c r="Q68" s="298"/>
      <c r="R68" s="299"/>
    </row>
    <row r="69" spans="1:21" x14ac:dyDescent="0.3">
      <c r="A69" s="56" t="s">
        <v>480</v>
      </c>
      <c r="Q69" s="298"/>
      <c r="R69" s="299"/>
    </row>
    <row r="70" spans="1:21" x14ac:dyDescent="0.3">
      <c r="A70" s="23" t="s">
        <v>481</v>
      </c>
      <c r="Q70" s="298"/>
      <c r="R70" s="299"/>
    </row>
    <row r="71" spans="1:21" x14ac:dyDescent="0.3">
      <c r="A71" s="56" t="s">
        <v>482</v>
      </c>
      <c r="Q71" s="298"/>
      <c r="R71" s="299"/>
    </row>
    <row r="72" spans="1:21" x14ac:dyDescent="0.3">
      <c r="A72" s="56" t="s">
        <v>483</v>
      </c>
    </row>
    <row r="73" spans="1:21" x14ac:dyDescent="0.3">
      <c r="A73" s="56" t="s">
        <v>538</v>
      </c>
      <c r="B73" s="288"/>
      <c r="C73" s="300"/>
      <c r="D73" s="300"/>
      <c r="E73" s="288"/>
      <c r="F73" s="300"/>
      <c r="G73" s="288"/>
      <c r="I73" s="288"/>
      <c r="J73" s="300"/>
      <c r="K73" s="288"/>
      <c r="L73" s="300"/>
      <c r="M73" s="288"/>
    </row>
    <row r="74" spans="1:21" x14ac:dyDescent="0.3">
      <c r="B74" s="54"/>
      <c r="C74" s="54"/>
      <c r="D74" s="54"/>
      <c r="E74" s="54"/>
      <c r="F74" s="54"/>
      <c r="G74" s="54"/>
      <c r="H74" s="54"/>
      <c r="I74" s="54"/>
      <c r="J74" s="54"/>
      <c r="L74" s="67"/>
      <c r="M74" s="67"/>
      <c r="N74" s="67"/>
      <c r="Q74" s="72"/>
    </row>
    <row r="75" spans="1:21" ht="15.6" x14ac:dyDescent="0.3">
      <c r="B75" s="55"/>
      <c r="D75" s="54"/>
      <c r="F75" s="54"/>
      <c r="H75" s="54"/>
      <c r="J75" s="54"/>
      <c r="L75" s="301"/>
      <c r="N75" s="67"/>
    </row>
    <row r="76" spans="1:21" x14ac:dyDescent="0.3">
      <c r="E76" s="54"/>
      <c r="F76" s="54"/>
      <c r="G76" s="54"/>
      <c r="H76" s="54"/>
      <c r="I76" s="54"/>
      <c r="J76" s="54"/>
      <c r="K76" s="54"/>
      <c r="L76" s="67"/>
      <c r="M76" s="67"/>
      <c r="N76" s="67"/>
    </row>
    <row r="77" spans="1:21" x14ac:dyDescent="0.3">
      <c r="I77" s="54"/>
      <c r="J77" s="54"/>
      <c r="K77" s="54"/>
      <c r="L77" s="70"/>
      <c r="M77" s="70"/>
      <c r="N77" s="70"/>
      <c r="T77" s="26" t="s">
        <v>490</v>
      </c>
      <c r="U77" s="26"/>
    </row>
    <row r="78" spans="1:21" x14ac:dyDescent="0.3">
      <c r="G78" s="67"/>
      <c r="H78" s="67"/>
      <c r="I78" s="67"/>
      <c r="J78" s="67"/>
      <c r="K78" s="67"/>
      <c r="L78" s="67"/>
      <c r="M78" s="67"/>
      <c r="N78" s="67"/>
      <c r="O78" s="67"/>
      <c r="P78" s="67"/>
      <c r="T78" s="26" t="s">
        <v>471</v>
      </c>
      <c r="U78" s="26" t="s">
        <v>491</v>
      </c>
    </row>
    <row r="79" spans="1:21" x14ac:dyDescent="0.3">
      <c r="G79" s="67"/>
      <c r="H79" s="67"/>
      <c r="I79" s="67"/>
      <c r="J79" s="67"/>
      <c r="K79" s="67"/>
      <c r="L79" s="67"/>
      <c r="M79" s="67"/>
      <c r="N79" s="67"/>
      <c r="O79" s="67"/>
      <c r="P79" s="67"/>
      <c r="T79" s="48">
        <f>A50</f>
        <v>2008</v>
      </c>
      <c r="U79" s="66">
        <f>L50*1000</f>
        <v>2250</v>
      </c>
    </row>
    <row r="80" spans="1:21" x14ac:dyDescent="0.3">
      <c r="D80" s="67"/>
      <c r="F80" s="67"/>
      <c r="H80" s="67"/>
      <c r="J80" s="67"/>
      <c r="K80" s="288"/>
      <c r="L80" s="300"/>
      <c r="M80" s="288"/>
      <c r="O80" s="70"/>
      <c r="P80" s="70"/>
      <c r="T80" s="48">
        <f>A51</f>
        <v>2009</v>
      </c>
      <c r="U80" s="66">
        <f>L51*1000</f>
        <v>9152</v>
      </c>
    </row>
    <row r="81" spans="4:21" x14ac:dyDescent="0.3">
      <c r="D81" s="67"/>
      <c r="F81" s="67"/>
      <c r="H81" s="67"/>
      <c r="J81" s="67"/>
      <c r="K81" s="288"/>
      <c r="L81" s="300"/>
      <c r="M81" s="288"/>
      <c r="O81" s="288"/>
      <c r="T81" s="48">
        <f>A52</f>
        <v>2010</v>
      </c>
      <c r="U81" s="66">
        <f>L52*1000</f>
        <v>20348</v>
      </c>
    </row>
    <row r="82" spans="4:21" x14ac:dyDescent="0.3">
      <c r="D82" s="67"/>
      <c r="E82" s="67"/>
      <c r="F82" s="67"/>
      <c r="G82" s="67"/>
      <c r="H82" s="67"/>
      <c r="I82" s="67"/>
      <c r="J82" s="67"/>
      <c r="K82" s="67"/>
      <c r="L82" s="67"/>
      <c r="M82" s="67"/>
      <c r="N82" s="67"/>
      <c r="O82" s="288"/>
      <c r="T82" s="48">
        <f>A53</f>
        <v>2011</v>
      </c>
      <c r="U82" s="66">
        <f>L53*1000</f>
        <v>21194.264999999999</v>
      </c>
    </row>
    <row r="83" spans="4:21" x14ac:dyDescent="0.3">
      <c r="D83" s="67"/>
      <c r="E83" s="67"/>
      <c r="F83" s="67"/>
      <c r="G83" s="67"/>
      <c r="H83" s="67"/>
      <c r="I83" s="67"/>
      <c r="J83" s="67"/>
      <c r="K83" s="67"/>
      <c r="L83" s="67"/>
      <c r="M83" s="67"/>
      <c r="N83" s="67"/>
      <c r="O83" s="288"/>
    </row>
    <row r="84" spans="4:21" x14ac:dyDescent="0.3">
      <c r="D84" s="70"/>
      <c r="E84" s="70"/>
      <c r="F84" s="70"/>
      <c r="G84" s="70"/>
      <c r="H84" s="70"/>
      <c r="I84" s="70"/>
      <c r="J84" s="70"/>
      <c r="K84" s="70"/>
      <c r="L84" s="70"/>
      <c r="M84" s="70"/>
      <c r="N84" s="70"/>
    </row>
    <row r="85" spans="4:21" x14ac:dyDescent="0.3">
      <c r="D85" s="67"/>
      <c r="E85" s="67"/>
      <c r="F85" s="67"/>
      <c r="G85" s="67"/>
      <c r="H85" s="67"/>
      <c r="I85" s="67"/>
      <c r="J85" s="67"/>
      <c r="K85" s="67"/>
      <c r="L85" s="67"/>
      <c r="M85" s="67"/>
      <c r="N85" s="67"/>
    </row>
    <row r="86" spans="4:21" x14ac:dyDescent="0.3">
      <c r="D86" s="67"/>
      <c r="E86" s="67"/>
      <c r="F86" s="67"/>
      <c r="G86" s="67"/>
      <c r="H86" s="67"/>
      <c r="I86" s="67"/>
      <c r="J86" s="67"/>
      <c r="K86" s="288"/>
      <c r="L86" s="300"/>
      <c r="M86" s="288"/>
    </row>
    <row r="87" spans="4:21" x14ac:dyDescent="0.3">
      <c r="D87" s="67"/>
      <c r="E87" s="67"/>
      <c r="F87" s="67"/>
      <c r="G87" s="67"/>
      <c r="H87" s="67"/>
      <c r="I87" s="67"/>
      <c r="J87" s="67"/>
      <c r="K87" s="288"/>
      <c r="L87" s="300"/>
      <c r="M87" s="288"/>
    </row>
    <row r="88" spans="4:21" x14ac:dyDescent="0.3">
      <c r="D88" s="67"/>
      <c r="F88" s="67"/>
      <c r="H88" s="67"/>
      <c r="J88" s="67"/>
      <c r="K88" s="288"/>
      <c r="L88" s="300"/>
      <c r="M88" s="288"/>
    </row>
  </sheetData>
  <mergeCells count="8">
    <mergeCell ref="H3:I3"/>
    <mergeCell ref="J3:K3"/>
    <mergeCell ref="L3:M3"/>
    <mergeCell ref="A3:A4"/>
    <mergeCell ref="B3:B4"/>
    <mergeCell ref="C3:C4"/>
    <mergeCell ref="D3:E3"/>
    <mergeCell ref="F3:G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0"/>
  <sheetViews>
    <sheetView showGridLines="0" workbookViewId="0">
      <pane ySplit="4" topLeftCell="A5" activePane="bottomLeft" state="frozen"/>
      <selection activeCell="D2" sqref="D2"/>
      <selection pane="bottomLeft"/>
    </sheetView>
  </sheetViews>
  <sheetFormatPr defaultColWidth="9.109375" defaultRowHeight="14.4" x14ac:dyDescent="0.3"/>
  <cols>
    <col min="1" max="3" width="12" customWidth="1"/>
    <col min="4" max="11" width="10.44140625" customWidth="1"/>
    <col min="12" max="12" width="11.5546875" customWidth="1"/>
    <col min="13" max="13" width="13" customWidth="1"/>
    <col min="14" max="18" width="10.44140625" customWidth="1"/>
  </cols>
  <sheetData>
    <row r="1" spans="1:19" ht="15.6" x14ac:dyDescent="0.3">
      <c r="A1" s="374" t="s">
        <v>2205</v>
      </c>
      <c r="B1" s="375"/>
      <c r="C1" s="375"/>
      <c r="D1" s="375"/>
    </row>
    <row r="2" spans="1:19" x14ac:dyDescent="0.3">
      <c r="A2" s="91" t="s">
        <v>2169</v>
      </c>
      <c r="B2" s="91"/>
      <c r="C2" s="91"/>
      <c r="D2" s="91"/>
      <c r="E2" s="91"/>
      <c r="F2" s="91"/>
      <c r="G2" s="91"/>
      <c r="H2" s="91"/>
      <c r="I2" s="91"/>
      <c r="J2" s="91"/>
      <c r="K2" s="91"/>
      <c r="L2" s="91"/>
      <c r="M2" s="91"/>
      <c r="N2" s="91"/>
      <c r="O2" s="91"/>
      <c r="P2" s="91"/>
      <c r="Q2" s="91"/>
      <c r="R2" s="91"/>
      <c r="S2" s="288"/>
    </row>
    <row r="3" spans="1:19" s="48" customFormat="1" x14ac:dyDescent="0.3">
      <c r="A3" s="360" t="s">
        <v>471</v>
      </c>
      <c r="B3" s="360" t="s">
        <v>60</v>
      </c>
      <c r="C3" s="371" t="s">
        <v>2151</v>
      </c>
      <c r="D3" s="368" t="s">
        <v>385</v>
      </c>
      <c r="E3" s="369"/>
      <c r="F3" s="369"/>
      <c r="G3" s="370"/>
      <c r="H3" s="368" t="s">
        <v>49</v>
      </c>
      <c r="I3" s="369"/>
      <c r="J3" s="369"/>
      <c r="K3" s="370"/>
      <c r="L3" s="368" t="s">
        <v>500</v>
      </c>
      <c r="M3" s="369"/>
      <c r="N3" s="369"/>
      <c r="O3" s="370"/>
      <c r="P3" s="369" t="s">
        <v>51</v>
      </c>
      <c r="Q3" s="369"/>
      <c r="R3" s="369"/>
      <c r="S3" s="68"/>
    </row>
    <row r="4" spans="1:19" s="48" customFormat="1" ht="45" customHeight="1" x14ac:dyDescent="0.3">
      <c r="A4" s="360"/>
      <c r="B4" s="360"/>
      <c r="C4" s="371"/>
      <c r="D4" s="92" t="s">
        <v>501</v>
      </c>
      <c r="E4" s="94" t="s">
        <v>502</v>
      </c>
      <c r="F4" s="302" t="s">
        <v>503</v>
      </c>
      <c r="G4" s="125" t="s">
        <v>504</v>
      </c>
      <c r="H4" s="92" t="s">
        <v>501</v>
      </c>
      <c r="I4" s="94" t="s">
        <v>502</v>
      </c>
      <c r="J4" s="302" t="s">
        <v>503</v>
      </c>
      <c r="K4" s="125" t="s">
        <v>504</v>
      </c>
      <c r="L4" s="92" t="s">
        <v>501</v>
      </c>
      <c r="M4" s="94" t="s">
        <v>502</v>
      </c>
      <c r="N4" s="302" t="s">
        <v>503</v>
      </c>
      <c r="O4" s="125" t="s">
        <v>504</v>
      </c>
      <c r="P4" s="94" t="s">
        <v>501</v>
      </c>
      <c r="Q4" s="302" t="s">
        <v>503</v>
      </c>
      <c r="R4" s="94" t="s">
        <v>504</v>
      </c>
      <c r="S4" s="303"/>
    </row>
    <row r="5" spans="1:19" x14ac:dyDescent="0.3">
      <c r="A5" s="96">
        <v>1963</v>
      </c>
      <c r="B5" s="96">
        <v>1</v>
      </c>
      <c r="C5" s="126">
        <v>249900</v>
      </c>
      <c r="D5" s="304">
        <v>516000</v>
      </c>
      <c r="E5" s="305">
        <f t="shared" ref="E5:E54" si="0">D5/C5*1000</f>
        <v>2064.8259303721488</v>
      </c>
      <c r="F5" s="304">
        <v>18065</v>
      </c>
      <c r="G5" s="304">
        <v>54174</v>
      </c>
      <c r="H5" s="304">
        <v>233000</v>
      </c>
      <c r="I5" s="304">
        <v>932.37294917967188</v>
      </c>
      <c r="J5" s="304">
        <v>8553</v>
      </c>
      <c r="K5" s="304">
        <v>46239</v>
      </c>
      <c r="L5" s="304">
        <v>256000</v>
      </c>
      <c r="M5" s="304">
        <v>1024.4097639055622</v>
      </c>
      <c r="N5" s="304">
        <v>8603</v>
      </c>
      <c r="O5" s="304">
        <v>7472</v>
      </c>
      <c r="P5" s="304">
        <v>27000</v>
      </c>
      <c r="Q5" s="304">
        <v>907</v>
      </c>
      <c r="R5" s="304"/>
      <c r="S5" s="288"/>
    </row>
    <row r="6" spans="1:19" x14ac:dyDescent="0.3">
      <c r="A6" s="96">
        <v>1964</v>
      </c>
      <c r="B6" s="96">
        <v>1</v>
      </c>
      <c r="C6" s="126">
        <v>253200</v>
      </c>
      <c r="D6" s="304">
        <v>562000</v>
      </c>
      <c r="E6" s="305">
        <f t="shared" si="0"/>
        <v>2219.5892575039493</v>
      </c>
      <c r="F6" s="304">
        <v>18792</v>
      </c>
      <c r="G6" s="304">
        <v>57738</v>
      </c>
      <c r="H6" s="304">
        <v>253000</v>
      </c>
      <c r="I6" s="304">
        <v>999.21011058451813</v>
      </c>
      <c r="J6" s="304">
        <v>8762</v>
      </c>
      <c r="K6" s="304">
        <v>49358</v>
      </c>
      <c r="L6" s="304">
        <v>284000</v>
      </c>
      <c r="M6" s="304">
        <v>1121.6429699842022</v>
      </c>
      <c r="N6" s="304">
        <v>9105</v>
      </c>
      <c r="O6" s="304">
        <v>7943</v>
      </c>
      <c r="P6" s="304">
        <v>25000</v>
      </c>
      <c r="Q6" s="304">
        <v>925</v>
      </c>
      <c r="R6" s="304"/>
      <c r="S6" s="288"/>
    </row>
    <row r="7" spans="1:19" x14ac:dyDescent="0.3">
      <c r="A7" s="96">
        <v>1965</v>
      </c>
      <c r="B7" s="96">
        <v>1</v>
      </c>
      <c r="C7" s="126">
        <v>265200</v>
      </c>
      <c r="D7" s="304">
        <v>616000</v>
      </c>
      <c r="E7" s="305">
        <f t="shared" si="0"/>
        <v>2322.7752639517348</v>
      </c>
      <c r="F7" s="304">
        <v>20851</v>
      </c>
      <c r="G7" s="304">
        <v>59986</v>
      </c>
      <c r="H7" s="304">
        <v>277000</v>
      </c>
      <c r="I7" s="304">
        <v>1044.4947209653092</v>
      </c>
      <c r="J7" s="304">
        <v>9789</v>
      </c>
      <c r="K7" s="304">
        <v>51456</v>
      </c>
      <c r="L7" s="304">
        <v>312000</v>
      </c>
      <c r="M7" s="304">
        <v>1176.4705882352941</v>
      </c>
      <c r="N7" s="304">
        <v>10060</v>
      </c>
      <c r="O7" s="304">
        <v>8100</v>
      </c>
      <c r="P7" s="304">
        <v>27000</v>
      </c>
      <c r="Q7" s="304">
        <v>1002</v>
      </c>
      <c r="R7" s="304"/>
      <c r="S7" s="288"/>
    </row>
    <row r="8" spans="1:19" x14ac:dyDescent="0.3">
      <c r="A8" s="96">
        <v>1966</v>
      </c>
      <c r="B8" s="96">
        <v>1</v>
      </c>
      <c r="C8" s="126">
        <v>271500</v>
      </c>
      <c r="D8" s="304">
        <v>694000</v>
      </c>
      <c r="E8" s="305">
        <f t="shared" si="0"/>
        <v>2556.1694290976061</v>
      </c>
      <c r="F8" s="304">
        <v>22818</v>
      </c>
      <c r="G8" s="304">
        <v>60554</v>
      </c>
      <c r="H8" s="304">
        <v>303000</v>
      </c>
      <c r="I8" s="304">
        <v>1116.0220994475137</v>
      </c>
      <c r="J8" s="304">
        <v>10548</v>
      </c>
      <c r="K8" s="304">
        <v>52019</v>
      </c>
      <c r="L8" s="304">
        <v>357000</v>
      </c>
      <c r="M8" s="304">
        <v>1314.9171270718232</v>
      </c>
      <c r="N8" s="304">
        <v>11049</v>
      </c>
      <c r="O8" s="304">
        <v>8110</v>
      </c>
      <c r="P8" s="304">
        <v>34000</v>
      </c>
      <c r="Q8" s="304">
        <v>1221</v>
      </c>
      <c r="R8" s="304"/>
      <c r="S8" s="288"/>
    </row>
    <row r="9" spans="1:19" x14ac:dyDescent="0.3">
      <c r="A9" s="96">
        <v>1967</v>
      </c>
      <c r="B9" s="96">
        <v>1</v>
      </c>
      <c r="C9" s="126">
        <v>277900</v>
      </c>
      <c r="D9" s="304">
        <v>786000</v>
      </c>
      <c r="E9" s="305">
        <f t="shared" si="0"/>
        <v>2828.355523569629</v>
      </c>
      <c r="F9" s="304">
        <v>25163</v>
      </c>
      <c r="G9" s="304">
        <v>62917</v>
      </c>
      <c r="H9" s="304">
        <v>348000</v>
      </c>
      <c r="I9" s="304">
        <v>1252.2490104354083</v>
      </c>
      <c r="J9" s="304">
        <v>11738</v>
      </c>
      <c r="K9" s="304">
        <v>53797</v>
      </c>
      <c r="L9" s="304">
        <v>391000</v>
      </c>
      <c r="M9" s="304">
        <v>1406.9809283915076</v>
      </c>
      <c r="N9" s="304">
        <v>11965</v>
      </c>
      <c r="O9" s="304">
        <v>8706</v>
      </c>
      <c r="P9" s="304">
        <v>47000</v>
      </c>
      <c r="Q9" s="304">
        <v>1460</v>
      </c>
      <c r="R9" s="304"/>
      <c r="S9" s="288"/>
    </row>
    <row r="10" spans="1:19" x14ac:dyDescent="0.3">
      <c r="A10" s="96">
        <v>1968</v>
      </c>
      <c r="B10" s="96">
        <v>1</v>
      </c>
      <c r="C10" s="126">
        <v>284900</v>
      </c>
      <c r="D10" s="304">
        <v>841000</v>
      </c>
      <c r="E10" s="305">
        <f t="shared" si="0"/>
        <v>2951.9129519129519</v>
      </c>
      <c r="F10" s="304">
        <v>26461</v>
      </c>
      <c r="G10" s="304">
        <v>65412</v>
      </c>
      <c r="H10" s="304">
        <v>366000</v>
      </c>
      <c r="I10" s="304">
        <v>1284.6612846612848</v>
      </c>
      <c r="J10" s="304">
        <v>12285</v>
      </c>
      <c r="K10" s="304">
        <v>55902</v>
      </c>
      <c r="L10" s="304">
        <v>411000</v>
      </c>
      <c r="M10" s="304">
        <v>1442.6114426114425</v>
      </c>
      <c r="N10" s="304">
        <v>12381</v>
      </c>
      <c r="O10" s="304">
        <v>9058</v>
      </c>
      <c r="P10" s="304">
        <v>64000</v>
      </c>
      <c r="Q10" s="304">
        <v>1795</v>
      </c>
      <c r="R10" s="304"/>
      <c r="S10" s="288"/>
    </row>
    <row r="11" spans="1:19" x14ac:dyDescent="0.3">
      <c r="A11" s="96">
        <v>1969</v>
      </c>
      <c r="B11" s="96">
        <v>1</v>
      </c>
      <c r="C11" s="126">
        <v>294600</v>
      </c>
      <c r="D11" s="304">
        <v>956000</v>
      </c>
      <c r="E11" s="305">
        <f t="shared" si="0"/>
        <v>3245.0780719619825</v>
      </c>
      <c r="F11" s="304">
        <v>28239</v>
      </c>
      <c r="G11" s="304">
        <v>69938</v>
      </c>
      <c r="H11" s="304">
        <v>417000</v>
      </c>
      <c r="I11" s="304">
        <v>1415.478615071283</v>
      </c>
      <c r="J11" s="304">
        <v>13048</v>
      </c>
      <c r="K11" s="304">
        <v>59967</v>
      </c>
      <c r="L11" s="304">
        <v>470000</v>
      </c>
      <c r="M11" s="304">
        <v>1595.3835709436523</v>
      </c>
      <c r="N11" s="304">
        <v>13244</v>
      </c>
      <c r="O11" s="304">
        <v>9517</v>
      </c>
      <c r="P11" s="304">
        <v>69000</v>
      </c>
      <c r="Q11" s="304">
        <v>1947</v>
      </c>
      <c r="R11" s="304"/>
      <c r="S11" s="288"/>
    </row>
    <row r="12" spans="1:19" x14ac:dyDescent="0.3">
      <c r="A12" s="96">
        <v>1970</v>
      </c>
      <c r="B12" s="96">
        <v>1</v>
      </c>
      <c r="C12" s="126">
        <v>308500</v>
      </c>
      <c r="D12" s="304">
        <v>1054000</v>
      </c>
      <c r="E12" s="305">
        <f t="shared" si="0"/>
        <v>3416.5316045380878</v>
      </c>
      <c r="F12" s="304">
        <v>30655</v>
      </c>
      <c r="G12" s="304">
        <v>74323</v>
      </c>
      <c r="H12" s="304">
        <v>465000</v>
      </c>
      <c r="I12" s="304">
        <v>1507.2933549432739</v>
      </c>
      <c r="J12" s="304">
        <v>14015</v>
      </c>
      <c r="K12" s="304">
        <v>63996</v>
      </c>
      <c r="L12" s="304">
        <v>513000</v>
      </c>
      <c r="M12" s="304">
        <v>1662.8849270664505</v>
      </c>
      <c r="N12" s="304">
        <v>14591</v>
      </c>
      <c r="O12" s="304">
        <v>9879</v>
      </c>
      <c r="P12" s="304">
        <v>76000</v>
      </c>
      <c r="Q12" s="304">
        <v>2049</v>
      </c>
      <c r="R12" s="304"/>
      <c r="S12" s="288"/>
    </row>
    <row r="13" spans="1:19" x14ac:dyDescent="0.3">
      <c r="A13" s="96">
        <v>1971</v>
      </c>
      <c r="B13" s="96"/>
      <c r="C13" s="126">
        <v>319600</v>
      </c>
      <c r="D13" s="306"/>
      <c r="E13" s="305"/>
      <c r="F13" s="307"/>
      <c r="G13" s="307"/>
      <c r="H13" s="307"/>
      <c r="I13" s="307">
        <v>1680.2933549432739</v>
      </c>
      <c r="J13" s="306"/>
      <c r="K13" s="304"/>
      <c r="L13" s="304"/>
      <c r="M13" s="304" t="s">
        <v>505</v>
      </c>
      <c r="N13" s="304"/>
      <c r="O13" s="304"/>
      <c r="P13" s="304"/>
      <c r="Q13" s="304"/>
      <c r="R13" s="304"/>
      <c r="S13" s="288"/>
    </row>
    <row r="14" spans="1:19" x14ac:dyDescent="0.3">
      <c r="A14" s="96">
        <v>1972</v>
      </c>
      <c r="B14" s="96"/>
      <c r="C14" s="126">
        <v>329800</v>
      </c>
      <c r="D14" s="306"/>
      <c r="E14" s="305"/>
      <c r="F14" s="307"/>
      <c r="G14" s="307"/>
      <c r="H14" s="307"/>
      <c r="I14" s="307">
        <v>1853.2933549432739</v>
      </c>
      <c r="J14" s="306"/>
      <c r="K14" s="304"/>
      <c r="L14" s="304"/>
      <c r="M14" s="304" t="s">
        <v>505</v>
      </c>
      <c r="N14" s="304"/>
      <c r="O14" s="304"/>
      <c r="P14" s="304"/>
      <c r="Q14" s="304"/>
      <c r="R14" s="304"/>
      <c r="S14" s="288"/>
    </row>
    <row r="15" spans="1:19" x14ac:dyDescent="0.3">
      <c r="A15" s="96">
        <v>1973</v>
      </c>
      <c r="B15" s="96"/>
      <c r="C15" s="126">
        <v>336400</v>
      </c>
      <c r="D15" s="306"/>
      <c r="E15" s="305"/>
      <c r="F15" s="307"/>
      <c r="G15" s="307"/>
      <c r="H15" s="307"/>
      <c r="I15" s="307">
        <v>2026.2933549432739</v>
      </c>
      <c r="J15" s="306"/>
      <c r="K15" s="304"/>
      <c r="L15" s="304"/>
      <c r="M15" s="304" t="s">
        <v>505</v>
      </c>
      <c r="N15" s="304"/>
      <c r="O15" s="304"/>
      <c r="P15" s="304"/>
      <c r="Q15" s="304"/>
      <c r="R15" s="304"/>
      <c r="S15" s="288"/>
    </row>
    <row r="16" spans="1:19" x14ac:dyDescent="0.3">
      <c r="A16" s="96">
        <v>1974</v>
      </c>
      <c r="B16" s="96"/>
      <c r="C16" s="126">
        <v>348100</v>
      </c>
      <c r="D16" s="306"/>
      <c r="E16" s="305"/>
      <c r="F16" s="307"/>
      <c r="G16" s="307"/>
      <c r="H16" s="307"/>
      <c r="I16" s="307">
        <v>2199.2933549432737</v>
      </c>
      <c r="J16" s="306"/>
      <c r="K16" s="304"/>
      <c r="L16" s="304"/>
      <c r="M16" s="304" t="s">
        <v>505</v>
      </c>
      <c r="N16" s="304"/>
      <c r="O16" s="304"/>
      <c r="P16" s="304"/>
      <c r="Q16" s="304"/>
      <c r="R16" s="304"/>
      <c r="S16" s="288"/>
    </row>
    <row r="17" spans="1:19" x14ac:dyDescent="0.3">
      <c r="A17" s="96">
        <v>1975</v>
      </c>
      <c r="B17" s="96">
        <v>1</v>
      </c>
      <c r="C17" s="126">
        <v>384100</v>
      </c>
      <c r="D17" s="304">
        <v>1982586</v>
      </c>
      <c r="E17" s="305">
        <f t="shared" si="0"/>
        <v>5161.6401978651393</v>
      </c>
      <c r="F17" s="304">
        <v>62676</v>
      </c>
      <c r="G17" s="304">
        <v>103523</v>
      </c>
      <c r="H17" s="304">
        <v>910638</v>
      </c>
      <c r="I17" s="304">
        <v>2370.8357198646186</v>
      </c>
      <c r="J17" s="304">
        <v>30789</v>
      </c>
      <c r="K17" s="304">
        <v>89724</v>
      </c>
      <c r="L17" s="304"/>
      <c r="M17" s="304" t="s">
        <v>505</v>
      </c>
      <c r="N17" s="304"/>
      <c r="O17" s="304"/>
      <c r="P17" s="304"/>
      <c r="Q17" s="304"/>
      <c r="R17" s="304"/>
      <c r="S17" s="288"/>
    </row>
    <row r="18" spans="1:19" x14ac:dyDescent="0.3">
      <c r="A18" s="96">
        <v>1976</v>
      </c>
      <c r="B18" s="96">
        <v>1</v>
      </c>
      <c r="C18" s="126">
        <v>409800</v>
      </c>
      <c r="D18" s="304">
        <v>2250884</v>
      </c>
      <c r="E18" s="305">
        <f t="shared" si="0"/>
        <v>5492.6403123474865</v>
      </c>
      <c r="F18" s="304">
        <v>85810</v>
      </c>
      <c r="G18" s="304">
        <v>114995</v>
      </c>
      <c r="H18" s="304">
        <v>1008683</v>
      </c>
      <c r="I18" s="304">
        <v>2461.4031234748659</v>
      </c>
      <c r="J18" s="304">
        <v>38854</v>
      </c>
      <c r="K18" s="304">
        <v>98520</v>
      </c>
      <c r="L18" s="304"/>
      <c r="M18" s="304" t="s">
        <v>505</v>
      </c>
      <c r="N18" s="304"/>
      <c r="O18" s="304"/>
      <c r="P18" s="304"/>
      <c r="Q18" s="304"/>
      <c r="R18" s="304"/>
      <c r="S18" s="288"/>
    </row>
    <row r="19" spans="1:19" x14ac:dyDescent="0.3">
      <c r="A19" s="96">
        <v>1977</v>
      </c>
      <c r="B19" s="96"/>
      <c r="C19" s="126">
        <v>418000</v>
      </c>
      <c r="D19" s="307"/>
      <c r="E19" s="305"/>
      <c r="F19" s="304"/>
      <c r="G19" s="304"/>
      <c r="H19" s="307"/>
      <c r="I19" s="307">
        <v>2607.4031234748659</v>
      </c>
      <c r="J19" s="304"/>
      <c r="K19" s="304"/>
      <c r="L19" s="304"/>
      <c r="M19" s="304" t="s">
        <v>505</v>
      </c>
      <c r="N19" s="304"/>
      <c r="O19" s="304"/>
      <c r="P19" s="304"/>
      <c r="Q19" s="304"/>
      <c r="R19" s="304"/>
      <c r="S19" s="288"/>
    </row>
    <row r="20" spans="1:19" x14ac:dyDescent="0.3">
      <c r="A20" s="96">
        <v>1978</v>
      </c>
      <c r="B20" s="96"/>
      <c r="C20" s="126">
        <v>411600</v>
      </c>
      <c r="D20" s="307"/>
      <c r="E20" s="305"/>
      <c r="F20" s="304"/>
      <c r="G20" s="304"/>
      <c r="H20" s="307"/>
      <c r="I20" s="307">
        <v>2753.4031234748659</v>
      </c>
      <c r="J20" s="304"/>
      <c r="K20" s="304"/>
      <c r="L20" s="304"/>
      <c r="M20" s="304" t="s">
        <v>505</v>
      </c>
      <c r="N20" s="304"/>
      <c r="O20" s="304"/>
      <c r="P20" s="304"/>
      <c r="Q20" s="304"/>
      <c r="R20" s="304"/>
      <c r="S20" s="288"/>
    </row>
    <row r="21" spans="1:19" x14ac:dyDescent="0.3">
      <c r="A21" s="96">
        <v>1979</v>
      </c>
      <c r="B21" s="96"/>
      <c r="C21" s="126">
        <v>413700</v>
      </c>
      <c r="D21" s="307"/>
      <c r="E21" s="305"/>
      <c r="F21" s="304"/>
      <c r="G21" s="304"/>
      <c r="H21" s="307"/>
      <c r="I21" s="307">
        <v>2899.4031234748659</v>
      </c>
      <c r="J21" s="304"/>
      <c r="K21" s="304"/>
      <c r="L21" s="304"/>
      <c r="M21" s="304" t="s">
        <v>505</v>
      </c>
      <c r="N21" s="304"/>
      <c r="O21" s="304"/>
      <c r="P21" s="304"/>
      <c r="Q21" s="304"/>
      <c r="R21" s="304"/>
      <c r="S21" s="288"/>
    </row>
    <row r="22" spans="1:19" x14ac:dyDescent="0.3">
      <c r="A22" s="96">
        <v>1980</v>
      </c>
      <c r="B22" s="96">
        <v>1</v>
      </c>
      <c r="C22" s="126">
        <v>419800</v>
      </c>
      <c r="D22" s="304">
        <v>2825885</v>
      </c>
      <c r="E22" s="305">
        <f t="shared" si="0"/>
        <v>6731.5030967127204</v>
      </c>
      <c r="F22" s="304">
        <v>145643</v>
      </c>
      <c r="G22" s="304">
        <v>144558</v>
      </c>
      <c r="H22" s="304">
        <v>1277257</v>
      </c>
      <c r="I22" s="304">
        <v>3042.5369223439734</v>
      </c>
      <c r="J22" s="304">
        <v>65561</v>
      </c>
      <c r="K22" s="304">
        <v>123894</v>
      </c>
      <c r="L22" s="304">
        <v>1444117</v>
      </c>
      <c r="M22" s="304">
        <v>3440.0119104335399</v>
      </c>
      <c r="N22" s="304">
        <v>71556</v>
      </c>
      <c r="O22" s="304">
        <v>18679</v>
      </c>
      <c r="P22" s="304"/>
      <c r="Q22" s="304"/>
      <c r="R22" s="304"/>
      <c r="S22" s="288"/>
    </row>
    <row r="23" spans="1:19" x14ac:dyDescent="0.3">
      <c r="A23" s="96">
        <v>1981</v>
      </c>
      <c r="B23" s="96">
        <v>1</v>
      </c>
      <c r="C23" s="126">
        <v>434300</v>
      </c>
      <c r="D23" s="304">
        <v>2912588</v>
      </c>
      <c r="E23" s="305">
        <f t="shared" si="0"/>
        <v>6706.3965001151282</v>
      </c>
      <c r="F23" s="304">
        <v>179361</v>
      </c>
      <c r="G23" s="304">
        <v>151815</v>
      </c>
      <c r="H23" s="304">
        <v>1290616</v>
      </c>
      <c r="I23" s="304">
        <v>2971.7154040985492</v>
      </c>
      <c r="J23" s="304">
        <v>76704</v>
      </c>
      <c r="K23" s="304">
        <v>129795</v>
      </c>
      <c r="L23" s="304">
        <v>1501272</v>
      </c>
      <c r="M23" s="304">
        <v>3456.7626064932074</v>
      </c>
      <c r="N23" s="304">
        <v>89867</v>
      </c>
      <c r="O23" s="304">
        <v>19320</v>
      </c>
      <c r="P23" s="304"/>
      <c r="Q23" s="304"/>
      <c r="R23" s="304"/>
      <c r="S23" s="288"/>
    </row>
    <row r="24" spans="1:19" x14ac:dyDescent="0.3">
      <c r="A24" s="96">
        <v>1982</v>
      </c>
      <c r="B24" s="96">
        <v>1</v>
      </c>
      <c r="C24" s="126">
        <v>464300</v>
      </c>
      <c r="D24" s="304">
        <v>3243776</v>
      </c>
      <c r="E24" s="305">
        <f t="shared" si="0"/>
        <v>6986.3794960155074</v>
      </c>
      <c r="F24" s="304">
        <v>220130</v>
      </c>
      <c r="G24" s="304">
        <v>164087</v>
      </c>
      <c r="H24" s="304">
        <v>1460183</v>
      </c>
      <c r="I24" s="304">
        <v>3144.9127719147104</v>
      </c>
      <c r="J24" s="304">
        <v>100168</v>
      </c>
      <c r="K24" s="304">
        <v>140769</v>
      </c>
      <c r="L24" s="304">
        <v>1694845</v>
      </c>
      <c r="M24" s="304">
        <v>3650.3230669825543</v>
      </c>
      <c r="N24" s="304">
        <v>112052</v>
      </c>
      <c r="O24" s="304">
        <v>20996</v>
      </c>
      <c r="P24" s="304"/>
      <c r="Q24" s="304"/>
      <c r="R24" s="304"/>
      <c r="S24" s="288"/>
    </row>
    <row r="25" spans="1:19" x14ac:dyDescent="0.3">
      <c r="A25" s="96">
        <v>1983</v>
      </c>
      <c r="B25" s="96">
        <v>1</v>
      </c>
      <c r="C25" s="126">
        <v>499100</v>
      </c>
      <c r="D25" s="304">
        <v>3404361</v>
      </c>
      <c r="E25" s="305">
        <f t="shared" si="0"/>
        <v>6820.9997996393504</v>
      </c>
      <c r="F25" s="304">
        <v>263916</v>
      </c>
      <c r="G25" s="304">
        <v>179286</v>
      </c>
      <c r="H25" s="304">
        <v>1516594</v>
      </c>
      <c r="I25" s="304">
        <v>3038.6575836505708</v>
      </c>
      <c r="J25" s="304">
        <v>121690</v>
      </c>
      <c r="K25" s="304">
        <v>154639</v>
      </c>
      <c r="L25" s="304">
        <v>1757507</v>
      </c>
      <c r="M25" s="304">
        <v>3521.3524343818872</v>
      </c>
      <c r="N25" s="304">
        <v>126179</v>
      </c>
      <c r="O25" s="304">
        <v>21778</v>
      </c>
      <c r="P25" s="304"/>
      <c r="Q25" s="304"/>
      <c r="R25" s="304"/>
      <c r="S25" s="288"/>
    </row>
    <row r="26" spans="1:19" x14ac:dyDescent="0.3">
      <c r="A26" s="96">
        <v>1984</v>
      </c>
      <c r="B26" s="96">
        <v>1</v>
      </c>
      <c r="C26" s="126">
        <v>524000</v>
      </c>
      <c r="D26" s="304">
        <v>3638000</v>
      </c>
      <c r="E26" s="305">
        <f t="shared" si="0"/>
        <v>6942.7480916030527</v>
      </c>
      <c r="F26" s="304">
        <v>299075</v>
      </c>
      <c r="G26" s="304">
        <v>198765</v>
      </c>
      <c r="H26" s="304">
        <v>1588764</v>
      </c>
      <c r="I26" s="304">
        <v>3031.9923664122139</v>
      </c>
      <c r="J26" s="304">
        <v>134421</v>
      </c>
      <c r="K26" s="304">
        <v>170470</v>
      </c>
      <c r="L26" s="304">
        <v>1901883</v>
      </c>
      <c r="M26" s="304">
        <v>3629.5477099236641</v>
      </c>
      <c r="N26" s="304">
        <v>147733</v>
      </c>
      <c r="O26" s="304">
        <v>24678</v>
      </c>
      <c r="P26" s="304"/>
      <c r="Q26" s="304"/>
      <c r="R26" s="304"/>
      <c r="S26" s="288"/>
    </row>
    <row r="27" spans="1:19" x14ac:dyDescent="0.3">
      <c r="A27" s="96">
        <v>1985</v>
      </c>
      <c r="B27" s="96">
        <v>1</v>
      </c>
      <c r="C27" s="126">
        <v>543900</v>
      </c>
      <c r="D27" s="304">
        <v>3804018</v>
      </c>
      <c r="E27" s="305">
        <f t="shared" si="0"/>
        <v>6993.9658025372319</v>
      </c>
      <c r="F27" s="304">
        <v>312853.8</v>
      </c>
      <c r="G27" s="304">
        <v>201037</v>
      </c>
      <c r="H27" s="304">
        <v>1659526</v>
      </c>
      <c r="I27" s="304">
        <v>3051.1601397315685</v>
      </c>
      <c r="J27" s="304">
        <v>142454.29999999999</v>
      </c>
      <c r="K27" s="304">
        <v>171889</v>
      </c>
      <c r="L27" s="304">
        <v>2144492</v>
      </c>
      <c r="M27" s="304">
        <v>3942.8056628056629</v>
      </c>
      <c r="N27" s="304">
        <v>170399.5</v>
      </c>
      <c r="O27" s="304">
        <v>29148</v>
      </c>
      <c r="P27" s="304"/>
      <c r="Q27" s="304"/>
      <c r="R27" s="304"/>
      <c r="S27" s="288"/>
    </row>
    <row r="28" spans="1:19" x14ac:dyDescent="0.3">
      <c r="A28" s="96">
        <v>1986</v>
      </c>
      <c r="B28" s="96">
        <v>1</v>
      </c>
      <c r="C28" s="126">
        <v>550700</v>
      </c>
      <c r="D28" s="304">
        <v>4041658</v>
      </c>
      <c r="E28" s="305">
        <f t="shared" si="0"/>
        <v>7339.1283820591971</v>
      </c>
      <c r="F28" s="304">
        <v>351620</v>
      </c>
      <c r="G28" s="304">
        <v>490615</v>
      </c>
      <c r="H28" s="304">
        <v>1610969</v>
      </c>
      <c r="I28" s="304">
        <v>2925.311421826766</v>
      </c>
      <c r="J28" s="304">
        <v>148852</v>
      </c>
      <c r="K28" s="304">
        <v>190401</v>
      </c>
      <c r="L28" s="304">
        <v>2169522</v>
      </c>
      <c r="M28" s="304">
        <v>3939.5714545124388</v>
      </c>
      <c r="N28" s="304">
        <v>172254</v>
      </c>
      <c r="O28" s="304">
        <v>29822</v>
      </c>
      <c r="P28" s="304">
        <v>261167</v>
      </c>
      <c r="Q28" s="304">
        <v>30514</v>
      </c>
      <c r="R28" s="304">
        <v>4071</v>
      </c>
      <c r="S28" s="288"/>
    </row>
    <row r="29" spans="1:19" x14ac:dyDescent="0.3">
      <c r="A29" s="96">
        <v>1987</v>
      </c>
      <c r="B29" s="96">
        <v>1</v>
      </c>
      <c r="C29" s="126">
        <v>541300</v>
      </c>
      <c r="D29" s="304">
        <v>3932791</v>
      </c>
      <c r="E29" s="305">
        <f t="shared" si="0"/>
        <v>7265.4553851838164</v>
      </c>
      <c r="F29" s="304">
        <v>356165</v>
      </c>
      <c r="G29" s="304">
        <v>226616</v>
      </c>
      <c r="H29" s="304">
        <v>1542405</v>
      </c>
      <c r="I29" s="304">
        <v>2849.4457786809535</v>
      </c>
      <c r="J29" s="304">
        <v>150996</v>
      </c>
      <c r="K29" s="304">
        <v>192404</v>
      </c>
      <c r="L29" s="304">
        <v>2198897</v>
      </c>
      <c r="M29" s="304">
        <v>4062.2519859597264</v>
      </c>
      <c r="N29" s="304">
        <v>179972</v>
      </c>
      <c r="O29" s="304">
        <v>30496</v>
      </c>
      <c r="P29" s="304">
        <v>191489</v>
      </c>
      <c r="Q29" s="304">
        <v>25197</v>
      </c>
      <c r="R29" s="304">
        <v>3716</v>
      </c>
      <c r="S29" s="288"/>
    </row>
    <row r="30" spans="1:19" x14ac:dyDescent="0.3">
      <c r="A30" s="96">
        <v>1988</v>
      </c>
      <c r="B30" s="96">
        <v>1</v>
      </c>
      <c r="C30" s="126">
        <v>535000</v>
      </c>
      <c r="D30" s="304">
        <v>4019398</v>
      </c>
      <c r="E30" s="305">
        <f t="shared" si="0"/>
        <v>7512.8934579439256</v>
      </c>
      <c r="F30" s="304">
        <v>366322</v>
      </c>
      <c r="G30" s="304">
        <v>227020</v>
      </c>
      <c r="H30" s="304">
        <v>1578933</v>
      </c>
      <c r="I30" s="304">
        <v>2951.2766355140188</v>
      </c>
      <c r="J30" s="304">
        <v>154076</v>
      </c>
      <c r="K30" s="304">
        <v>191698</v>
      </c>
      <c r="L30" s="304">
        <v>2207325</v>
      </c>
      <c r="M30" s="304">
        <v>4125.8411214953267</v>
      </c>
      <c r="N30" s="304">
        <v>180297</v>
      </c>
      <c r="O30" s="304">
        <v>30855</v>
      </c>
      <c r="P30" s="304">
        <v>233140</v>
      </c>
      <c r="Q30" s="304">
        <v>31949</v>
      </c>
      <c r="R30" s="304">
        <v>4467</v>
      </c>
      <c r="S30" s="288"/>
    </row>
    <row r="31" spans="1:19" x14ac:dyDescent="0.3">
      <c r="A31" s="96">
        <v>1989</v>
      </c>
      <c r="B31" s="96">
        <v>1</v>
      </c>
      <c r="C31" s="126">
        <v>538900</v>
      </c>
      <c r="D31" s="304">
        <v>4144099</v>
      </c>
      <c r="E31" s="305">
        <f t="shared" si="0"/>
        <v>7689.922063462609</v>
      </c>
      <c r="F31" s="304">
        <v>381926</v>
      </c>
      <c r="G31" s="304">
        <v>228552</v>
      </c>
      <c r="H31" s="304">
        <v>1636796</v>
      </c>
      <c r="I31" s="304">
        <v>3037.2907775097419</v>
      </c>
      <c r="J31" s="304">
        <v>159560</v>
      </c>
      <c r="K31" s="304">
        <v>193042</v>
      </c>
      <c r="L31" s="304">
        <v>2237907</v>
      </c>
      <c r="M31" s="304">
        <v>4152.7314900723695</v>
      </c>
      <c r="N31" s="304">
        <v>188288</v>
      </c>
      <c r="O31" s="304">
        <v>31117</v>
      </c>
      <c r="P31" s="304">
        <v>269396</v>
      </c>
      <c r="Q31" s="304">
        <v>34078</v>
      </c>
      <c r="R31" s="304">
        <v>4393</v>
      </c>
      <c r="S31" s="288"/>
    </row>
    <row r="32" spans="1:19" x14ac:dyDescent="0.3">
      <c r="A32" s="96">
        <v>1990</v>
      </c>
      <c r="B32" s="96">
        <v>1</v>
      </c>
      <c r="C32" s="126">
        <v>553171</v>
      </c>
      <c r="D32" s="304">
        <v>4235451</v>
      </c>
      <c r="E32" s="305">
        <f t="shared" si="0"/>
        <v>7656.6757837992227</v>
      </c>
      <c r="F32" s="304">
        <v>402043</v>
      </c>
      <c r="G32" s="304">
        <v>229897</v>
      </c>
      <c r="H32" s="304">
        <v>1646617</v>
      </c>
      <c r="I32" s="304">
        <v>2976.6871365274028</v>
      </c>
      <c r="J32" s="304">
        <v>166009</v>
      </c>
      <c r="K32" s="304">
        <v>193443</v>
      </c>
      <c r="L32" s="304">
        <v>2307933</v>
      </c>
      <c r="M32" s="304">
        <v>4172.1872621666716</v>
      </c>
      <c r="N32" s="304">
        <v>201350</v>
      </c>
      <c r="O32" s="304">
        <v>31817</v>
      </c>
      <c r="P32" s="304">
        <v>280901</v>
      </c>
      <c r="Q32" s="304">
        <v>34784</v>
      </c>
      <c r="R32" s="304">
        <v>4637</v>
      </c>
      <c r="S32" s="288"/>
    </row>
    <row r="33" spans="1:19" x14ac:dyDescent="0.3">
      <c r="A33" s="96">
        <v>1991</v>
      </c>
      <c r="B33" s="96">
        <v>1</v>
      </c>
      <c r="C33" s="126">
        <v>569054</v>
      </c>
      <c r="D33" s="304">
        <v>4252707</v>
      </c>
      <c r="E33" s="305">
        <f t="shared" si="0"/>
        <v>7473.2925170546205</v>
      </c>
      <c r="F33" s="304">
        <v>418382</v>
      </c>
      <c r="G33" s="304">
        <v>233394</v>
      </c>
      <c r="H33" s="304">
        <v>1613758</v>
      </c>
      <c r="I33" s="304">
        <v>2835.8609200532815</v>
      </c>
      <c r="J33" s="304">
        <v>170879</v>
      </c>
      <c r="K33" s="304">
        <v>195941</v>
      </c>
      <c r="L33" s="304">
        <v>2425317</v>
      </c>
      <c r="M33" s="304">
        <v>4262.0155556414684</v>
      </c>
      <c r="N33" s="304">
        <v>221318</v>
      </c>
      <c r="O33" s="304">
        <v>32708</v>
      </c>
      <c r="P33" s="304">
        <v>213632</v>
      </c>
      <c r="Q33" s="304">
        <v>26185</v>
      </c>
      <c r="R33" s="304">
        <v>4745</v>
      </c>
      <c r="S33" s="288"/>
    </row>
    <row r="34" spans="1:19" x14ac:dyDescent="0.3">
      <c r="A34" s="96">
        <v>1992</v>
      </c>
      <c r="B34" s="96">
        <v>1</v>
      </c>
      <c r="C34" s="126">
        <v>586722</v>
      </c>
      <c r="D34" s="304">
        <v>4326067</v>
      </c>
      <c r="E34" s="305">
        <f t="shared" si="0"/>
        <v>7373.2824063184953</v>
      </c>
      <c r="F34" s="304">
        <v>432219</v>
      </c>
      <c r="G34" s="304">
        <v>237518</v>
      </c>
      <c r="H34" s="304">
        <v>1640914</v>
      </c>
      <c r="I34" s="304">
        <v>2796.7487157461287</v>
      </c>
      <c r="J34" s="304">
        <v>177586</v>
      </c>
      <c r="K34" s="304">
        <v>199250</v>
      </c>
      <c r="L34" s="304">
        <v>2467751</v>
      </c>
      <c r="M34" s="304">
        <v>4205.9970480056991</v>
      </c>
      <c r="N34" s="304">
        <v>226936</v>
      </c>
      <c r="O34" s="304">
        <v>33477</v>
      </c>
      <c r="P34" s="304">
        <v>217402</v>
      </c>
      <c r="Q34" s="304">
        <v>27697</v>
      </c>
      <c r="R34" s="304">
        <v>4791</v>
      </c>
      <c r="S34" s="288"/>
    </row>
    <row r="35" spans="1:19" x14ac:dyDescent="0.3">
      <c r="A35" s="96">
        <v>1993</v>
      </c>
      <c r="B35" s="96">
        <v>1</v>
      </c>
      <c r="C35" s="126">
        <v>596906</v>
      </c>
      <c r="D35" s="304">
        <v>4368172</v>
      </c>
      <c r="E35" s="305">
        <f t="shared" si="0"/>
        <v>7318.0232733462226</v>
      </c>
      <c r="F35" s="304">
        <v>441048</v>
      </c>
      <c r="G35" s="304">
        <v>241929</v>
      </c>
      <c r="H35" s="304">
        <v>1628395</v>
      </c>
      <c r="I35" s="304">
        <v>2728.0593594301281</v>
      </c>
      <c r="J35" s="304">
        <v>180749</v>
      </c>
      <c r="K35" s="304">
        <v>203218</v>
      </c>
      <c r="L35" s="304">
        <v>2538044</v>
      </c>
      <c r="M35" s="304">
        <v>4251.9994773046346</v>
      </c>
      <c r="N35" s="304">
        <v>238638</v>
      </c>
      <c r="O35" s="304">
        <v>34598</v>
      </c>
      <c r="P35" s="304">
        <v>201734</v>
      </c>
      <c r="Q35" s="304">
        <v>21660</v>
      </c>
      <c r="R35" s="304">
        <v>4113</v>
      </c>
      <c r="S35" s="288"/>
    </row>
    <row r="36" spans="1:19" x14ac:dyDescent="0.3">
      <c r="A36" s="96">
        <v>1994</v>
      </c>
      <c r="B36" s="96">
        <v>1</v>
      </c>
      <c r="C36" s="126">
        <v>600622</v>
      </c>
      <c r="D36" s="304">
        <v>4550653</v>
      </c>
      <c r="E36" s="305">
        <f t="shared" si="0"/>
        <v>7576.5672919073895</v>
      </c>
      <c r="F36" s="304">
        <v>465995</v>
      </c>
      <c r="G36" s="304">
        <v>245246</v>
      </c>
      <c r="H36" s="304">
        <v>1689011</v>
      </c>
      <c r="I36" s="304">
        <v>2812.1031197658426</v>
      </c>
      <c r="J36" s="304">
        <v>191397</v>
      </c>
      <c r="K36" s="304">
        <v>206279</v>
      </c>
      <c r="L36" s="304">
        <v>2635784</v>
      </c>
      <c r="M36" s="304">
        <v>4388.4240004528638</v>
      </c>
      <c r="N36" s="304">
        <v>248265</v>
      </c>
      <c r="O36" s="304">
        <v>34962</v>
      </c>
      <c r="P36" s="304">
        <v>225858</v>
      </c>
      <c r="Q36" s="304">
        <v>26333</v>
      </c>
      <c r="R36" s="304">
        <v>4005</v>
      </c>
      <c r="S36" s="288"/>
    </row>
    <row r="37" spans="1:19" x14ac:dyDescent="0.3">
      <c r="A37" s="96">
        <v>1995</v>
      </c>
      <c r="B37" s="96">
        <v>1</v>
      </c>
      <c r="C37" s="126">
        <v>601581</v>
      </c>
      <c r="D37" s="304">
        <v>4637935</v>
      </c>
      <c r="E37" s="305">
        <f t="shared" si="0"/>
        <v>7709.5769314522895</v>
      </c>
      <c r="F37" s="304">
        <v>472891</v>
      </c>
      <c r="G37" s="304">
        <v>250815</v>
      </c>
      <c r="H37" s="304">
        <v>1711770</v>
      </c>
      <c r="I37" s="304">
        <v>2845.452233365083</v>
      </c>
      <c r="J37" s="304">
        <v>193033</v>
      </c>
      <c r="K37" s="304">
        <v>210870</v>
      </c>
      <c r="L37" s="304">
        <v>2702302</v>
      </c>
      <c r="M37" s="304">
        <v>4492.0002460184078</v>
      </c>
      <c r="N37" s="304">
        <v>249684</v>
      </c>
      <c r="O37" s="304">
        <v>34968</v>
      </c>
      <c r="P37" s="304">
        <v>223863</v>
      </c>
      <c r="Q37" s="304">
        <v>30174</v>
      </c>
      <c r="R37" s="304">
        <v>4977</v>
      </c>
      <c r="S37" s="288"/>
    </row>
    <row r="38" spans="1:19" x14ac:dyDescent="0.3">
      <c r="A38" s="96">
        <v>1996</v>
      </c>
      <c r="B38" s="96" t="s">
        <v>486</v>
      </c>
      <c r="C38" s="126">
        <v>605212</v>
      </c>
      <c r="D38" s="304">
        <v>4779562</v>
      </c>
      <c r="E38" s="305">
        <f t="shared" si="0"/>
        <v>7897.3351486751753</v>
      </c>
      <c r="F38" s="304">
        <v>489489</v>
      </c>
      <c r="G38" s="304">
        <v>256103</v>
      </c>
      <c r="H38" s="304">
        <v>1766184</v>
      </c>
      <c r="I38" s="304">
        <v>2918.2897893630661</v>
      </c>
      <c r="J38" s="304">
        <v>200660</v>
      </c>
      <c r="K38" s="304">
        <v>215712</v>
      </c>
      <c r="L38" s="304">
        <v>2834072</v>
      </c>
      <c r="M38" s="304">
        <v>4682.7756224265213</v>
      </c>
      <c r="N38" s="304">
        <v>264912</v>
      </c>
      <c r="O38" s="304">
        <v>36194</v>
      </c>
      <c r="P38" s="304">
        <v>179306</v>
      </c>
      <c r="Q38" s="304">
        <v>23917</v>
      </c>
      <c r="R38" s="304">
        <v>4197</v>
      </c>
      <c r="S38" s="288"/>
    </row>
    <row r="39" spans="1:19" x14ac:dyDescent="0.3">
      <c r="A39" s="96">
        <v>1997</v>
      </c>
      <c r="B39" s="96" t="s">
        <v>486</v>
      </c>
      <c r="C39" s="126">
        <v>609655</v>
      </c>
      <c r="D39" s="304">
        <v>4840529</v>
      </c>
      <c r="E39" s="305">
        <f t="shared" si="0"/>
        <v>7939.7839761832511</v>
      </c>
      <c r="F39" s="304">
        <v>487620</v>
      </c>
      <c r="G39" s="304">
        <v>254991</v>
      </c>
      <c r="H39" s="304">
        <v>1725834</v>
      </c>
      <c r="I39" s="304">
        <v>2830.837112793301</v>
      </c>
      <c r="J39" s="304">
        <v>197457</v>
      </c>
      <c r="K39" s="304">
        <v>215076</v>
      </c>
      <c r="L39" s="304">
        <v>2936355</v>
      </c>
      <c r="M39" s="304">
        <v>4816.4207625624331</v>
      </c>
      <c r="N39" s="304">
        <v>263860</v>
      </c>
      <c r="O39" s="304">
        <v>35008</v>
      </c>
      <c r="P39" s="304">
        <v>178340</v>
      </c>
      <c r="Q39" s="304">
        <v>26303</v>
      </c>
      <c r="R39" s="304">
        <v>4907</v>
      </c>
      <c r="S39" s="288"/>
    </row>
    <row r="40" spans="1:19" x14ac:dyDescent="0.3">
      <c r="A40" s="96">
        <v>1998</v>
      </c>
      <c r="B40" s="96" t="s">
        <v>486</v>
      </c>
      <c r="C40" s="126">
        <v>617082</v>
      </c>
      <c r="D40" s="304">
        <v>5094584</v>
      </c>
      <c r="E40" s="305">
        <f t="shared" si="0"/>
        <v>8255.9270891064716</v>
      </c>
      <c r="F40" s="304">
        <v>508097</v>
      </c>
      <c r="G40" s="304">
        <v>265185</v>
      </c>
      <c r="H40" s="304">
        <v>1767992</v>
      </c>
      <c r="I40" s="304">
        <v>2865.0843810060901</v>
      </c>
      <c r="J40" s="304">
        <v>203284</v>
      </c>
      <c r="K40" s="304">
        <v>222927</v>
      </c>
      <c r="L40" s="304">
        <v>3124911</v>
      </c>
      <c r="M40" s="304">
        <v>5064.012562349898</v>
      </c>
      <c r="N40" s="304">
        <v>277217</v>
      </c>
      <c r="O40" s="304">
        <v>36935</v>
      </c>
      <c r="P40" s="304">
        <v>201681</v>
      </c>
      <c r="Q40" s="304">
        <v>27596</v>
      </c>
      <c r="R40" s="304">
        <v>5323</v>
      </c>
      <c r="S40" s="288"/>
    </row>
    <row r="41" spans="1:19" x14ac:dyDescent="0.3">
      <c r="A41" s="96">
        <v>1999</v>
      </c>
      <c r="B41" s="96" t="s">
        <v>486</v>
      </c>
      <c r="C41" s="126">
        <v>622000</v>
      </c>
      <c r="D41" s="304">
        <v>5292615</v>
      </c>
      <c r="E41" s="305">
        <f t="shared" si="0"/>
        <v>8509.0273311897108</v>
      </c>
      <c r="F41" s="304">
        <v>517414</v>
      </c>
      <c r="G41" s="304">
        <v>269831</v>
      </c>
      <c r="H41" s="304">
        <v>1865743</v>
      </c>
      <c r="I41" s="304">
        <v>2999.586816720257</v>
      </c>
      <c r="J41" s="304">
        <v>208179</v>
      </c>
      <c r="K41" s="304">
        <v>227247</v>
      </c>
      <c r="L41" s="304">
        <v>3229036</v>
      </c>
      <c r="M41" s="304">
        <v>5191.3762057877811</v>
      </c>
      <c r="N41" s="304">
        <v>281217</v>
      </c>
      <c r="O41" s="304">
        <v>37009</v>
      </c>
      <c r="P41" s="304">
        <v>197836</v>
      </c>
      <c r="Q41" s="304">
        <v>28018</v>
      </c>
      <c r="R41" s="304">
        <v>5575</v>
      </c>
      <c r="S41" s="288"/>
    </row>
    <row r="42" spans="1:19" x14ac:dyDescent="0.3">
      <c r="A42" s="96">
        <v>2000</v>
      </c>
      <c r="B42" s="96" t="s">
        <v>486</v>
      </c>
      <c r="C42" s="126">
        <v>628346</v>
      </c>
      <c r="D42" s="304">
        <v>5309970</v>
      </c>
      <c r="E42" s="305">
        <f t="shared" si="0"/>
        <v>8450.7102774585983</v>
      </c>
      <c r="F42" s="304">
        <v>535246</v>
      </c>
      <c r="G42" s="304">
        <v>273530</v>
      </c>
      <c r="H42" s="304">
        <v>1854968</v>
      </c>
      <c r="I42" s="304">
        <v>2952.1442008065619</v>
      </c>
      <c r="J42" s="304">
        <v>212474</v>
      </c>
      <c r="K42" s="304">
        <v>230534</v>
      </c>
      <c r="L42" s="304">
        <v>3273104</v>
      </c>
      <c r="M42" s="304">
        <v>5209.0790742679992</v>
      </c>
      <c r="N42" s="304">
        <v>296990</v>
      </c>
      <c r="O42" s="304">
        <v>38928</v>
      </c>
      <c r="P42" s="304">
        <v>181898</v>
      </c>
      <c r="Q42" s="304">
        <v>25782</v>
      </c>
      <c r="R42" s="304">
        <v>4068</v>
      </c>
      <c r="S42" s="288"/>
    </row>
    <row r="43" spans="1:19" x14ac:dyDescent="0.3">
      <c r="A43" s="96">
        <v>2001</v>
      </c>
      <c r="B43" s="96">
        <v>1</v>
      </c>
      <c r="C43" s="126">
        <v>632716</v>
      </c>
      <c r="D43" s="304">
        <v>5419835.608</v>
      </c>
      <c r="E43" s="305">
        <f t="shared" si="0"/>
        <v>8565.9847514524681</v>
      </c>
      <c r="F43" s="304">
        <v>639625.00299999991</v>
      </c>
      <c r="G43" s="304">
        <v>272161.09999999998</v>
      </c>
      <c r="H43" s="304">
        <v>1885745.4720000001</v>
      </c>
      <c r="I43" s="304">
        <v>2980.3979542164257</v>
      </c>
      <c r="J43" s="304">
        <v>221223.15</v>
      </c>
      <c r="K43" s="304">
        <v>237110.1</v>
      </c>
      <c r="L43" s="304">
        <v>3282876.2390000001</v>
      </c>
      <c r="M43" s="304">
        <v>5188.546265623123</v>
      </c>
      <c r="N43" s="304">
        <v>298096.52</v>
      </c>
      <c r="O43" s="304">
        <v>37371.699999999997</v>
      </c>
      <c r="P43" s="304">
        <v>191183.35800000001</v>
      </c>
      <c r="Q43" s="304">
        <v>27431.933000000001</v>
      </c>
      <c r="R43" s="304">
        <v>5256.3</v>
      </c>
      <c r="S43" s="288"/>
    </row>
    <row r="44" spans="1:19" x14ac:dyDescent="0.3">
      <c r="A44" s="96">
        <v>2002</v>
      </c>
      <c r="B44" s="126" t="s">
        <v>494</v>
      </c>
      <c r="C44" s="126">
        <v>641729</v>
      </c>
      <c r="D44" s="308">
        <v>5465489</v>
      </c>
      <c r="E44" s="305">
        <f t="shared" si="0"/>
        <v>8516.8178467857924</v>
      </c>
      <c r="F44" s="308">
        <v>571871</v>
      </c>
      <c r="G44" s="308">
        <v>284821</v>
      </c>
      <c r="H44" s="308">
        <v>1932217</v>
      </c>
      <c r="I44" s="308">
        <v>3010.9547799772176</v>
      </c>
      <c r="J44" s="308">
        <v>232769</v>
      </c>
      <c r="K44" s="308">
        <v>239822</v>
      </c>
      <c r="L44" s="308">
        <v>3326091</v>
      </c>
      <c r="M44" s="308">
        <v>5183.0149486777127</v>
      </c>
      <c r="N44" s="308">
        <v>310014</v>
      </c>
      <c r="O44" s="308">
        <v>39523</v>
      </c>
      <c r="P44" s="308">
        <v>207181</v>
      </c>
      <c r="Q44" s="308">
        <v>29088</v>
      </c>
      <c r="R44" s="308">
        <v>5476</v>
      </c>
      <c r="S44" s="288"/>
    </row>
    <row r="45" spans="1:19" x14ac:dyDescent="0.3">
      <c r="A45" s="96">
        <v>2003</v>
      </c>
      <c r="B45" s="126" t="s">
        <v>494</v>
      </c>
      <c r="C45" s="126">
        <v>649466</v>
      </c>
      <c r="D45" s="308">
        <v>5563682</v>
      </c>
      <c r="E45" s="305">
        <f t="shared" si="0"/>
        <v>8566.5485183212058</v>
      </c>
      <c r="F45" s="308">
        <v>584243</v>
      </c>
      <c r="G45" s="308">
        <v>290842</v>
      </c>
      <c r="H45" s="308">
        <v>1987009</v>
      </c>
      <c r="I45" s="308">
        <v>3059.4503792346327</v>
      </c>
      <c r="J45" s="308">
        <v>238065</v>
      </c>
      <c r="K45" s="308">
        <v>246921</v>
      </c>
      <c r="L45" s="308">
        <v>3576673</v>
      </c>
      <c r="M45" s="308">
        <v>5507.0981390865727</v>
      </c>
      <c r="N45" s="308">
        <v>346178</v>
      </c>
      <c r="O45" s="308">
        <v>43921</v>
      </c>
      <c r="P45" s="308"/>
      <c r="Q45" s="308"/>
      <c r="R45" s="308"/>
      <c r="S45" s="288"/>
    </row>
    <row r="46" spans="1:19" x14ac:dyDescent="0.3">
      <c r="A46" s="96">
        <v>2004</v>
      </c>
      <c r="B46" s="126" t="s">
        <v>494</v>
      </c>
      <c r="C46" s="126">
        <v>659653</v>
      </c>
      <c r="D46" s="308">
        <v>5788484</v>
      </c>
      <c r="E46" s="305">
        <f t="shared" si="0"/>
        <v>8775.0438488114214</v>
      </c>
      <c r="F46" s="308">
        <v>636008</v>
      </c>
      <c r="G46" s="308">
        <v>296358</v>
      </c>
      <c r="H46" s="308">
        <v>2061905</v>
      </c>
      <c r="I46" s="308">
        <v>3125.7418673150883</v>
      </c>
      <c r="J46" s="308">
        <v>256461</v>
      </c>
      <c r="K46" s="308">
        <v>251198</v>
      </c>
      <c r="L46" s="308">
        <v>3726579</v>
      </c>
      <c r="M46" s="308">
        <v>5649.3019814963318</v>
      </c>
      <c r="N46" s="308">
        <v>379547</v>
      </c>
      <c r="O46" s="308">
        <v>45160</v>
      </c>
      <c r="P46" s="308"/>
      <c r="Q46" s="308"/>
      <c r="R46" s="308"/>
      <c r="S46" s="288"/>
    </row>
    <row r="47" spans="1:19" x14ac:dyDescent="0.3">
      <c r="A47" s="96">
        <v>2005</v>
      </c>
      <c r="B47" s="126" t="s">
        <v>494</v>
      </c>
      <c r="C47" s="126">
        <v>667146</v>
      </c>
      <c r="D47" s="308">
        <v>5912571</v>
      </c>
      <c r="E47" s="305">
        <f t="shared" si="0"/>
        <v>8862.484373735284</v>
      </c>
      <c r="F47" s="308">
        <v>693022</v>
      </c>
      <c r="G47" s="308">
        <v>302674</v>
      </c>
      <c r="H47" s="308">
        <v>2061652</v>
      </c>
      <c r="I47" s="308">
        <v>3090.2561058598867</v>
      </c>
      <c r="J47" s="308">
        <v>274152</v>
      </c>
      <c r="K47" s="308">
        <v>256717</v>
      </c>
      <c r="L47" s="308">
        <v>3850919</v>
      </c>
      <c r="M47" s="308">
        <v>5772.2282678753973</v>
      </c>
      <c r="N47" s="308">
        <v>418870</v>
      </c>
      <c r="O47" s="308">
        <v>45957</v>
      </c>
      <c r="P47" s="308"/>
      <c r="Q47" s="308"/>
      <c r="R47" s="308"/>
      <c r="S47" s="288"/>
    </row>
    <row r="48" spans="1:19" x14ac:dyDescent="0.3">
      <c r="A48" s="96">
        <v>2006</v>
      </c>
      <c r="B48" s="126" t="s">
        <v>494</v>
      </c>
      <c r="C48" s="126">
        <v>674583</v>
      </c>
      <c r="D48" s="308">
        <v>6182291</v>
      </c>
      <c r="E48" s="305">
        <f t="shared" si="0"/>
        <v>9164.6113228468566</v>
      </c>
      <c r="F48" s="308">
        <v>794064</v>
      </c>
      <c r="G48" s="308">
        <v>308575</v>
      </c>
      <c r="H48" s="308">
        <v>2120254</v>
      </c>
      <c r="I48" s="308">
        <v>3143.0587488863489</v>
      </c>
      <c r="J48" s="308">
        <v>314378</v>
      </c>
      <c r="K48" s="308">
        <v>261502</v>
      </c>
      <c r="L48" s="308">
        <v>4062037</v>
      </c>
      <c r="M48" s="308">
        <v>6021.5525739605064</v>
      </c>
      <c r="N48" s="308">
        <v>479686</v>
      </c>
      <c r="O48" s="308">
        <v>47073</v>
      </c>
      <c r="P48" s="308"/>
      <c r="Q48" s="308"/>
      <c r="R48" s="308"/>
      <c r="S48" s="288"/>
    </row>
    <row r="49" spans="1:19" x14ac:dyDescent="0.3">
      <c r="A49" s="96">
        <v>2007</v>
      </c>
      <c r="B49" s="126" t="s">
        <v>494</v>
      </c>
      <c r="C49" s="126">
        <v>680169</v>
      </c>
      <c r="D49" s="308">
        <v>6326610</v>
      </c>
      <c r="E49" s="305">
        <f t="shared" si="0"/>
        <v>9301.5265323765125</v>
      </c>
      <c r="F49" s="308">
        <v>840471</v>
      </c>
      <c r="G49" s="308">
        <v>312845</v>
      </c>
      <c r="H49" s="308">
        <v>2114456</v>
      </c>
      <c r="I49" s="308">
        <v>3108.7215089191068</v>
      </c>
      <c r="J49" s="308">
        <v>320973</v>
      </c>
      <c r="K49" s="308">
        <v>265449</v>
      </c>
      <c r="L49" s="308">
        <v>4212154</v>
      </c>
      <c r="M49" s="308">
        <v>6192.8050234574057</v>
      </c>
      <c r="N49" s="308">
        <v>519498</v>
      </c>
      <c r="O49" s="308">
        <v>47396</v>
      </c>
      <c r="P49" s="308"/>
      <c r="Q49" s="308"/>
      <c r="R49" s="308"/>
      <c r="S49" s="288"/>
    </row>
    <row r="50" spans="1:19" x14ac:dyDescent="0.3">
      <c r="A50" s="96">
        <v>2008</v>
      </c>
      <c r="B50" s="126" t="s">
        <v>494</v>
      </c>
      <c r="C50" s="126">
        <v>686818</v>
      </c>
      <c r="D50" s="308">
        <v>6324855</v>
      </c>
      <c r="E50" s="305">
        <f t="shared" si="0"/>
        <v>9208.924343858198</v>
      </c>
      <c r="F50" s="308">
        <v>931674.39999999991</v>
      </c>
      <c r="G50" s="308">
        <v>317020</v>
      </c>
      <c r="H50" s="308">
        <v>2129297</v>
      </c>
      <c r="I50" s="308">
        <v>3100.2347055551836</v>
      </c>
      <c r="J50" s="308">
        <v>352363.50000000006</v>
      </c>
      <c r="K50" s="308">
        <v>268638</v>
      </c>
      <c r="L50" s="308">
        <v>4195558</v>
      </c>
      <c r="M50" s="308">
        <v>6108.6896383030144</v>
      </c>
      <c r="N50" s="308">
        <v>579310.9</v>
      </c>
      <c r="O50" s="308">
        <v>48382</v>
      </c>
      <c r="P50" s="308"/>
      <c r="Q50" s="308"/>
      <c r="R50" s="308"/>
      <c r="S50" s="288"/>
    </row>
    <row r="51" spans="1:19" x14ac:dyDescent="0.3">
      <c r="A51" s="96">
        <v>2009</v>
      </c>
      <c r="B51" s="126">
        <v>3</v>
      </c>
      <c r="C51" s="126">
        <v>697828</v>
      </c>
      <c r="D51" s="308">
        <v>6287118.5960000018</v>
      </c>
      <c r="E51" s="305">
        <f t="shared" si="0"/>
        <v>9009.553351255614</v>
      </c>
      <c r="F51" s="308">
        <v>964742.9837857997</v>
      </c>
      <c r="G51" s="308">
        <v>321849.28116883122</v>
      </c>
      <c r="H51" s="308">
        <v>2123746.4499999997</v>
      </c>
      <c r="I51" s="308">
        <v>3043.3666318920991</v>
      </c>
      <c r="J51" s="308">
        <v>366328.59942450002</v>
      </c>
      <c r="K51" s="308">
        <v>271509.69336219336</v>
      </c>
      <c r="L51" s="308">
        <v>4050063.6309999982</v>
      </c>
      <c r="M51" s="308">
        <v>5803.8135916013662</v>
      </c>
      <c r="N51" s="308">
        <v>550973.69085829996</v>
      </c>
      <c r="O51" s="308">
        <v>46736.398629148607</v>
      </c>
      <c r="P51" s="308">
        <v>113308.51499999998</v>
      </c>
      <c r="Q51" s="308">
        <v>47440.693502999973</v>
      </c>
      <c r="R51" s="308">
        <v>3592.1816017316005</v>
      </c>
      <c r="S51" s="288"/>
    </row>
    <row r="52" spans="1:19" x14ac:dyDescent="0.3">
      <c r="A52" s="96">
        <v>2010</v>
      </c>
      <c r="B52" s="126">
        <v>3</v>
      </c>
      <c r="C52" s="126">
        <v>713984</v>
      </c>
      <c r="D52" s="308">
        <v>6192915</v>
      </c>
      <c r="E52" s="305">
        <f t="shared" si="0"/>
        <v>8673.7447897992115</v>
      </c>
      <c r="F52" s="308">
        <v>924112.8235733998</v>
      </c>
      <c r="G52" s="308">
        <v>324034.95075757575</v>
      </c>
      <c r="H52" s="308">
        <v>2096447</v>
      </c>
      <c r="I52" s="308">
        <v>2936.0111253336618</v>
      </c>
      <c r="J52" s="308">
        <v>342382</v>
      </c>
      <c r="K52" s="308">
        <v>273316</v>
      </c>
      <c r="L52" s="308">
        <v>2722607</v>
      </c>
      <c r="M52" s="308">
        <v>3812.9294191130543</v>
      </c>
      <c r="N52" s="308">
        <v>367542</v>
      </c>
      <c r="O52" s="308">
        <v>46150</v>
      </c>
      <c r="P52" s="308">
        <v>1373861</v>
      </c>
      <c r="Q52" s="308">
        <v>216626.41525749996</v>
      </c>
      <c r="R52" s="308">
        <v>4447.9242424242429</v>
      </c>
      <c r="S52" s="288"/>
    </row>
    <row r="53" spans="1:19" x14ac:dyDescent="0.3">
      <c r="A53" s="103">
        <v>2011</v>
      </c>
      <c r="B53" s="127">
        <v>3</v>
      </c>
      <c r="C53" s="127">
        <v>722909</v>
      </c>
      <c r="D53" s="309">
        <v>6265694.0550545007</v>
      </c>
      <c r="E53" s="305">
        <f t="shared" si="0"/>
        <v>8667.3344156104031</v>
      </c>
      <c r="F53" s="309">
        <v>1022202.6014984425</v>
      </c>
      <c r="G53" s="309">
        <v>325299.79477414</v>
      </c>
      <c r="H53" s="309">
        <v>2138377.9916480002</v>
      </c>
      <c r="I53" s="309">
        <v>2957.0896645278344</v>
      </c>
      <c r="J53" s="309">
        <v>379620.94076715526</v>
      </c>
      <c r="K53" s="309">
        <v>274894.01247000002</v>
      </c>
      <c r="L53" s="309">
        <v>2751363.3368310002</v>
      </c>
      <c r="M53" s="309">
        <v>3804.7660977063792</v>
      </c>
      <c r="N53" s="309">
        <v>403782.37149754027</v>
      </c>
      <c r="O53" s="309">
        <v>45975.620185</v>
      </c>
      <c r="P53" s="309">
        <v>1375952.7265755001</v>
      </c>
      <c r="Q53" s="309">
        <v>238799.28923374691</v>
      </c>
      <c r="R53" s="309">
        <v>4430.16211914</v>
      </c>
      <c r="S53" s="288"/>
    </row>
    <row r="54" spans="1:19" x14ac:dyDescent="0.3">
      <c r="A54" s="103">
        <v>2012</v>
      </c>
      <c r="B54" s="127">
        <v>3</v>
      </c>
      <c r="C54" s="127">
        <v>731799</v>
      </c>
      <c r="D54" s="309">
        <v>6356032</v>
      </c>
      <c r="E54" s="305">
        <f t="shared" si="0"/>
        <v>8685.4887749231693</v>
      </c>
      <c r="F54" s="309">
        <v>1061044</v>
      </c>
      <c r="G54" s="309">
        <v>327822</v>
      </c>
      <c r="H54" s="309">
        <v>2159549</v>
      </c>
      <c r="I54" s="309">
        <v>2953.467698590382</v>
      </c>
      <c r="J54" s="309">
        <v>392312</v>
      </c>
      <c r="K54" s="309">
        <v>276885</v>
      </c>
      <c r="L54" s="309">
        <v>2768704</v>
      </c>
      <c r="M54" s="309">
        <v>3786.5673948393783</v>
      </c>
      <c r="N54" s="309">
        <v>405973</v>
      </c>
      <c r="O54" s="309">
        <v>46566</v>
      </c>
      <c r="P54" s="309">
        <v>1427775</v>
      </c>
      <c r="Q54" s="309">
        <v>262754</v>
      </c>
      <c r="R54" s="309">
        <v>4373</v>
      </c>
      <c r="S54" s="288"/>
    </row>
    <row r="55" spans="1:19" x14ac:dyDescent="0.3">
      <c r="A55" s="96">
        <v>2013</v>
      </c>
      <c r="B55" s="126">
        <v>3</v>
      </c>
      <c r="C55" s="126">
        <v>737708</v>
      </c>
      <c r="D55" s="308">
        <v>6209437</v>
      </c>
      <c r="E55" s="305">
        <f>D55/C55*1000</f>
        <v>8417.2016570241885</v>
      </c>
      <c r="F55" s="308">
        <v>1049386</v>
      </c>
      <c r="G55" s="308">
        <v>330248</v>
      </c>
      <c r="H55" s="308">
        <v>2102047</v>
      </c>
      <c r="I55" s="308">
        <v>2857.3543284823736</v>
      </c>
      <c r="J55" s="308">
        <v>386713</v>
      </c>
      <c r="K55" s="308">
        <v>278795</v>
      </c>
      <c r="L55" s="308">
        <v>2724924</v>
      </c>
      <c r="M55" s="308">
        <v>3704.043432989607</v>
      </c>
      <c r="N55" s="308">
        <v>419523</v>
      </c>
      <c r="O55" s="308">
        <v>46889</v>
      </c>
      <c r="P55" s="308">
        <v>1382474</v>
      </c>
      <c r="Q55" s="308">
        <v>243158</v>
      </c>
      <c r="R55" s="308">
        <v>4577</v>
      </c>
    </row>
    <row r="56" spans="1:19" x14ac:dyDescent="0.3">
      <c r="A56" s="96">
        <v>2014</v>
      </c>
      <c r="B56" s="126">
        <v>3</v>
      </c>
      <c r="C56" s="126">
        <v>738566</v>
      </c>
      <c r="D56" s="308">
        <v>6081461.909</v>
      </c>
      <c r="E56" s="305">
        <v>8234.148212888218</v>
      </c>
      <c r="F56" s="308">
        <v>1075600.3533731666</v>
      </c>
      <c r="G56" s="308">
        <v>331439</v>
      </c>
      <c r="H56" s="308">
        <v>2019234.57</v>
      </c>
      <c r="I56" s="308">
        <v>2733.9934007251895</v>
      </c>
      <c r="J56" s="308">
        <v>389903.65646616661</v>
      </c>
      <c r="K56" s="308">
        <v>279733</v>
      </c>
      <c r="L56" s="308">
        <v>2698298.1940000001</v>
      </c>
      <c r="M56" s="308">
        <v>3653.4286631120308</v>
      </c>
      <c r="N56" s="308">
        <v>450799.01277383341</v>
      </c>
      <c r="O56" s="308">
        <v>47677</v>
      </c>
      <c r="P56" s="308">
        <v>1363043.2429999998</v>
      </c>
      <c r="Q56" s="308">
        <v>234897.68413316665</v>
      </c>
      <c r="R56" s="308">
        <v>4764</v>
      </c>
    </row>
    <row r="57" spans="1:19" x14ac:dyDescent="0.3">
      <c r="A57" s="96">
        <v>2015</v>
      </c>
      <c r="B57" s="126">
        <v>3</v>
      </c>
      <c r="C57" s="126">
        <v>739657</v>
      </c>
      <c r="D57" s="308">
        <v>6101454.3759999992</v>
      </c>
      <c r="E57" s="305">
        <v>8249.0321540930454</v>
      </c>
      <c r="F57" s="308">
        <v>1097791.9903736603</v>
      </c>
      <c r="G57" s="308">
        <v>334942</v>
      </c>
      <c r="H57" s="308">
        <v>2027109.787</v>
      </c>
      <c r="I57" s="308">
        <v>2740.6078587777847</v>
      </c>
      <c r="J57" s="308">
        <v>407849.26311807596</v>
      </c>
      <c r="K57" s="308">
        <v>282480</v>
      </c>
      <c r="L57" s="308">
        <v>2711078.4409999996</v>
      </c>
      <c r="M57" s="308">
        <v>3665.3184394928994</v>
      </c>
      <c r="N57" s="308">
        <v>467178.12361175037</v>
      </c>
      <c r="O57" s="308">
        <v>47758</v>
      </c>
      <c r="P57" s="308">
        <v>1362344.5120000001</v>
      </c>
      <c r="Q57" s="308">
        <v>222764.60364383413</v>
      </c>
      <c r="R57" s="308">
        <v>5107</v>
      </c>
    </row>
    <row r="58" spans="1:19" x14ac:dyDescent="0.3">
      <c r="A58" s="96">
        <v>2016</v>
      </c>
      <c r="B58" s="126">
        <v>3</v>
      </c>
      <c r="C58" s="126">
        <v>742874</v>
      </c>
      <c r="D58" s="308">
        <v>6067808.3770000003</v>
      </c>
      <c r="E58" s="305">
        <v>8168.0182332400918</v>
      </c>
      <c r="F58" s="308">
        <v>1108514.2138374909</v>
      </c>
      <c r="G58" s="308">
        <v>341879</v>
      </c>
      <c r="H58" s="308">
        <v>1989696.081</v>
      </c>
      <c r="I58" s="308">
        <v>2678.3762535773226</v>
      </c>
      <c r="J58" s="308">
        <v>408427.37361888494</v>
      </c>
      <c r="K58" s="308">
        <v>287169</v>
      </c>
      <c r="L58" s="308">
        <v>2663116.0690000001</v>
      </c>
      <c r="M58" s="308">
        <v>3584.8825897796933</v>
      </c>
      <c r="N58" s="308">
        <v>459946.81120198185</v>
      </c>
      <c r="O58" s="308">
        <v>49979</v>
      </c>
      <c r="P58" s="308">
        <v>1413933.3640000001</v>
      </c>
      <c r="Q58" s="308">
        <v>240140.02901662423</v>
      </c>
      <c r="R58" s="308">
        <v>5099</v>
      </c>
    </row>
    <row r="59" spans="1:19" x14ac:dyDescent="0.3">
      <c r="A59" s="96">
        <v>2017</v>
      </c>
      <c r="B59" s="126">
        <v>3</v>
      </c>
      <c r="C59" s="126">
        <v>741509</v>
      </c>
      <c r="D59" s="308">
        <v>6127919.5020000003</v>
      </c>
      <c r="E59" s="305">
        <v>8264.1201954393</v>
      </c>
      <c r="F59" s="308">
        <v>1193619.7581871366</v>
      </c>
      <c r="G59" s="308">
        <v>343826</v>
      </c>
      <c r="H59" s="308">
        <v>2041548.0109999999</v>
      </c>
      <c r="I59" s="308">
        <v>2753.234297897935</v>
      </c>
      <c r="J59" s="308">
        <v>438675.8269563982</v>
      </c>
      <c r="K59" s="308">
        <v>288343</v>
      </c>
      <c r="L59" s="308">
        <v>2649102.4680000003</v>
      </c>
      <c r="M59" s="308">
        <v>3572.5830273132228</v>
      </c>
      <c r="N59" s="308">
        <v>499433.7664196149</v>
      </c>
      <c r="O59" s="308">
        <v>50624</v>
      </c>
      <c r="P59" s="308">
        <v>1436407.8830000001</v>
      </c>
      <c r="Q59" s="308">
        <v>255510.16481112337</v>
      </c>
      <c r="R59" s="308">
        <v>5251</v>
      </c>
    </row>
    <row r="60" spans="1:19" x14ac:dyDescent="0.3">
      <c r="A60" s="96">
        <v>2018</v>
      </c>
      <c r="B60" s="126">
        <v>3</v>
      </c>
      <c r="C60" s="126">
        <v>738300</v>
      </c>
      <c r="D60" s="308">
        <v>5901865.8554090904</v>
      </c>
      <c r="E60" s="305">
        <v>7993.8586691170131</v>
      </c>
      <c r="F60" s="308">
        <v>1164460.1433971857</v>
      </c>
      <c r="G60" s="308">
        <v>343611</v>
      </c>
      <c r="H60" s="308">
        <v>1952870.3444999999</v>
      </c>
      <c r="I60" s="308">
        <v>2645.0905383990248</v>
      </c>
      <c r="J60" s="308">
        <v>432682.30343946686</v>
      </c>
      <c r="K60" s="308">
        <v>287513</v>
      </c>
      <c r="L60" s="308">
        <v>2579252.8000000003</v>
      </c>
      <c r="M60" s="308">
        <v>3493.5023703101724</v>
      </c>
      <c r="N60" s="308">
        <v>475876.50377305225</v>
      </c>
      <c r="O60" s="308">
        <v>50871</v>
      </c>
      <c r="P60" s="308">
        <v>1369742.7109090907</v>
      </c>
      <c r="Q60" s="308">
        <v>255901.33618466652</v>
      </c>
      <c r="R60" s="308">
        <v>5227</v>
      </c>
    </row>
    <row r="61" spans="1:19" x14ac:dyDescent="0.3">
      <c r="A61" s="96">
        <v>2019</v>
      </c>
      <c r="B61" s="126">
        <v>3</v>
      </c>
      <c r="C61" s="126">
        <v>736012</v>
      </c>
      <c r="D61" s="308">
        <v>5767891.9570000013</v>
      </c>
      <c r="E61" s="305">
        <v>7858.8915008474924</v>
      </c>
      <c r="F61" s="308">
        <v>1186464.9835731215</v>
      </c>
      <c r="G61" s="308">
        <v>1186464.9835731215</v>
      </c>
      <c r="H61" s="308">
        <v>1908608.6869999999</v>
      </c>
      <c r="I61" s="308">
        <v>2600.5252353079031</v>
      </c>
      <c r="J61" s="308">
        <v>441344.90990326059</v>
      </c>
      <c r="K61" s="308">
        <v>289776</v>
      </c>
      <c r="L61" s="308">
        <v>2583014.7690000003</v>
      </c>
      <c r="M61" s="308">
        <v>3519.4197405209206</v>
      </c>
      <c r="N61" s="308">
        <v>503832.38017949625</v>
      </c>
      <c r="O61" s="308">
        <v>51847</v>
      </c>
      <c r="P61" s="308">
        <v>1275146.871</v>
      </c>
      <c r="Q61" s="308">
        <v>241287.69349036436</v>
      </c>
      <c r="R61" s="308">
        <v>5178</v>
      </c>
    </row>
    <row r="62" spans="1:19" x14ac:dyDescent="0.3">
      <c r="A62" s="167">
        <v>2020</v>
      </c>
      <c r="B62" s="168">
        <v>3</v>
      </c>
      <c r="C62" s="286">
        <v>733932</v>
      </c>
      <c r="D62" s="284">
        <v>5866341.6379999993</v>
      </c>
      <c r="E62" s="305">
        <v>7993.0315587820123</v>
      </c>
      <c r="F62" s="284">
        <v>1183145.2824312251</v>
      </c>
      <c r="G62" s="204">
        <v>1183145.2824312251</v>
      </c>
      <c r="H62" s="284">
        <v>1962651.4670000002</v>
      </c>
      <c r="I62" s="204">
        <v>2674.1598227083709</v>
      </c>
      <c r="J62" s="284">
        <v>454181.10819183331</v>
      </c>
      <c r="K62" s="271">
        <v>303697.81266233767</v>
      </c>
      <c r="L62" s="270">
        <v>2285532.1380000003</v>
      </c>
      <c r="M62" s="270">
        <v>3114.092501757656</v>
      </c>
      <c r="N62" s="270">
        <v>442219.1676142083</v>
      </c>
      <c r="O62" s="270">
        <v>47093.739754689756</v>
      </c>
      <c r="P62" s="272">
        <v>1292675.0330000001</v>
      </c>
      <c r="Q62" s="272">
        <v>183287.1</v>
      </c>
      <c r="R62" s="272">
        <v>11058.875252525251</v>
      </c>
    </row>
    <row r="63" spans="1:19" ht="15" thickBot="1" x14ac:dyDescent="0.35">
      <c r="A63" s="310">
        <v>2021</v>
      </c>
      <c r="B63" s="202">
        <v>3</v>
      </c>
      <c r="C63" s="295">
        <v>736105</v>
      </c>
      <c r="D63" s="311">
        <v>5907562.0489999996</v>
      </c>
      <c r="E63" s="203">
        <v>8025.4339380930714</v>
      </c>
      <c r="F63" s="311">
        <v>1202642.3708100575</v>
      </c>
      <c r="G63" s="203">
        <v>1202642.3708100575</v>
      </c>
      <c r="H63" s="311">
        <v>1952497.2819999999</v>
      </c>
      <c r="I63" s="203">
        <v>2652.4711583265976</v>
      </c>
      <c r="J63" s="311">
        <v>449837.61326625454</v>
      </c>
      <c r="K63" s="203">
        <v>280664.67828282824</v>
      </c>
      <c r="L63" s="176">
        <v>2307857.7439999999</v>
      </c>
      <c r="M63" s="176">
        <v>3135.229001297369</v>
      </c>
      <c r="N63" s="176">
        <v>447568.16620977648</v>
      </c>
      <c r="O63" s="176">
        <v>40950.02803030303</v>
      </c>
      <c r="P63" s="312">
        <v>1313735.023</v>
      </c>
      <c r="Q63" s="312">
        <v>196369</v>
      </c>
      <c r="R63" s="312">
        <v>11289.63914141414</v>
      </c>
    </row>
    <row r="64" spans="1:19" x14ac:dyDescent="0.3">
      <c r="A64" s="62" t="s">
        <v>495</v>
      </c>
      <c r="B64" s="62"/>
      <c r="C64" s="62"/>
      <c r="D64" s="313"/>
      <c r="E64" s="313"/>
      <c r="F64" s="314"/>
      <c r="G64" s="313"/>
      <c r="H64" s="313"/>
      <c r="I64" s="313"/>
      <c r="J64" s="314"/>
      <c r="K64" s="313"/>
      <c r="L64" s="313"/>
      <c r="M64" s="313"/>
      <c r="N64" s="314"/>
      <c r="O64" s="313"/>
      <c r="P64" s="313"/>
      <c r="Q64" s="314"/>
    </row>
    <row r="65" spans="1:18" x14ac:dyDescent="0.3">
      <c r="A65" s="62" t="s">
        <v>496</v>
      </c>
      <c r="B65" s="62"/>
      <c r="C65" s="62"/>
      <c r="D65" s="313"/>
      <c r="E65" s="313"/>
      <c r="F65" s="314"/>
      <c r="G65" s="313"/>
      <c r="H65" s="313"/>
      <c r="I65" s="313"/>
      <c r="J65" s="314"/>
      <c r="K65" s="313"/>
      <c r="L65" s="313"/>
      <c r="M65" s="313"/>
      <c r="N65" s="314"/>
      <c r="O65" s="313"/>
      <c r="P65" s="313"/>
      <c r="Q65" s="314"/>
    </row>
    <row r="66" spans="1:18" x14ac:dyDescent="0.3">
      <c r="A66" s="367" t="s">
        <v>497</v>
      </c>
      <c r="B66" s="367"/>
      <c r="C66" s="367"/>
      <c r="D66" s="367"/>
      <c r="E66" s="367"/>
      <c r="F66" s="367"/>
      <c r="G66" s="367"/>
      <c r="H66" s="367"/>
      <c r="I66" s="367"/>
      <c r="J66" s="367"/>
      <c r="K66" s="367"/>
      <c r="L66" s="367"/>
      <c r="M66" s="367"/>
      <c r="N66" s="367"/>
      <c r="O66" s="367"/>
      <c r="P66" s="367"/>
      <c r="Q66" s="367"/>
    </row>
    <row r="67" spans="1:18" x14ac:dyDescent="0.3">
      <c r="A67" s="62" t="s">
        <v>498</v>
      </c>
      <c r="B67" s="62"/>
      <c r="C67" s="62"/>
      <c r="D67" s="313"/>
      <c r="E67" s="313"/>
      <c r="F67" s="314"/>
      <c r="G67" s="313"/>
      <c r="H67" s="313"/>
      <c r="I67" s="313"/>
      <c r="J67" s="314"/>
      <c r="K67" s="313"/>
      <c r="L67" s="313"/>
      <c r="M67" s="313"/>
      <c r="N67" s="314"/>
      <c r="O67" s="313"/>
      <c r="P67" s="313"/>
      <c r="Q67" s="314"/>
    </row>
    <row r="68" spans="1:18" x14ac:dyDescent="0.3">
      <c r="A68" s="62" t="s">
        <v>499</v>
      </c>
      <c r="B68" s="62"/>
      <c r="C68" s="62"/>
      <c r="D68" s="313"/>
      <c r="E68" s="313"/>
      <c r="F68" s="314"/>
      <c r="G68" s="313"/>
      <c r="H68" s="313"/>
      <c r="I68" s="313"/>
      <c r="J68" s="314"/>
      <c r="K68" s="313"/>
      <c r="L68" s="313"/>
      <c r="M68" s="313"/>
      <c r="N68" s="314"/>
      <c r="O68" s="313"/>
      <c r="P68" s="313"/>
      <c r="Q68" s="314"/>
    </row>
    <row r="69" spans="1:18" x14ac:dyDescent="0.3">
      <c r="A69" s="62" t="s">
        <v>493</v>
      </c>
      <c r="B69" s="62"/>
      <c r="C69" s="62"/>
      <c r="D69" s="313"/>
      <c r="E69" s="313"/>
      <c r="F69" s="314"/>
      <c r="G69" s="313"/>
      <c r="H69" s="313"/>
      <c r="I69" s="313"/>
      <c r="J69" s="314"/>
      <c r="K69" s="313"/>
      <c r="L69" s="313"/>
      <c r="M69" s="313"/>
      <c r="N69" s="314"/>
      <c r="O69" s="313"/>
      <c r="P69" s="313"/>
      <c r="Q69" s="314"/>
    </row>
    <row r="70" spans="1:18" x14ac:dyDescent="0.3">
      <c r="A70" s="56" t="s">
        <v>536</v>
      </c>
      <c r="B70" s="288"/>
      <c r="C70" s="288"/>
      <c r="D70" s="300"/>
      <c r="E70" s="300"/>
      <c r="F70" s="300"/>
      <c r="G70" s="288"/>
      <c r="H70" s="300"/>
      <c r="I70" s="300"/>
      <c r="J70" s="288"/>
      <c r="K70" s="300"/>
      <c r="L70" s="288"/>
      <c r="M70" s="288"/>
      <c r="N70" s="300"/>
      <c r="O70" s="288"/>
      <c r="P70" s="300"/>
      <c r="Q70" s="288"/>
      <c r="R70" s="67"/>
    </row>
    <row r="71" spans="1:18" x14ac:dyDescent="0.3">
      <c r="A71" s="56" t="s">
        <v>564</v>
      </c>
      <c r="B71" s="288"/>
      <c r="C71" s="288"/>
      <c r="D71" s="300"/>
      <c r="E71" s="300"/>
      <c r="F71" s="300"/>
      <c r="G71" s="288"/>
      <c r="H71" s="300"/>
      <c r="I71" s="300"/>
      <c r="J71" s="288"/>
      <c r="K71" s="300"/>
      <c r="L71" s="288"/>
      <c r="M71" s="288"/>
      <c r="N71" s="300"/>
      <c r="O71" s="288"/>
      <c r="P71" s="300"/>
      <c r="Q71" s="288"/>
      <c r="R71" s="67"/>
    </row>
    <row r="72" spans="1:18" x14ac:dyDescent="0.3">
      <c r="A72" s="62" t="s">
        <v>2152</v>
      </c>
    </row>
    <row r="73" spans="1:18" x14ac:dyDescent="0.3">
      <c r="C73" s="15"/>
      <c r="D73" s="15"/>
      <c r="E73" s="15"/>
      <c r="F73" s="15"/>
      <c r="G73" s="15"/>
      <c r="H73" s="15"/>
      <c r="I73" s="15"/>
      <c r="J73" s="15"/>
      <c r="K73" s="15"/>
      <c r="L73" s="15"/>
    </row>
    <row r="79" spans="1:18" s="73" customFormat="1" x14ac:dyDescent="0.3">
      <c r="A79"/>
      <c r="B79"/>
      <c r="C79"/>
      <c r="D79"/>
      <c r="E79"/>
      <c r="F79"/>
      <c r="G79"/>
      <c r="H79"/>
      <c r="I79"/>
      <c r="J79"/>
      <c r="K79"/>
      <c r="L79"/>
      <c r="M79"/>
      <c r="N79"/>
      <c r="O79"/>
      <c r="P79"/>
      <c r="Q79"/>
      <c r="R79"/>
    </row>
    <row r="80" spans="1:18" x14ac:dyDescent="0.3">
      <c r="A80" s="73"/>
      <c r="B80" s="73"/>
      <c r="C80" s="73"/>
      <c r="D80" s="73"/>
      <c r="E80" s="73"/>
      <c r="F80" s="73"/>
      <c r="G80" s="73"/>
      <c r="H80" s="73"/>
      <c r="I80" s="73"/>
      <c r="J80" s="73"/>
      <c r="K80" s="73"/>
      <c r="L80" s="73"/>
      <c r="M80" s="73"/>
      <c r="N80" s="73"/>
      <c r="O80" s="73"/>
      <c r="P80" s="73"/>
      <c r="Q80" s="73"/>
      <c r="R80" s="73"/>
    </row>
  </sheetData>
  <mergeCells count="8">
    <mergeCell ref="A66:Q66"/>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4"/>
  <sheetViews>
    <sheetView showGridLines="0" workbookViewId="0">
      <pane ySplit="4" topLeftCell="A5" activePane="bottomLeft" state="frozen"/>
      <selection activeCell="D2" sqref="D2"/>
      <selection pane="bottomLeft"/>
    </sheetView>
  </sheetViews>
  <sheetFormatPr defaultColWidth="9.109375" defaultRowHeight="14.4" x14ac:dyDescent="0.3"/>
  <cols>
    <col min="1" max="1" width="12" customWidth="1"/>
    <col min="2" max="6" width="18.33203125" customWidth="1"/>
    <col min="7" max="7" width="18.33203125" style="337" customWidth="1"/>
    <col min="8" max="10" width="18.33203125" customWidth="1"/>
  </cols>
  <sheetData>
    <row r="1" spans="1:14" ht="15.6" x14ac:dyDescent="0.3">
      <c r="A1" s="374" t="s">
        <v>2205</v>
      </c>
      <c r="B1" s="375"/>
      <c r="C1" s="375"/>
      <c r="D1" s="375"/>
    </row>
    <row r="2" spans="1:14" ht="15" customHeight="1" x14ac:dyDescent="0.3">
      <c r="A2" s="91" t="s">
        <v>2168</v>
      </c>
      <c r="B2" s="91"/>
      <c r="C2" s="91"/>
      <c r="D2" s="91"/>
      <c r="E2" s="91"/>
      <c r="F2" s="91"/>
      <c r="G2" s="315"/>
      <c r="H2" s="91"/>
      <c r="I2" s="91"/>
      <c r="J2" s="91"/>
    </row>
    <row r="3" spans="1:14" x14ac:dyDescent="0.3">
      <c r="A3" s="360" t="s">
        <v>471</v>
      </c>
      <c r="B3" s="368" t="s">
        <v>49</v>
      </c>
      <c r="C3" s="372"/>
      <c r="D3" s="373"/>
      <c r="E3" s="368" t="s">
        <v>508</v>
      </c>
      <c r="F3" s="372"/>
      <c r="G3" s="373"/>
      <c r="H3" s="369" t="s">
        <v>51</v>
      </c>
      <c r="I3" s="372"/>
      <c r="J3" s="372"/>
      <c r="K3" s="288"/>
      <c r="L3" s="288"/>
      <c r="M3" s="288"/>
      <c r="N3" s="288"/>
    </row>
    <row r="4" spans="1:14" ht="30" customHeight="1" x14ac:dyDescent="0.3">
      <c r="A4" s="360"/>
      <c r="B4" s="92" t="s">
        <v>509</v>
      </c>
      <c r="C4" s="302" t="s">
        <v>510</v>
      </c>
      <c r="D4" s="93" t="s">
        <v>511</v>
      </c>
      <c r="E4" s="92" t="s">
        <v>509</v>
      </c>
      <c r="F4" s="302" t="s">
        <v>510</v>
      </c>
      <c r="G4" s="285" t="s">
        <v>511</v>
      </c>
      <c r="H4" s="94" t="s">
        <v>509</v>
      </c>
      <c r="I4" s="302" t="s">
        <v>510</v>
      </c>
      <c r="J4" s="287" t="s">
        <v>511</v>
      </c>
      <c r="K4" s="24"/>
      <c r="L4" s="24"/>
      <c r="M4" s="24"/>
      <c r="N4" s="24"/>
    </row>
    <row r="5" spans="1:14" ht="15.75" customHeight="1" x14ac:dyDescent="0.3">
      <c r="A5" s="109">
        <v>1962</v>
      </c>
      <c r="B5" s="110">
        <v>4987.0105771015033</v>
      </c>
      <c r="C5" s="128">
        <v>203.51642234180738</v>
      </c>
      <c r="D5" s="129">
        <v>4.0809302325581394</v>
      </c>
      <c r="E5" s="110">
        <v>28084.392902053936</v>
      </c>
      <c r="F5" s="128">
        <v>1091.5187927902753</v>
      </c>
      <c r="G5" s="316">
        <v>3.886567164179104</v>
      </c>
      <c r="H5" s="111"/>
      <c r="I5" s="128"/>
      <c r="J5" s="129">
        <v>3.5958333333333337</v>
      </c>
    </row>
    <row r="6" spans="1:14" x14ac:dyDescent="0.3">
      <c r="A6" s="112">
        <v>1963</v>
      </c>
      <c r="B6" s="113">
        <v>5039.036311338913</v>
      </c>
      <c r="C6" s="130">
        <v>184.97372348017907</v>
      </c>
      <c r="D6" s="131">
        <v>3.6708154506437767</v>
      </c>
      <c r="E6" s="113">
        <v>34261.241970021416</v>
      </c>
      <c r="F6" s="130">
        <v>1151.3650963597431</v>
      </c>
      <c r="G6" s="317">
        <v>3.3605468749999998</v>
      </c>
      <c r="H6" s="114"/>
      <c r="I6" s="130"/>
      <c r="J6" s="131">
        <v>3.3592592592592592</v>
      </c>
    </row>
    <row r="7" spans="1:14" x14ac:dyDescent="0.3">
      <c r="A7" s="112">
        <v>1964</v>
      </c>
      <c r="B7" s="113">
        <v>5125.8154706430569</v>
      </c>
      <c r="C7" s="130">
        <v>177.51934843389117</v>
      </c>
      <c r="D7" s="131">
        <v>3.4632411067193676</v>
      </c>
      <c r="E7" s="113">
        <v>35754.752612363081</v>
      </c>
      <c r="F7" s="130">
        <v>1146.2923328717109</v>
      </c>
      <c r="G7" s="317">
        <v>3.205985915492958</v>
      </c>
      <c r="H7" s="114"/>
      <c r="I7" s="130"/>
      <c r="J7" s="131">
        <v>3.6999999999999997</v>
      </c>
    </row>
    <row r="8" spans="1:14" x14ac:dyDescent="0.3">
      <c r="A8" s="112">
        <v>1965</v>
      </c>
      <c r="B8" s="113">
        <v>5383.2400497512435</v>
      </c>
      <c r="C8" s="130">
        <v>190.24020522388059</v>
      </c>
      <c r="D8" s="131">
        <v>3.5339350180505416</v>
      </c>
      <c r="E8" s="113">
        <v>38518.518518518518</v>
      </c>
      <c r="F8" s="130">
        <v>1241.9753086419753</v>
      </c>
      <c r="G8" s="317">
        <v>3.224358974358974</v>
      </c>
      <c r="H8" s="114"/>
      <c r="I8" s="130"/>
      <c r="J8" s="131">
        <v>3.7111111111111108</v>
      </c>
    </row>
    <row r="9" spans="1:14" x14ac:dyDescent="0.3">
      <c r="A9" s="112">
        <v>1966</v>
      </c>
      <c r="B9" s="113">
        <v>5824.7947865203096</v>
      </c>
      <c r="C9" s="130">
        <v>202.7720640535189</v>
      </c>
      <c r="D9" s="131">
        <v>3.4811881188118816</v>
      </c>
      <c r="E9" s="113">
        <v>44019.728729963004</v>
      </c>
      <c r="F9" s="130">
        <v>1362.3921085080149</v>
      </c>
      <c r="G9" s="317">
        <v>3.0949579831932774</v>
      </c>
      <c r="H9" s="114"/>
      <c r="I9" s="130"/>
      <c r="J9" s="131">
        <v>3.591176470588235</v>
      </c>
    </row>
    <row r="10" spans="1:14" x14ac:dyDescent="0.3">
      <c r="A10" s="112">
        <v>1967</v>
      </c>
      <c r="B10" s="113">
        <v>6468.7621986356116</v>
      </c>
      <c r="C10" s="130">
        <v>218.19060542409426</v>
      </c>
      <c r="D10" s="131">
        <v>3.3729885057471263</v>
      </c>
      <c r="E10" s="113">
        <v>44911.55524925339</v>
      </c>
      <c r="F10" s="130">
        <v>1374.3395359522169</v>
      </c>
      <c r="G10" s="317">
        <v>3.0601023017902813</v>
      </c>
      <c r="H10" s="114"/>
      <c r="I10" s="130"/>
      <c r="J10" s="131">
        <v>3.1063829787234045</v>
      </c>
    </row>
    <row r="11" spans="1:14" x14ac:dyDescent="0.3">
      <c r="A11" s="112">
        <v>1968</v>
      </c>
      <c r="B11" s="113">
        <v>6547.171836428035</v>
      </c>
      <c r="C11" s="130">
        <v>219.75957926371152</v>
      </c>
      <c r="D11" s="131">
        <v>3.3565573770491803</v>
      </c>
      <c r="E11" s="113">
        <v>45374.254802384632</v>
      </c>
      <c r="F11" s="130">
        <v>1366.8580260543167</v>
      </c>
      <c r="G11" s="317">
        <v>3.0124087591240878</v>
      </c>
      <c r="H11" s="114"/>
      <c r="I11" s="130"/>
      <c r="J11" s="131">
        <v>2.8046875</v>
      </c>
      <c r="K11" s="318"/>
    </row>
    <row r="12" spans="1:14" x14ac:dyDescent="0.3">
      <c r="A12" s="112">
        <v>1969</v>
      </c>
      <c r="B12" s="113">
        <v>6953.8246035319426</v>
      </c>
      <c r="C12" s="130">
        <v>217.58633915320092</v>
      </c>
      <c r="D12" s="131">
        <v>3.1290167865707437</v>
      </c>
      <c r="E12" s="113">
        <v>49385.310497005354</v>
      </c>
      <c r="F12" s="130">
        <v>1391.6150047283809</v>
      </c>
      <c r="G12" s="317">
        <v>2.8178723404255321</v>
      </c>
      <c r="H12" s="114"/>
      <c r="I12" s="130"/>
      <c r="J12" s="131">
        <v>2.8217391304347825</v>
      </c>
      <c r="K12" s="318"/>
    </row>
    <row r="13" spans="1:14" x14ac:dyDescent="0.3">
      <c r="A13" s="112">
        <v>1970</v>
      </c>
      <c r="B13" s="113">
        <v>7266.0791299456214</v>
      </c>
      <c r="C13" s="130">
        <v>218.99806237889868</v>
      </c>
      <c r="D13" s="131">
        <v>3.0139784946236561</v>
      </c>
      <c r="E13" s="113">
        <v>51928.332827209233</v>
      </c>
      <c r="F13" s="130">
        <v>1476.9713533758477</v>
      </c>
      <c r="G13" s="317">
        <v>2.8442495126705656</v>
      </c>
      <c r="H13" s="114"/>
      <c r="I13" s="130"/>
      <c r="J13" s="131">
        <v>2.6960526315789473</v>
      </c>
      <c r="K13" s="318"/>
    </row>
    <row r="14" spans="1:14" x14ac:dyDescent="0.3">
      <c r="A14" s="112">
        <v>1971</v>
      </c>
      <c r="B14" s="113"/>
      <c r="C14" s="130"/>
      <c r="D14" s="112"/>
      <c r="E14" s="113"/>
      <c r="F14" s="130"/>
      <c r="G14" s="317"/>
      <c r="H14" s="114"/>
      <c r="I14" s="130"/>
      <c r="J14" s="112"/>
      <c r="K14" s="318"/>
    </row>
    <row r="15" spans="1:14" x14ac:dyDescent="0.3">
      <c r="A15" s="112">
        <v>1972</v>
      </c>
      <c r="B15" s="113"/>
      <c r="C15" s="130"/>
      <c r="D15" s="112"/>
      <c r="E15" s="113"/>
      <c r="F15" s="130"/>
      <c r="G15" s="319"/>
      <c r="H15" s="114"/>
      <c r="I15" s="130"/>
      <c r="J15" s="112"/>
      <c r="K15" s="318"/>
    </row>
    <row r="16" spans="1:14" x14ac:dyDescent="0.3">
      <c r="A16" s="112">
        <v>1973</v>
      </c>
      <c r="B16" s="113"/>
      <c r="C16" s="130"/>
      <c r="D16" s="112"/>
      <c r="E16" s="113"/>
      <c r="F16" s="130"/>
      <c r="G16" s="319"/>
      <c r="H16" s="114"/>
      <c r="I16" s="130"/>
      <c r="J16" s="112"/>
      <c r="K16" s="318"/>
    </row>
    <row r="17" spans="1:11" x14ac:dyDescent="0.3">
      <c r="A17" s="112">
        <v>1974</v>
      </c>
      <c r="B17" s="113"/>
      <c r="C17" s="130"/>
      <c r="D17" s="112"/>
      <c r="E17" s="113"/>
      <c r="F17" s="130"/>
      <c r="G17" s="319"/>
      <c r="H17" s="114"/>
      <c r="I17" s="130"/>
      <c r="J17" s="112"/>
      <c r="K17" s="318"/>
    </row>
    <row r="18" spans="1:11" x14ac:dyDescent="0.3">
      <c r="A18" s="112">
        <v>1975</v>
      </c>
      <c r="B18" s="113">
        <v>10149.324595425973</v>
      </c>
      <c r="C18" s="130">
        <v>343.15233382372611</v>
      </c>
      <c r="D18" s="112"/>
      <c r="E18" s="113"/>
      <c r="F18" s="130"/>
      <c r="G18" s="319"/>
      <c r="H18" s="114"/>
      <c r="I18" s="130"/>
      <c r="J18" s="112"/>
      <c r="K18" s="318"/>
    </row>
    <row r="19" spans="1:11" x14ac:dyDescent="0.3">
      <c r="A19" s="112">
        <v>1976</v>
      </c>
      <c r="B19" s="113">
        <v>10238.357693869264</v>
      </c>
      <c r="C19" s="130">
        <v>394.37677628907835</v>
      </c>
      <c r="D19" s="112">
        <v>3.8</v>
      </c>
      <c r="E19" s="113"/>
      <c r="F19" s="130"/>
      <c r="G19" s="319"/>
      <c r="H19" s="114"/>
      <c r="I19" s="130"/>
      <c r="J19" s="112"/>
      <c r="K19" s="318"/>
    </row>
    <row r="20" spans="1:11" x14ac:dyDescent="0.3">
      <c r="A20" s="112">
        <v>1977</v>
      </c>
      <c r="B20" s="113"/>
      <c r="C20" s="130"/>
      <c r="D20" s="112"/>
      <c r="E20" s="113"/>
      <c r="F20" s="130"/>
      <c r="G20" s="319"/>
      <c r="H20" s="114"/>
      <c r="I20" s="130"/>
      <c r="J20" s="112"/>
      <c r="K20" s="318"/>
    </row>
    <row r="21" spans="1:11" x14ac:dyDescent="0.3">
      <c r="A21" s="112">
        <v>1978</v>
      </c>
      <c r="B21" s="113"/>
      <c r="C21" s="130"/>
      <c r="D21" s="112"/>
      <c r="E21" s="113"/>
      <c r="F21" s="130"/>
      <c r="G21" s="319"/>
      <c r="H21" s="114"/>
      <c r="I21" s="130"/>
      <c r="J21" s="112"/>
      <c r="K21" s="318"/>
    </row>
    <row r="22" spans="1:11" x14ac:dyDescent="0.3">
      <c r="A22" s="112">
        <v>1979</v>
      </c>
      <c r="B22" s="113"/>
      <c r="C22" s="130"/>
      <c r="D22" s="112"/>
      <c r="E22" s="113"/>
      <c r="F22" s="130"/>
      <c r="G22" s="319"/>
      <c r="H22" s="114"/>
      <c r="I22" s="130"/>
      <c r="J22" s="112"/>
      <c r="K22" s="318"/>
    </row>
    <row r="23" spans="1:11" x14ac:dyDescent="0.3">
      <c r="A23" s="112">
        <v>1980</v>
      </c>
      <c r="B23" s="113">
        <v>10309.272442571875</v>
      </c>
      <c r="C23" s="130">
        <v>529.17009701841903</v>
      </c>
      <c r="D23" s="112">
        <v>5.0999999999999996</v>
      </c>
      <c r="E23" s="113">
        <v>77312.32935381979</v>
      </c>
      <c r="F23" s="130">
        <v>3830.8260613523207</v>
      </c>
      <c r="G23" s="319">
        <v>5</v>
      </c>
      <c r="H23" s="114"/>
      <c r="I23" s="130"/>
      <c r="J23" s="112"/>
      <c r="K23" s="318"/>
    </row>
    <row r="24" spans="1:11" x14ac:dyDescent="0.3">
      <c r="A24" s="112">
        <v>1981</v>
      </c>
      <c r="B24" s="113">
        <v>9943.4955121537805</v>
      </c>
      <c r="C24" s="130">
        <v>590.96267190569745</v>
      </c>
      <c r="D24" s="112">
        <v>5.9</v>
      </c>
      <c r="E24" s="113">
        <v>77705.590062111791</v>
      </c>
      <c r="F24" s="130">
        <v>4651.5010351966866</v>
      </c>
      <c r="G24" s="319">
        <v>6</v>
      </c>
      <c r="H24" s="114"/>
      <c r="I24" s="130"/>
      <c r="J24" s="112"/>
      <c r="K24" s="318"/>
    </row>
    <row r="25" spans="1:11" x14ac:dyDescent="0.3">
      <c r="A25" s="112">
        <v>1982</v>
      </c>
      <c r="B25" s="113">
        <v>10372.901704210444</v>
      </c>
      <c r="C25" s="130">
        <v>711.57712280402643</v>
      </c>
      <c r="D25" s="112">
        <v>6.9</v>
      </c>
      <c r="E25" s="113">
        <v>80722.280434368455</v>
      </c>
      <c r="F25" s="130">
        <v>5336.8260621070685</v>
      </c>
      <c r="G25" s="319">
        <v>6.6</v>
      </c>
      <c r="H25" s="114"/>
      <c r="I25" s="130"/>
      <c r="J25" s="112"/>
      <c r="K25" s="318"/>
    </row>
    <row r="26" spans="1:11" x14ac:dyDescent="0.3">
      <c r="A26" s="112">
        <v>1983</v>
      </c>
      <c r="B26" s="113">
        <v>9807.3189816281792</v>
      </c>
      <c r="C26" s="130">
        <v>786.92955852016632</v>
      </c>
      <c r="D26" s="132">
        <v>8</v>
      </c>
      <c r="E26" s="113">
        <v>80701.02856093306</v>
      </c>
      <c r="F26" s="130">
        <v>5793.8745523004873</v>
      </c>
      <c r="G26" s="319">
        <v>7.2</v>
      </c>
      <c r="H26" s="114"/>
      <c r="I26" s="130"/>
      <c r="J26" s="112"/>
      <c r="K26" s="318"/>
    </row>
    <row r="27" spans="1:11" x14ac:dyDescent="0.3">
      <c r="A27" s="112">
        <v>1984</v>
      </c>
      <c r="B27" s="113">
        <v>9319.9037953892184</v>
      </c>
      <c r="C27" s="130">
        <v>788.53170645861439</v>
      </c>
      <c r="D27" s="112">
        <v>8.5</v>
      </c>
      <c r="E27" s="113">
        <v>77067.955263797718</v>
      </c>
      <c r="F27" s="130">
        <v>5986.4251560094017</v>
      </c>
      <c r="G27" s="319">
        <v>7.8</v>
      </c>
      <c r="H27" s="114"/>
      <c r="I27" s="130"/>
      <c r="J27" s="112"/>
      <c r="K27" s="318"/>
    </row>
    <row r="28" spans="1:11" x14ac:dyDescent="0.3">
      <c r="A28" s="112">
        <v>1985</v>
      </c>
      <c r="B28" s="113">
        <v>9654.6375858839128</v>
      </c>
      <c r="C28" s="130">
        <v>828.7575121153767</v>
      </c>
      <c r="D28" s="112">
        <v>14.3</v>
      </c>
      <c r="E28" s="113">
        <v>73573</v>
      </c>
      <c r="F28" s="130">
        <v>5714</v>
      </c>
      <c r="G28" s="319">
        <v>9.1999999999999993</v>
      </c>
      <c r="H28" s="114"/>
      <c r="I28" s="130"/>
      <c r="J28" s="112"/>
      <c r="K28" s="318"/>
    </row>
    <row r="29" spans="1:11" x14ac:dyDescent="0.3">
      <c r="A29" s="112">
        <v>1986</v>
      </c>
      <c r="B29" s="113">
        <v>8460.9272010126006</v>
      </c>
      <c r="C29" s="130">
        <v>781.78160828987245</v>
      </c>
      <c r="D29" s="112">
        <v>14.8</v>
      </c>
      <c r="E29" s="113">
        <v>72749</v>
      </c>
      <c r="F29" s="130">
        <v>5776</v>
      </c>
      <c r="G29" s="319">
        <v>9.5</v>
      </c>
      <c r="H29" s="114">
        <v>64153.033652665188</v>
      </c>
      <c r="I29" s="130">
        <v>7495.4556619995083</v>
      </c>
      <c r="J29" s="112">
        <v>18.600000000000001</v>
      </c>
      <c r="K29" s="318"/>
    </row>
    <row r="30" spans="1:11" x14ac:dyDescent="0.3">
      <c r="A30" s="112">
        <v>1987</v>
      </c>
      <c r="B30" s="113">
        <v>8016.4913411363586</v>
      </c>
      <c r="C30" s="130">
        <v>784.78617908151591</v>
      </c>
      <c r="D30" s="112">
        <v>10.6</v>
      </c>
      <c r="E30" s="113">
        <v>72104.43992654774</v>
      </c>
      <c r="F30" s="130">
        <v>5901.4952780692556</v>
      </c>
      <c r="G30" s="319">
        <v>9.6999999999999993</v>
      </c>
      <c r="H30" s="114">
        <v>51530.947255113024</v>
      </c>
      <c r="I30" s="130">
        <v>6780.6781485468246</v>
      </c>
      <c r="J30" s="112">
        <v>18.100000000000001</v>
      </c>
      <c r="K30" s="318"/>
    </row>
    <row r="31" spans="1:11" x14ac:dyDescent="0.3">
      <c r="A31" s="112">
        <v>1988</v>
      </c>
      <c r="B31" s="113">
        <v>8236.5648050579566</v>
      </c>
      <c r="C31" s="130">
        <v>803.74338803743387</v>
      </c>
      <c r="D31" s="112">
        <v>10.6</v>
      </c>
      <c r="E31" s="113">
        <v>71538.648517258145</v>
      </c>
      <c r="F31" s="130">
        <v>5843.3641225085075</v>
      </c>
      <c r="G31" s="319">
        <v>9.6</v>
      </c>
      <c r="H31" s="114">
        <v>52191.627490485786</v>
      </c>
      <c r="I31" s="130">
        <v>7152.227445713007</v>
      </c>
      <c r="J31" s="112">
        <v>19.100000000000001</v>
      </c>
      <c r="K31" s="318"/>
    </row>
    <row r="32" spans="1:11" x14ac:dyDescent="0.3">
      <c r="A32" s="112">
        <v>1989</v>
      </c>
      <c r="B32" s="113">
        <v>8478.9631271951184</v>
      </c>
      <c r="C32" s="130">
        <v>826.55587903150604</v>
      </c>
      <c r="D32" s="112">
        <v>10.7</v>
      </c>
      <c r="E32" s="113">
        <v>71919.111739563581</v>
      </c>
      <c r="F32" s="130">
        <v>6050.968923739435</v>
      </c>
      <c r="G32" s="319">
        <v>9.9</v>
      </c>
      <c r="H32" s="114">
        <v>61323.924425221943</v>
      </c>
      <c r="I32" s="130">
        <v>7757.3412246756207</v>
      </c>
      <c r="J32" s="112">
        <v>16.3</v>
      </c>
      <c r="K32" s="318"/>
    </row>
    <row r="33" spans="1:12" x14ac:dyDescent="0.3">
      <c r="A33" s="112">
        <v>1990</v>
      </c>
      <c r="B33" s="113">
        <v>8512.1560356280661</v>
      </c>
      <c r="C33" s="130">
        <v>858.18044591946989</v>
      </c>
      <c r="D33" s="112">
        <v>10.1</v>
      </c>
      <c r="E33" s="113">
        <v>72537.731401452053</v>
      </c>
      <c r="F33" s="130">
        <v>6325.2349372976705</v>
      </c>
      <c r="G33" s="319">
        <v>8.6999999999999993</v>
      </c>
      <c r="H33" s="114">
        <v>60578.1755445331</v>
      </c>
      <c r="I33" s="130">
        <v>7501.4017683847314</v>
      </c>
      <c r="J33" s="112">
        <v>12.4</v>
      </c>
      <c r="K33" s="318"/>
      <c r="L33" s="67"/>
    </row>
    <row r="34" spans="1:12" x14ac:dyDescent="0.3">
      <c r="A34" s="112">
        <v>1991</v>
      </c>
      <c r="B34" s="113">
        <v>8235.9383692029751</v>
      </c>
      <c r="C34" s="130">
        <v>872.09415079028895</v>
      </c>
      <c r="D34" s="112">
        <v>10.6</v>
      </c>
      <c r="E34" s="113">
        <v>74150.574782927724</v>
      </c>
      <c r="F34" s="130">
        <v>6766.4791488320898</v>
      </c>
      <c r="G34" s="319">
        <v>9.1</v>
      </c>
      <c r="H34" s="114">
        <v>45022.550052687038</v>
      </c>
      <c r="I34" s="130">
        <v>5518.4404636459431</v>
      </c>
      <c r="J34" s="112">
        <v>12.2</v>
      </c>
      <c r="K34" s="318"/>
      <c r="L34" s="67"/>
    </row>
    <row r="35" spans="1:12" x14ac:dyDescent="0.3">
      <c r="A35" s="112">
        <v>1992</v>
      </c>
      <c r="B35" s="113">
        <v>8235.4529485570893</v>
      </c>
      <c r="C35" s="130">
        <v>891.27227101631115</v>
      </c>
      <c r="D35" s="112">
        <v>10.8</v>
      </c>
      <c r="E35" s="113">
        <v>73714.81912955163</v>
      </c>
      <c r="F35" s="130">
        <v>6778.8631000388323</v>
      </c>
      <c r="G35" s="319">
        <v>9.1999999999999993</v>
      </c>
      <c r="H35" s="114">
        <v>45377.165518680864</v>
      </c>
      <c r="I35" s="130">
        <v>5781.0477979544985</v>
      </c>
      <c r="J35" s="112">
        <v>12.7</v>
      </c>
      <c r="K35" s="318"/>
      <c r="L35" s="67"/>
    </row>
    <row r="36" spans="1:12" x14ac:dyDescent="0.3">
      <c r="A36" s="112">
        <v>1993</v>
      </c>
      <c r="B36" s="113">
        <v>8013.0451042722598</v>
      </c>
      <c r="C36" s="130">
        <v>889.43400683010361</v>
      </c>
      <c r="D36" s="131">
        <v>11.09982528809042</v>
      </c>
      <c r="E36" s="113">
        <v>73358.11318573328</v>
      </c>
      <c r="F36" s="130">
        <v>6897.4507196947807</v>
      </c>
      <c r="G36" s="317">
        <v>9.4024374675931544</v>
      </c>
      <c r="H36" s="114">
        <v>49047.896912229517</v>
      </c>
      <c r="I36" s="130">
        <v>5266.2290299051792</v>
      </c>
      <c r="J36" s="131">
        <v>10.736910981787899</v>
      </c>
      <c r="K36" s="318"/>
      <c r="L36" s="67"/>
    </row>
    <row r="37" spans="1:12" x14ac:dyDescent="0.3">
      <c r="A37" s="112">
        <v>1994</v>
      </c>
      <c r="B37" s="113">
        <v>8187.9929609897281</v>
      </c>
      <c r="C37" s="130">
        <v>927.85499251014403</v>
      </c>
      <c r="D37" s="112">
        <v>11.3</v>
      </c>
      <c r="E37" s="113">
        <v>75389.966249070421</v>
      </c>
      <c r="F37" s="130">
        <v>7100.9953663978031</v>
      </c>
      <c r="G37" s="319">
        <v>9.4</v>
      </c>
      <c r="H37" s="114">
        <v>56394.007490636701</v>
      </c>
      <c r="I37" s="130">
        <v>6575.0312109862671</v>
      </c>
      <c r="J37" s="112">
        <v>11.7</v>
      </c>
      <c r="K37" s="318"/>
      <c r="L37" s="67"/>
    </row>
    <row r="38" spans="1:12" x14ac:dyDescent="0.3">
      <c r="A38" s="112">
        <v>1995</v>
      </c>
      <c r="B38" s="113">
        <v>8117.6554275145827</v>
      </c>
      <c r="C38" s="130">
        <v>915.41233935600133</v>
      </c>
      <c r="D38" s="112">
        <v>11.3</v>
      </c>
      <c r="E38" s="113">
        <v>77279.283916723856</v>
      </c>
      <c r="F38" s="130">
        <v>7140.3568977350715</v>
      </c>
      <c r="G38" s="319">
        <v>9.1999999999999993</v>
      </c>
      <c r="H38" s="114">
        <v>44979.505726341165</v>
      </c>
      <c r="I38" s="130">
        <v>6062.6883664858351</v>
      </c>
      <c r="J38" s="112">
        <v>13.5</v>
      </c>
      <c r="K38" s="318"/>
      <c r="L38" s="67"/>
    </row>
    <row r="39" spans="1:12" x14ac:dyDescent="0.3">
      <c r="A39" s="112">
        <v>1996</v>
      </c>
      <c r="B39" s="113">
        <v>8187.6947040498444</v>
      </c>
      <c r="C39" s="130">
        <v>930.221777184394</v>
      </c>
      <c r="D39" s="131">
        <v>11.361217177825186</v>
      </c>
      <c r="E39" s="113">
        <v>78302.260043101065</v>
      </c>
      <c r="F39" s="130">
        <v>7319.2241808034478</v>
      </c>
      <c r="G39" s="317">
        <v>9.3473983723772722</v>
      </c>
      <c r="H39" s="114">
        <v>42722.420776745297</v>
      </c>
      <c r="I39" s="130">
        <v>5698.5942339766498</v>
      </c>
      <c r="J39" s="131">
        <v>13.338650128830047</v>
      </c>
      <c r="K39" s="318"/>
      <c r="L39" s="67"/>
    </row>
    <row r="40" spans="1:12" x14ac:dyDescent="0.3">
      <c r="A40" s="112">
        <v>1997</v>
      </c>
      <c r="B40" s="113">
        <v>8024.2983875467271</v>
      </c>
      <c r="C40" s="130">
        <v>918.08012051553862</v>
      </c>
      <c r="D40" s="131">
        <v>11.441251012553931</v>
      </c>
      <c r="E40" s="113">
        <v>83876.685329067637</v>
      </c>
      <c r="F40" s="130">
        <v>7537.1343692870205</v>
      </c>
      <c r="G40" s="317">
        <v>8.9859707017714125</v>
      </c>
      <c r="H40" s="114">
        <v>36343.998369675974</v>
      </c>
      <c r="I40" s="130">
        <v>5360.3016099449769</v>
      </c>
      <c r="J40" s="131">
        <v>14.748794437591117</v>
      </c>
      <c r="K40" s="318"/>
      <c r="L40" s="67"/>
    </row>
    <row r="41" spans="1:12" x14ac:dyDescent="0.3">
      <c r="A41" s="112">
        <v>1998</v>
      </c>
      <c r="B41" s="113">
        <v>7930.8114315448556</v>
      </c>
      <c r="C41" s="130">
        <v>911.8859536978473</v>
      </c>
      <c r="D41" s="131">
        <v>11.49801582812592</v>
      </c>
      <c r="E41" s="113">
        <v>84605.685664004326</v>
      </c>
      <c r="F41" s="130">
        <v>7505.5367537565999</v>
      </c>
      <c r="G41" s="317">
        <v>8.8711966516806395</v>
      </c>
      <c r="H41" s="114">
        <v>37888.596656021044</v>
      </c>
      <c r="I41" s="130">
        <v>5184.2945707307908</v>
      </c>
      <c r="J41" s="131">
        <v>13.682994431800715</v>
      </c>
      <c r="K41" s="318"/>
      <c r="L41" s="67"/>
    </row>
    <row r="42" spans="1:12" x14ac:dyDescent="0.3">
      <c r="A42" s="112">
        <v>1999</v>
      </c>
      <c r="B42" s="113">
        <v>8210.1985944808948</v>
      </c>
      <c r="C42" s="130">
        <v>916.09130153533386</v>
      </c>
      <c r="D42" s="131">
        <v>11.157967630054086</v>
      </c>
      <c r="E42" s="113">
        <v>87250.020265340863</v>
      </c>
      <c r="F42" s="130">
        <v>7598.6111486395203</v>
      </c>
      <c r="G42" s="317">
        <v>8.7090078896611871</v>
      </c>
      <c r="H42" s="114">
        <v>35486.278026905828</v>
      </c>
      <c r="I42" s="130">
        <v>5025.6502242152474</v>
      </c>
      <c r="J42" s="131">
        <v>14.162235386886108</v>
      </c>
      <c r="K42" s="320"/>
    </row>
    <row r="43" spans="1:12" x14ac:dyDescent="0.3">
      <c r="A43" s="112">
        <v>2000</v>
      </c>
      <c r="B43" s="113">
        <v>8046.3966269617495</v>
      </c>
      <c r="C43" s="130">
        <v>921.66014557505616</v>
      </c>
      <c r="D43" s="131">
        <v>11.454321583984198</v>
      </c>
      <c r="E43" s="113">
        <v>84080.969995889842</v>
      </c>
      <c r="F43" s="130">
        <v>7629.2129058775181</v>
      </c>
      <c r="G43" s="317">
        <v>9.0736499665149655</v>
      </c>
      <c r="H43" s="114">
        <v>44714.355948869226</v>
      </c>
      <c r="I43" s="130">
        <v>6337.7581120943951</v>
      </c>
      <c r="J43" s="131">
        <v>14.173877667703877</v>
      </c>
      <c r="K43" s="320"/>
    </row>
    <row r="44" spans="1:12" x14ac:dyDescent="0.3">
      <c r="A44" s="112">
        <v>2001</v>
      </c>
      <c r="B44" s="113">
        <v>7953.0373105152421</v>
      </c>
      <c r="C44" s="130">
        <v>932.99758213589382</v>
      </c>
      <c r="D44" s="131">
        <v>11.731336666839415</v>
      </c>
      <c r="E44" s="113">
        <v>87843.909669616318</v>
      </c>
      <c r="F44" s="130">
        <v>7976.5309044009255</v>
      </c>
      <c r="G44" s="317">
        <v>9.0803459618326485</v>
      </c>
      <c r="H44" s="114">
        <v>36372.231037041267</v>
      </c>
      <c r="I44" s="130">
        <v>5218.8674542929439</v>
      </c>
      <c r="J44" s="131">
        <v>14.348494182218516</v>
      </c>
      <c r="K44" s="320"/>
    </row>
    <row r="45" spans="1:12" x14ac:dyDescent="0.3">
      <c r="A45" s="321">
        <v>2002</v>
      </c>
      <c r="B45" s="322">
        <v>8056.879685766944</v>
      </c>
      <c r="C45" s="323">
        <v>970.59068809366943</v>
      </c>
      <c r="D45" s="324">
        <v>12.046731811178557</v>
      </c>
      <c r="E45" s="322">
        <v>84155.833312248564</v>
      </c>
      <c r="F45" s="323">
        <v>7843.8883687979151</v>
      </c>
      <c r="G45" s="325">
        <v>9.3206710219293463</v>
      </c>
      <c r="H45" s="322">
        <v>37834.36815193572</v>
      </c>
      <c r="I45" s="323">
        <v>5311.9065010956901</v>
      </c>
      <c r="J45" s="324">
        <v>14.039897480946612</v>
      </c>
      <c r="K45" s="320"/>
    </row>
    <row r="46" spans="1:12" x14ac:dyDescent="0.3">
      <c r="A46" s="321">
        <v>2003</v>
      </c>
      <c r="B46" s="322">
        <v>8047.1446333037693</v>
      </c>
      <c r="C46" s="323">
        <v>964.13427776495314</v>
      </c>
      <c r="D46" s="324">
        <v>11.981073060061629</v>
      </c>
      <c r="E46" s="322">
        <v>81434.234193210534</v>
      </c>
      <c r="F46" s="323">
        <v>7881.8332915917217</v>
      </c>
      <c r="G46" s="325">
        <v>9.6787713050647906</v>
      </c>
      <c r="H46" s="322"/>
      <c r="I46" s="323"/>
      <c r="J46" s="326"/>
      <c r="K46" s="320"/>
    </row>
    <row r="47" spans="1:12" x14ac:dyDescent="0.3">
      <c r="A47" s="321">
        <v>2004</v>
      </c>
      <c r="B47" s="322">
        <v>8208.2858939959715</v>
      </c>
      <c r="C47" s="323">
        <v>1020.9515999331205</v>
      </c>
      <c r="D47" s="324">
        <v>12.438060919392504</v>
      </c>
      <c r="E47" s="322">
        <v>82519.464127546496</v>
      </c>
      <c r="F47" s="323">
        <v>8404.4951284322415</v>
      </c>
      <c r="G47" s="325">
        <v>10.184863919428517</v>
      </c>
      <c r="H47" s="322"/>
      <c r="I47" s="323"/>
      <c r="J47" s="326"/>
      <c r="K47" s="320"/>
      <c r="L47" s="64"/>
    </row>
    <row r="48" spans="1:12" x14ac:dyDescent="0.3">
      <c r="A48" s="321">
        <v>2005</v>
      </c>
      <c r="B48" s="322">
        <v>8030.8355114776195</v>
      </c>
      <c r="C48" s="323">
        <v>1067.9152529828566</v>
      </c>
      <c r="D48" s="324">
        <v>13.297685545378171</v>
      </c>
      <c r="E48" s="322">
        <v>83793.959570903229</v>
      </c>
      <c r="F48" s="323">
        <v>9114.3895380464346</v>
      </c>
      <c r="G48" s="325">
        <v>10.877143871372002</v>
      </c>
      <c r="H48" s="322"/>
      <c r="I48" s="323"/>
      <c r="J48" s="326"/>
      <c r="K48" s="320"/>
      <c r="L48" s="64"/>
    </row>
    <row r="49" spans="1:12" x14ac:dyDescent="0.3">
      <c r="A49" s="321">
        <v>2006</v>
      </c>
      <c r="B49" s="322">
        <v>8107.9838777523692</v>
      </c>
      <c r="C49" s="323">
        <v>1202.2011303928841</v>
      </c>
      <c r="D49" s="324">
        <v>14.827374456079317</v>
      </c>
      <c r="E49" s="322">
        <v>86292.290697427394</v>
      </c>
      <c r="F49" s="323">
        <v>10190.257684872433</v>
      </c>
      <c r="G49" s="325">
        <v>11.809001247403705</v>
      </c>
      <c r="H49" s="322"/>
      <c r="I49" s="323"/>
      <c r="J49" s="326"/>
      <c r="K49" s="320"/>
      <c r="L49" s="64"/>
    </row>
    <row r="50" spans="1:12" x14ac:dyDescent="0.3">
      <c r="A50" s="321">
        <v>2007</v>
      </c>
      <c r="B50" s="322">
        <v>7965.5828426552744</v>
      </c>
      <c r="C50" s="323">
        <v>1209.1701230744889</v>
      </c>
      <c r="D50" s="324">
        <v>15.179932805411889</v>
      </c>
      <c r="E50" s="322">
        <v>88871.508144147185</v>
      </c>
      <c r="F50" s="323">
        <v>10960.798379610094</v>
      </c>
      <c r="G50" s="325">
        <v>12.333309750783092</v>
      </c>
      <c r="H50" s="322"/>
      <c r="I50" s="323"/>
      <c r="J50" s="326"/>
      <c r="K50" s="320"/>
      <c r="L50" s="64"/>
    </row>
    <row r="51" spans="1:12" x14ac:dyDescent="0.3">
      <c r="A51" s="321">
        <v>2008</v>
      </c>
      <c r="B51" s="322">
        <v>7926.268807838057</v>
      </c>
      <c r="C51" s="323">
        <v>1311.6666294418512</v>
      </c>
      <c r="D51" s="324">
        <v>16.548349056049958</v>
      </c>
      <c r="E51" s="322">
        <v>86717.332892398001</v>
      </c>
      <c r="F51" s="323">
        <v>11973.686494977472</v>
      </c>
      <c r="G51" s="325">
        <v>13.807719974315694</v>
      </c>
      <c r="H51" s="322"/>
      <c r="I51" s="323"/>
      <c r="J51" s="326"/>
      <c r="K51" s="320"/>
      <c r="L51" s="64"/>
    </row>
    <row r="52" spans="1:12" x14ac:dyDescent="0.3">
      <c r="A52" s="321">
        <v>2009</v>
      </c>
      <c r="B52" s="322">
        <v>7658</v>
      </c>
      <c r="C52" s="323">
        <v>1370</v>
      </c>
      <c r="D52" s="324">
        <v>16.2</v>
      </c>
      <c r="E52" s="322">
        <v>77034</v>
      </c>
      <c r="F52" s="323">
        <v>10236</v>
      </c>
      <c r="G52" s="325">
        <v>13.6</v>
      </c>
      <c r="H52" s="322">
        <v>31430</v>
      </c>
      <c r="I52" s="323">
        <v>12390</v>
      </c>
      <c r="J52" s="324">
        <v>41.64</v>
      </c>
      <c r="K52" s="320"/>
      <c r="L52" s="64"/>
    </row>
    <row r="53" spans="1:12" x14ac:dyDescent="0.3">
      <c r="A53" s="321">
        <v>2010</v>
      </c>
      <c r="B53" s="322">
        <v>7670.4</v>
      </c>
      <c r="C53" s="323">
        <v>1252.69</v>
      </c>
      <c r="D53" s="324">
        <v>16.329999999999998</v>
      </c>
      <c r="E53" s="322">
        <v>58995.31</v>
      </c>
      <c r="F53" s="323">
        <v>7964.14</v>
      </c>
      <c r="G53" s="325">
        <v>13.49</v>
      </c>
      <c r="H53" s="322">
        <v>308876.81784148538</v>
      </c>
      <c r="I53" s="323">
        <v>48702.811345418173</v>
      </c>
      <c r="J53" s="324">
        <v>15.76</v>
      </c>
      <c r="K53" s="320"/>
      <c r="L53" s="64"/>
    </row>
    <row r="54" spans="1:12" x14ac:dyDescent="0.3">
      <c r="A54" s="321">
        <v>2011</v>
      </c>
      <c r="B54" s="322">
        <v>7778.9180362062916</v>
      </c>
      <c r="C54" s="323">
        <v>1380.9720239308028</v>
      </c>
      <c r="D54" s="324">
        <v>17.752751957318356</v>
      </c>
      <c r="E54" s="322">
        <v>59843.963512832823</v>
      </c>
      <c r="F54" s="323">
        <v>8782.5323480743009</v>
      </c>
      <c r="G54" s="325">
        <v>14.675719709291968</v>
      </c>
      <c r="H54" s="322">
        <v>310587.44343256799</v>
      </c>
      <c r="I54" s="323">
        <v>53903.05880727082</v>
      </c>
      <c r="J54" s="324">
        <v>16.313972442906831</v>
      </c>
      <c r="K54" s="320"/>
    </row>
    <row r="55" spans="1:12" x14ac:dyDescent="0.3">
      <c r="A55" s="321">
        <v>2012</v>
      </c>
      <c r="B55" s="322">
        <v>7799.4438124130957</v>
      </c>
      <c r="C55" s="323">
        <v>1416.8770428156095</v>
      </c>
      <c r="D55" s="324">
        <v>18.166385666636877</v>
      </c>
      <c r="E55" s="322">
        <v>59457.630030494351</v>
      </c>
      <c r="F55" s="323">
        <v>8718.2278915947263</v>
      </c>
      <c r="G55" s="325">
        <v>14.662925325350779</v>
      </c>
      <c r="H55" s="322">
        <v>326497.82757832151</v>
      </c>
      <c r="I55" s="323">
        <v>60085.524811342322</v>
      </c>
      <c r="J55" s="324">
        <v>18.403039694629754</v>
      </c>
      <c r="K55" s="320"/>
    </row>
    <row r="56" spans="1:12" x14ac:dyDescent="0.3">
      <c r="A56" s="321">
        <v>2013</v>
      </c>
      <c r="B56" s="322">
        <v>7539.7586039921807</v>
      </c>
      <c r="C56" s="323">
        <v>1387.0872863573593</v>
      </c>
      <c r="D56" s="324">
        <v>18.432503650013533</v>
      </c>
      <c r="E56" s="322">
        <v>58114.355179253129</v>
      </c>
      <c r="F56" s="323">
        <v>8947.1517840005126</v>
      </c>
      <c r="G56" s="325">
        <v>15.251850693817518</v>
      </c>
      <c r="H56" s="322">
        <v>302048.06641905179</v>
      </c>
      <c r="I56" s="323">
        <v>53126.065108149443</v>
      </c>
      <c r="J56" s="324">
        <v>17.489697455431354</v>
      </c>
      <c r="K56" s="320"/>
    </row>
    <row r="57" spans="1:12" x14ac:dyDescent="0.3">
      <c r="A57" s="321">
        <v>2014</v>
      </c>
      <c r="B57" s="322">
        <v>7218.4353294033954</v>
      </c>
      <c r="C57" s="323">
        <v>1393.8421868930966</v>
      </c>
      <c r="D57" s="324">
        <v>19.309478069512579</v>
      </c>
      <c r="E57" s="322">
        <v>56595.38548985884</v>
      </c>
      <c r="F57" s="323">
        <v>9455.2722019806915</v>
      </c>
      <c r="G57" s="325">
        <v>16.706789997348729</v>
      </c>
      <c r="H57" s="322">
        <v>286113.19122586062</v>
      </c>
      <c r="I57" s="323">
        <v>49306.818667751184</v>
      </c>
      <c r="J57" s="324">
        <v>17.233325893327269</v>
      </c>
      <c r="K57" s="320"/>
    </row>
    <row r="58" spans="1:12" x14ac:dyDescent="0.3">
      <c r="A58" s="321">
        <v>2015</v>
      </c>
      <c r="B58" s="322">
        <v>7176.1179092325119</v>
      </c>
      <c r="C58" s="323">
        <v>1443.8164228195835</v>
      </c>
      <c r="D58" s="324">
        <v>20.119742193227147</v>
      </c>
      <c r="E58" s="322">
        <v>56767.001151639502</v>
      </c>
      <c r="F58" s="323">
        <v>9782.1961474883865</v>
      </c>
      <c r="G58" s="325">
        <v>17.232187624915365</v>
      </c>
      <c r="H58" s="322">
        <v>266760.23340513022</v>
      </c>
      <c r="I58" s="323">
        <v>43619.464194993954</v>
      </c>
      <c r="J58" s="324">
        <v>16.351561714503688</v>
      </c>
      <c r="K58" s="320"/>
    </row>
    <row r="59" spans="1:12" x14ac:dyDescent="0.3">
      <c r="A59" s="321">
        <v>2016</v>
      </c>
      <c r="B59" s="322">
        <v>6928.6590161194281</v>
      </c>
      <c r="C59" s="323">
        <v>1422.2543993915951</v>
      </c>
      <c r="D59" s="324">
        <v>20.527123590333137</v>
      </c>
      <c r="E59" s="322">
        <v>53284.700954400854</v>
      </c>
      <c r="F59" s="323">
        <v>9202.8014006279009</v>
      </c>
      <c r="G59" s="325">
        <v>17.271001311433334</v>
      </c>
      <c r="H59" s="322">
        <v>277296.20788389881</v>
      </c>
      <c r="I59" s="323">
        <v>47095.514613968277</v>
      </c>
      <c r="J59" s="324">
        <v>16.983829304181</v>
      </c>
      <c r="K59" s="320"/>
    </row>
    <row r="60" spans="1:12" x14ac:dyDescent="0.3">
      <c r="A60" s="327">
        <v>2017</v>
      </c>
      <c r="B60" s="328">
        <v>7080.275959534305</v>
      </c>
      <c r="C60" s="329">
        <v>1521.3680476252177</v>
      </c>
      <c r="D60" s="330">
        <v>21.487411738189987</v>
      </c>
      <c r="E60" s="328">
        <v>52328.98364412137</v>
      </c>
      <c r="F60" s="329">
        <v>9865.5532241548462</v>
      </c>
      <c r="G60" s="331">
        <v>18.852942551394534</v>
      </c>
      <c r="H60" s="328">
        <v>273549.39687678538</v>
      </c>
      <c r="I60" s="329">
        <v>48659.334376523206</v>
      </c>
      <c r="J60" s="330">
        <v>17.78813440354277</v>
      </c>
      <c r="K60" s="320"/>
    </row>
    <row r="61" spans="1:12" x14ac:dyDescent="0.3">
      <c r="A61" s="321">
        <v>2018</v>
      </c>
      <c r="B61" s="322">
        <v>6792.2853731831246</v>
      </c>
      <c r="C61" s="323">
        <v>1504.9138767271979</v>
      </c>
      <c r="D61" s="324">
        <v>22.15622274453904</v>
      </c>
      <c r="E61" s="322">
        <v>50701.830119321428</v>
      </c>
      <c r="F61" s="323">
        <v>9354.573406716052</v>
      </c>
      <c r="G61" s="325">
        <v>18.450169125455719</v>
      </c>
      <c r="H61" s="322">
        <v>262051.4082473868</v>
      </c>
      <c r="I61" s="323">
        <v>48957.592535807635</v>
      </c>
      <c r="J61" s="324">
        <v>18.682438252569799</v>
      </c>
      <c r="K61" s="332"/>
    </row>
    <row r="62" spans="1:12" x14ac:dyDescent="0.3">
      <c r="A62" s="321">
        <v>2019</v>
      </c>
      <c r="B62" s="322">
        <v>6586.4967664678925</v>
      </c>
      <c r="C62" s="323">
        <v>1523.055428687195</v>
      </c>
      <c r="D62" s="324">
        <v>23.123907635408379</v>
      </c>
      <c r="E62" s="322">
        <v>49819.946554284725</v>
      </c>
      <c r="F62" s="323">
        <v>9717.6766289177049</v>
      </c>
      <c r="G62" s="325">
        <v>19.505594246933097</v>
      </c>
      <c r="H62" s="322">
        <v>246262.43163383545</v>
      </c>
      <c r="I62" s="323">
        <v>46598.627557042171</v>
      </c>
      <c r="J62" s="324">
        <v>18.922345259032074</v>
      </c>
      <c r="K62" s="332"/>
    </row>
    <row r="63" spans="1:12" x14ac:dyDescent="0.3">
      <c r="A63" s="321">
        <v>2020</v>
      </c>
      <c r="B63" s="322">
        <v>6462.5143322390268</v>
      </c>
      <c r="C63" s="323">
        <v>1495.5033894063913</v>
      </c>
      <c r="D63" s="324">
        <v>23.141200352096604</v>
      </c>
      <c r="E63" s="322">
        <v>48531.548989425908</v>
      </c>
      <c r="F63" s="323">
        <v>9390.1900744710038</v>
      </c>
      <c r="G63" s="325">
        <v>19.348630468227885</v>
      </c>
      <c r="H63" s="322">
        <v>116890.28074575873</v>
      </c>
      <c r="I63" s="323">
        <v>16573.755993689061</v>
      </c>
      <c r="J63" s="324">
        <v>14.178899980347962</v>
      </c>
      <c r="K63" s="332"/>
    </row>
    <row r="64" spans="1:12" ht="15" thickBot="1" x14ac:dyDescent="0.35">
      <c r="A64" s="333">
        <v>2021</v>
      </c>
      <c r="B64" s="169">
        <v>6956.6904319625546</v>
      </c>
      <c r="C64" s="170">
        <v>1602.7581953613317</v>
      </c>
      <c r="D64" s="334">
        <v>23.039090369717329</v>
      </c>
      <c r="E64" s="169">
        <v>56357.90388939868</v>
      </c>
      <c r="F64" s="170">
        <v>10929.61806713724</v>
      </c>
      <c r="G64" s="335">
        <v>19.393230253180473</v>
      </c>
      <c r="H64" s="169">
        <v>116366.43178264081</v>
      </c>
      <c r="I64" s="170">
        <v>17393.735755437338</v>
      </c>
      <c r="J64" s="336">
        <v>14.947382581883103</v>
      </c>
      <c r="K64" s="332"/>
    </row>
    <row r="65" spans="1:10" x14ac:dyDescent="0.3">
      <c r="A65" s="23" t="s">
        <v>495</v>
      </c>
    </row>
    <row r="66" spans="1:10" x14ac:dyDescent="0.3">
      <c r="A66" s="23" t="s">
        <v>506</v>
      </c>
    </row>
    <row r="67" spans="1:10" x14ac:dyDescent="0.3">
      <c r="A67" s="56" t="s">
        <v>507</v>
      </c>
    </row>
    <row r="68" spans="1:10" x14ac:dyDescent="0.3">
      <c r="A68" s="23" t="s">
        <v>492</v>
      </c>
    </row>
    <row r="69" spans="1:10" x14ac:dyDescent="0.3">
      <c r="A69" s="23" t="s">
        <v>499</v>
      </c>
    </row>
    <row r="70" spans="1:10" x14ac:dyDescent="0.3">
      <c r="A70" s="56" t="s">
        <v>493</v>
      </c>
    </row>
    <row r="71" spans="1:10" x14ac:dyDescent="0.3">
      <c r="A71" s="56" t="s">
        <v>536</v>
      </c>
      <c r="B71" s="288"/>
      <c r="C71" s="300"/>
      <c r="D71" s="288"/>
      <c r="E71" s="300"/>
      <c r="F71" s="288"/>
      <c r="G71" s="338"/>
      <c r="H71" s="288"/>
      <c r="I71" s="300"/>
      <c r="J71" s="288"/>
    </row>
    <row r="72" spans="1:10" x14ac:dyDescent="0.3">
      <c r="A72" s="56" t="s">
        <v>565</v>
      </c>
      <c r="B72" s="288"/>
      <c r="C72" s="300"/>
      <c r="D72" s="288"/>
      <c r="E72" s="300"/>
      <c r="F72" s="288"/>
      <c r="G72" s="338"/>
      <c r="H72" s="288"/>
      <c r="I72" s="300"/>
      <c r="J72" s="288"/>
    </row>
    <row r="73" spans="1:10" x14ac:dyDescent="0.3">
      <c r="A73" s="56" t="s">
        <v>566</v>
      </c>
      <c r="B73" s="288"/>
      <c r="C73" s="300"/>
      <c r="D73" s="288"/>
      <c r="E73" s="300"/>
      <c r="F73" s="288"/>
      <c r="G73" s="338"/>
      <c r="H73" s="288"/>
      <c r="I73" s="300"/>
      <c r="J73" s="288"/>
    </row>
    <row r="74" spans="1:10" x14ac:dyDescent="0.3">
      <c r="B74" s="67"/>
      <c r="C74" s="67"/>
      <c r="D74" s="67"/>
      <c r="E74" s="67"/>
      <c r="F74" s="67"/>
      <c r="G74" s="339"/>
      <c r="H74" s="67"/>
      <c r="I74" s="67"/>
      <c r="J74" s="67"/>
    </row>
  </sheetData>
  <mergeCells count="4">
    <mergeCell ref="A3:A4"/>
    <mergeCell ref="B3:D3"/>
    <mergeCell ref="E3:G3"/>
    <mergeCell ref="H3:J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09375" defaultRowHeight="14.4" x14ac:dyDescent="0.3"/>
  <cols>
    <col min="1" max="1" width="17.6640625" style="148" bestFit="1" customWidth="1"/>
    <col min="2" max="2" width="11.33203125" style="148" customWidth="1"/>
    <col min="3" max="3" width="10.33203125" customWidth="1"/>
    <col min="4" max="4" width="10.109375" customWidth="1"/>
    <col min="5" max="5" width="10" style="148" customWidth="1"/>
    <col min="6" max="6" width="9.6640625" style="148"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7" s="206" customFormat="1" ht="43.2" x14ac:dyDescent="0.3">
      <c r="A1" s="143" t="s">
        <v>1471</v>
      </c>
      <c r="B1" s="143" t="s">
        <v>1472</v>
      </c>
      <c r="C1" s="205" t="s">
        <v>1473</v>
      </c>
      <c r="D1" s="205" t="s">
        <v>1474</v>
      </c>
      <c r="E1" s="143" t="s">
        <v>1475</v>
      </c>
      <c r="F1" s="143" t="s">
        <v>1476</v>
      </c>
      <c r="G1" s="205" t="s">
        <v>1477</v>
      </c>
      <c r="H1" s="205" t="s">
        <v>1478</v>
      </c>
      <c r="I1" s="205" t="s">
        <v>1479</v>
      </c>
      <c r="J1" s="205" t="s">
        <v>1480</v>
      </c>
      <c r="K1" s="205" t="s">
        <v>1407</v>
      </c>
      <c r="L1" s="205" t="s">
        <v>1481</v>
      </c>
      <c r="M1" s="205" t="s">
        <v>1482</v>
      </c>
      <c r="N1" s="205" t="s">
        <v>1483</v>
      </c>
      <c r="O1" s="143" t="s">
        <v>1484</v>
      </c>
      <c r="P1" s="143" t="s">
        <v>1485</v>
      </c>
      <c r="Q1" s="206" t="s">
        <v>1393</v>
      </c>
    </row>
    <row r="2" spans="1:17" x14ac:dyDescent="0.3">
      <c r="A2" t="s">
        <v>1075</v>
      </c>
      <c r="B2" t="s">
        <v>1565</v>
      </c>
      <c r="C2" s="148" t="s">
        <v>1495</v>
      </c>
      <c r="D2" s="148">
        <v>331030</v>
      </c>
      <c r="E2" s="148" t="s">
        <v>1453</v>
      </c>
      <c r="F2" s="148" t="s">
        <v>1487</v>
      </c>
      <c r="G2" t="s">
        <v>66</v>
      </c>
      <c r="H2" t="s">
        <v>65</v>
      </c>
      <c r="I2" t="s">
        <v>1566</v>
      </c>
      <c r="J2" t="s">
        <v>582</v>
      </c>
      <c r="K2" t="s">
        <v>66</v>
      </c>
      <c r="L2">
        <v>1398012</v>
      </c>
      <c r="M2">
        <v>60.912222200000002</v>
      </c>
      <c r="N2">
        <v>-161.2138889</v>
      </c>
      <c r="O2" t="s">
        <v>9</v>
      </c>
      <c r="P2" t="s">
        <v>66</v>
      </c>
      <c r="Q2">
        <v>635</v>
      </c>
    </row>
    <row r="3" spans="1:17" x14ac:dyDescent="0.3">
      <c r="A3" t="s">
        <v>1259</v>
      </c>
      <c r="B3" t="s">
        <v>1605</v>
      </c>
      <c r="C3" s="148" t="s">
        <v>1495</v>
      </c>
      <c r="D3" s="148">
        <v>332570</v>
      </c>
      <c r="E3" s="148" t="s">
        <v>1453</v>
      </c>
      <c r="F3" s="148" t="s">
        <v>1487</v>
      </c>
      <c r="G3" t="s">
        <v>348</v>
      </c>
      <c r="H3" t="s">
        <v>347</v>
      </c>
      <c r="I3" t="s">
        <v>1606</v>
      </c>
      <c r="J3" t="s">
        <v>993</v>
      </c>
      <c r="K3" t="s">
        <v>348</v>
      </c>
      <c r="L3">
        <v>1410198</v>
      </c>
      <c r="M3">
        <v>66.006388900000005</v>
      </c>
      <c r="N3">
        <v>-149.09083330000001</v>
      </c>
      <c r="O3" t="s">
        <v>14</v>
      </c>
      <c r="P3" t="s">
        <v>348</v>
      </c>
      <c r="Q3">
        <v>709</v>
      </c>
    </row>
    <row r="4" spans="1:17" x14ac:dyDescent="0.3">
      <c r="A4" t="s">
        <v>1275</v>
      </c>
      <c r="B4" t="s">
        <v>1635</v>
      </c>
      <c r="C4" s="148" t="s">
        <v>1495</v>
      </c>
      <c r="D4" s="148">
        <v>332880</v>
      </c>
      <c r="E4" s="148" t="s">
        <v>1453</v>
      </c>
      <c r="F4" s="148" t="s">
        <v>1487</v>
      </c>
      <c r="G4" t="s">
        <v>379</v>
      </c>
      <c r="H4" t="s">
        <v>378</v>
      </c>
      <c r="I4" t="s">
        <v>1636</v>
      </c>
      <c r="J4" t="s">
        <v>1045</v>
      </c>
      <c r="K4" t="s">
        <v>379</v>
      </c>
      <c r="L4">
        <v>1411644</v>
      </c>
      <c r="M4">
        <v>67.013888899999998</v>
      </c>
      <c r="N4">
        <v>-146.41861109999999</v>
      </c>
      <c r="O4" t="s">
        <v>14</v>
      </c>
      <c r="P4" t="s">
        <v>379</v>
      </c>
      <c r="Q4">
        <v>663</v>
      </c>
    </row>
    <row r="5" spans="1:17" x14ac:dyDescent="0.3">
      <c r="A5" t="s">
        <v>1462</v>
      </c>
      <c r="B5" t="s">
        <v>1669</v>
      </c>
      <c r="C5" s="148">
        <v>42889</v>
      </c>
      <c r="D5" s="148"/>
      <c r="E5" s="148" t="s">
        <v>1492</v>
      </c>
      <c r="F5" s="148" t="s">
        <v>1453</v>
      </c>
      <c r="G5" t="s">
        <v>521</v>
      </c>
      <c r="H5" t="s">
        <v>521</v>
      </c>
      <c r="I5" t="s">
        <v>1660</v>
      </c>
      <c r="J5" t="s">
        <v>600</v>
      </c>
      <c r="O5" t="s">
        <v>12</v>
      </c>
      <c r="P5" t="s">
        <v>521</v>
      </c>
    </row>
    <row r="6" spans="1:17" x14ac:dyDescent="0.3">
      <c r="A6" t="s">
        <v>1463</v>
      </c>
      <c r="B6" t="s">
        <v>1670</v>
      </c>
      <c r="C6" s="148">
        <v>431</v>
      </c>
      <c r="D6" s="148"/>
      <c r="E6" s="148" t="s">
        <v>1492</v>
      </c>
      <c r="F6" s="148" t="s">
        <v>1453</v>
      </c>
      <c r="G6" t="s">
        <v>1671</v>
      </c>
      <c r="H6" t="s">
        <v>1671</v>
      </c>
    </row>
    <row r="7" spans="1:17" x14ac:dyDescent="0.3">
      <c r="A7" t="s">
        <v>1464</v>
      </c>
      <c r="B7" t="s">
        <v>1672</v>
      </c>
      <c r="C7" s="148">
        <v>13880</v>
      </c>
      <c r="D7" s="148"/>
      <c r="E7" s="148" t="s">
        <v>1492</v>
      </c>
      <c r="F7" s="148" t="s">
        <v>1453</v>
      </c>
      <c r="G7" t="s">
        <v>1673</v>
      </c>
      <c r="H7" t="s">
        <v>1673</v>
      </c>
    </row>
    <row r="8" spans="1:17" x14ac:dyDescent="0.3">
      <c r="A8" t="s">
        <v>1465</v>
      </c>
      <c r="B8" t="s">
        <v>1674</v>
      </c>
      <c r="C8" s="148">
        <v>22200</v>
      </c>
      <c r="D8" s="148"/>
      <c r="E8" s="148" t="s">
        <v>1492</v>
      </c>
      <c r="F8" s="148" t="s">
        <v>1453</v>
      </c>
      <c r="G8" t="s">
        <v>1409</v>
      </c>
      <c r="H8" t="s">
        <v>1409</v>
      </c>
      <c r="I8" t="s">
        <v>1660</v>
      </c>
      <c r="J8" t="s">
        <v>600</v>
      </c>
      <c r="O8" t="s">
        <v>12</v>
      </c>
      <c r="P8" t="s">
        <v>1409</v>
      </c>
    </row>
    <row r="9" spans="1:17" x14ac:dyDescent="0.3">
      <c r="A9" t="s">
        <v>1466</v>
      </c>
      <c r="B9" t="s">
        <v>1675</v>
      </c>
      <c r="C9" s="148">
        <v>19553</v>
      </c>
      <c r="D9" s="148"/>
      <c r="E9" s="148" t="s">
        <v>1492</v>
      </c>
      <c r="F9" s="148" t="s">
        <v>1453</v>
      </c>
      <c r="G9" t="s">
        <v>1039</v>
      </c>
      <c r="H9" t="s">
        <v>1039</v>
      </c>
    </row>
    <row r="10" spans="1:17" x14ac:dyDescent="0.3">
      <c r="A10" t="s">
        <v>1469</v>
      </c>
      <c r="B10" t="s">
        <v>1680</v>
      </c>
      <c r="C10" s="148">
        <v>60770</v>
      </c>
      <c r="D10" s="148"/>
      <c r="E10" s="148" t="s">
        <v>1492</v>
      </c>
      <c r="F10" s="148" t="s">
        <v>1453</v>
      </c>
      <c r="G10" t="s">
        <v>346</v>
      </c>
      <c r="H10" t="s">
        <v>346</v>
      </c>
      <c r="I10" t="s">
        <v>1657</v>
      </c>
      <c r="J10" t="s">
        <v>864</v>
      </c>
      <c r="O10" t="s">
        <v>13</v>
      </c>
      <c r="P10" t="s">
        <v>346</v>
      </c>
    </row>
    <row r="11" spans="1:17" x14ac:dyDescent="0.3">
      <c r="A11" t="s">
        <v>1178</v>
      </c>
      <c r="B11" t="s">
        <v>1709</v>
      </c>
      <c r="C11" s="148" t="s">
        <v>1495</v>
      </c>
      <c r="D11" s="148">
        <v>331850</v>
      </c>
      <c r="E11" s="148" t="s">
        <v>1453</v>
      </c>
      <c r="F11" s="148" t="s">
        <v>1487</v>
      </c>
      <c r="G11" t="s">
        <v>180</v>
      </c>
      <c r="H11" t="s">
        <v>179</v>
      </c>
      <c r="I11" t="s">
        <v>1710</v>
      </c>
      <c r="J11" t="s">
        <v>768</v>
      </c>
      <c r="K11" t="s">
        <v>180</v>
      </c>
      <c r="L11">
        <v>1421254</v>
      </c>
      <c r="M11">
        <v>60.063333299999996</v>
      </c>
      <c r="N11">
        <v>-148.01138889999999</v>
      </c>
      <c r="O11" t="s">
        <v>7</v>
      </c>
      <c r="P11" t="s">
        <v>180</v>
      </c>
      <c r="Q11">
        <v>686</v>
      </c>
    </row>
    <row r="12" spans="1:17" x14ac:dyDescent="0.3">
      <c r="A12" t="s">
        <v>1208</v>
      </c>
      <c r="B12" t="s">
        <v>1732</v>
      </c>
      <c r="C12" s="148">
        <v>9416</v>
      </c>
      <c r="D12" s="148">
        <v>332060</v>
      </c>
      <c r="E12" s="148" t="s">
        <v>1492</v>
      </c>
      <c r="F12" s="148" t="s">
        <v>1487</v>
      </c>
      <c r="G12" t="s">
        <v>246</v>
      </c>
      <c r="H12" t="s">
        <v>245</v>
      </c>
      <c r="I12" t="s">
        <v>1733</v>
      </c>
      <c r="J12" t="s">
        <v>862</v>
      </c>
      <c r="K12" t="s">
        <v>246</v>
      </c>
      <c r="L12">
        <v>1412894</v>
      </c>
      <c r="M12">
        <v>66.075555600000001</v>
      </c>
      <c r="N12">
        <v>-162.71722220000001</v>
      </c>
      <c r="O12" t="s">
        <v>11</v>
      </c>
      <c r="P12" t="s">
        <v>246</v>
      </c>
      <c r="Q12">
        <v>369</v>
      </c>
    </row>
    <row r="13" spans="1:17" x14ac:dyDescent="0.3">
      <c r="A13" t="s">
        <v>1190</v>
      </c>
      <c r="B13" t="s">
        <v>1744</v>
      </c>
      <c r="C13" s="148">
        <v>5721</v>
      </c>
      <c r="D13" s="148">
        <v>331960</v>
      </c>
      <c r="E13" s="148" t="s">
        <v>1492</v>
      </c>
      <c r="F13" s="148" t="s">
        <v>1487</v>
      </c>
      <c r="G13" t="s">
        <v>209</v>
      </c>
      <c r="H13" t="s">
        <v>208</v>
      </c>
      <c r="I13" t="s">
        <v>1745</v>
      </c>
      <c r="J13" t="s">
        <v>814</v>
      </c>
      <c r="K13" t="s">
        <v>209</v>
      </c>
      <c r="L13">
        <v>1401787</v>
      </c>
      <c r="M13">
        <v>58.194444400000002</v>
      </c>
      <c r="N13">
        <v>-136.34333330000001</v>
      </c>
      <c r="O13" t="s">
        <v>13</v>
      </c>
      <c r="P13" t="s">
        <v>209</v>
      </c>
      <c r="Q13">
        <v>701</v>
      </c>
    </row>
    <row r="14" spans="1:17" x14ac:dyDescent="0.3">
      <c r="A14" t="s">
        <v>1080</v>
      </c>
      <c r="B14" t="s">
        <v>1486</v>
      </c>
      <c r="C14" s="148">
        <v>213</v>
      </c>
      <c r="D14" s="148"/>
      <c r="E14" s="148" t="s">
        <v>1487</v>
      </c>
      <c r="F14" s="148" t="s">
        <v>1453</v>
      </c>
      <c r="G14" t="s">
        <v>1289</v>
      </c>
      <c r="H14" t="s">
        <v>1289</v>
      </c>
      <c r="I14" t="s">
        <v>1488</v>
      </c>
      <c r="J14" t="s">
        <v>587</v>
      </c>
      <c r="K14" t="s">
        <v>71</v>
      </c>
      <c r="L14">
        <v>1404263</v>
      </c>
      <c r="M14">
        <v>58.301944399999996</v>
      </c>
      <c r="N14">
        <v>-134.4197222</v>
      </c>
      <c r="O14" t="s">
        <v>13</v>
      </c>
      <c r="P14" t="s">
        <v>1081</v>
      </c>
      <c r="Q14">
        <v>1</v>
      </c>
    </row>
    <row r="15" spans="1:17" x14ac:dyDescent="0.3">
      <c r="A15" t="s">
        <v>1186</v>
      </c>
      <c r="B15" t="s">
        <v>1645</v>
      </c>
      <c r="C15" s="148">
        <v>4329</v>
      </c>
      <c r="D15" s="148"/>
      <c r="E15" s="148" t="s">
        <v>1492</v>
      </c>
      <c r="F15" s="148" t="s">
        <v>1487</v>
      </c>
      <c r="G15" t="s">
        <v>788</v>
      </c>
      <c r="H15" t="s">
        <v>788</v>
      </c>
      <c r="I15" t="s">
        <v>1646</v>
      </c>
      <c r="J15" t="s">
        <v>790</v>
      </c>
      <c r="K15" t="s">
        <v>200</v>
      </c>
      <c r="L15">
        <v>1412465</v>
      </c>
      <c r="M15">
        <v>61.130833299999999</v>
      </c>
      <c r="N15">
        <v>-146.34833330000001</v>
      </c>
      <c r="O15" t="s">
        <v>7</v>
      </c>
      <c r="P15" t="s">
        <v>542</v>
      </c>
      <c r="Q15">
        <v>2</v>
      </c>
    </row>
    <row r="16" spans="1:17" x14ac:dyDescent="0.3">
      <c r="A16" t="s">
        <v>1222</v>
      </c>
      <c r="B16" t="s">
        <v>1769</v>
      </c>
      <c r="C16" s="148">
        <v>11824</v>
      </c>
      <c r="D16" s="148"/>
      <c r="E16" s="148" t="s">
        <v>1487</v>
      </c>
      <c r="F16" s="148" t="s">
        <v>1453</v>
      </c>
      <c r="G16" t="s">
        <v>909</v>
      </c>
      <c r="H16" t="s">
        <v>909</v>
      </c>
      <c r="I16" t="s">
        <v>1660</v>
      </c>
      <c r="J16" t="s">
        <v>600</v>
      </c>
      <c r="K16" t="s">
        <v>544</v>
      </c>
      <c r="L16">
        <v>1411788</v>
      </c>
      <c r="M16">
        <v>61.5813889</v>
      </c>
      <c r="N16">
        <v>-149.43944440000001</v>
      </c>
      <c r="O16" t="s">
        <v>12</v>
      </c>
      <c r="P16" t="s">
        <v>545</v>
      </c>
      <c r="Q16">
        <v>5</v>
      </c>
    </row>
    <row r="17" spans="1:17" x14ac:dyDescent="0.3">
      <c r="A17" t="s">
        <v>1272</v>
      </c>
      <c r="B17" t="s">
        <v>1631</v>
      </c>
      <c r="C17" s="148">
        <v>40548</v>
      </c>
      <c r="D17" s="148">
        <v>332850</v>
      </c>
      <c r="E17" s="148" t="s">
        <v>1492</v>
      </c>
      <c r="F17" s="148" t="s">
        <v>1487</v>
      </c>
      <c r="G17" t="s">
        <v>374</v>
      </c>
      <c r="H17" t="s">
        <v>373</v>
      </c>
      <c r="I17" t="s">
        <v>1632</v>
      </c>
      <c r="J17" t="s">
        <v>1032</v>
      </c>
      <c r="K17" t="s">
        <v>374</v>
      </c>
      <c r="L17">
        <v>1411517</v>
      </c>
      <c r="M17">
        <v>63.873055600000001</v>
      </c>
      <c r="N17">
        <v>-160.78805560000001</v>
      </c>
      <c r="O17" t="s">
        <v>5</v>
      </c>
      <c r="P17" t="s">
        <v>374</v>
      </c>
      <c r="Q17">
        <v>8</v>
      </c>
    </row>
    <row r="18" spans="1:17" x14ac:dyDescent="0.3">
      <c r="A18" t="s">
        <v>1220</v>
      </c>
      <c r="B18" t="s">
        <v>1505</v>
      </c>
      <c r="C18" s="148" t="s">
        <v>1495</v>
      </c>
      <c r="D18" s="148">
        <v>332190</v>
      </c>
      <c r="E18" s="148" t="s">
        <v>1453</v>
      </c>
      <c r="F18" s="148" t="s">
        <v>1487</v>
      </c>
      <c r="G18" t="s">
        <v>405</v>
      </c>
      <c r="H18" t="s">
        <v>404</v>
      </c>
      <c r="I18" t="s">
        <v>1506</v>
      </c>
      <c r="J18" t="s">
        <v>905</v>
      </c>
      <c r="K18" t="s">
        <v>405</v>
      </c>
      <c r="L18">
        <v>1405351</v>
      </c>
      <c r="M18">
        <v>61.356388899999999</v>
      </c>
      <c r="N18">
        <v>-155.43555559999999</v>
      </c>
      <c r="O18" t="s">
        <v>9</v>
      </c>
      <c r="P18" t="s">
        <v>405</v>
      </c>
      <c r="Q18">
        <v>13</v>
      </c>
    </row>
    <row r="19" spans="1:17" x14ac:dyDescent="0.3">
      <c r="A19" t="s">
        <v>1263</v>
      </c>
      <c r="B19" t="s">
        <v>1613</v>
      </c>
      <c r="C19" s="148">
        <v>18480</v>
      </c>
      <c r="D19" s="148">
        <v>332610</v>
      </c>
      <c r="E19" s="148" t="s">
        <v>1492</v>
      </c>
      <c r="F19" s="148" t="s">
        <v>1487</v>
      </c>
      <c r="G19" t="s">
        <v>356</v>
      </c>
      <c r="H19" t="s">
        <v>355</v>
      </c>
      <c r="I19" t="s">
        <v>1614</v>
      </c>
      <c r="J19" t="s">
        <v>1001</v>
      </c>
      <c r="K19" t="s">
        <v>356</v>
      </c>
      <c r="L19">
        <v>1415193</v>
      </c>
      <c r="M19">
        <v>60.864722200000003</v>
      </c>
      <c r="N19">
        <v>-146.67861110000001</v>
      </c>
      <c r="O19" t="s">
        <v>7</v>
      </c>
      <c r="P19" t="s">
        <v>356</v>
      </c>
      <c r="Q19">
        <v>16</v>
      </c>
    </row>
    <row r="20" spans="1:17" x14ac:dyDescent="0.3">
      <c r="A20" t="s">
        <v>1278</v>
      </c>
      <c r="B20" t="s">
        <v>1780</v>
      </c>
      <c r="C20" s="148">
        <v>9897</v>
      </c>
      <c r="D20" s="148">
        <v>332070</v>
      </c>
      <c r="E20" s="148" t="s">
        <v>1492</v>
      </c>
      <c r="F20" s="148" t="s">
        <v>1487</v>
      </c>
      <c r="G20" t="s">
        <v>254</v>
      </c>
      <c r="H20" t="s">
        <v>253</v>
      </c>
      <c r="I20" t="s">
        <v>1781</v>
      </c>
      <c r="J20" t="s">
        <v>871</v>
      </c>
      <c r="K20" t="s">
        <v>254</v>
      </c>
      <c r="L20">
        <v>1418792</v>
      </c>
      <c r="M20">
        <v>55.061666700000004</v>
      </c>
      <c r="N20">
        <v>-162.31027779999999</v>
      </c>
      <c r="O20" t="s">
        <v>4</v>
      </c>
      <c r="P20" t="s">
        <v>254</v>
      </c>
      <c r="Q20">
        <v>17</v>
      </c>
    </row>
    <row r="21" spans="1:17" x14ac:dyDescent="0.3">
      <c r="A21" t="s">
        <v>1231</v>
      </c>
      <c r="B21" t="s">
        <v>1526</v>
      </c>
      <c r="C21" s="148" t="s">
        <v>1495</v>
      </c>
      <c r="D21" s="148">
        <v>332300</v>
      </c>
      <c r="E21" s="148" t="s">
        <v>1453</v>
      </c>
      <c r="F21" s="148" t="s">
        <v>1487</v>
      </c>
      <c r="G21" t="s">
        <v>408</v>
      </c>
      <c r="H21" t="s">
        <v>407</v>
      </c>
      <c r="I21" t="s">
        <v>1527</v>
      </c>
      <c r="J21" t="s">
        <v>931</v>
      </c>
      <c r="K21" t="s">
        <v>408</v>
      </c>
      <c r="L21">
        <v>1406834</v>
      </c>
      <c r="M21">
        <v>60.708055600000002</v>
      </c>
      <c r="N21">
        <v>-161.76611109999999</v>
      </c>
      <c r="O21" t="s">
        <v>9</v>
      </c>
      <c r="P21" t="s">
        <v>408</v>
      </c>
      <c r="Q21">
        <v>18</v>
      </c>
    </row>
    <row r="22" spans="1:17" x14ac:dyDescent="0.3">
      <c r="A22" t="s">
        <v>1200</v>
      </c>
      <c r="B22" t="s">
        <v>1766</v>
      </c>
      <c r="C22" s="148">
        <v>9000</v>
      </c>
      <c r="D22" s="148">
        <v>332030</v>
      </c>
      <c r="E22" s="148" t="s">
        <v>1492</v>
      </c>
      <c r="F22" s="148" t="s">
        <v>1487</v>
      </c>
      <c r="G22" t="s">
        <v>235</v>
      </c>
      <c r="H22" t="s">
        <v>234</v>
      </c>
      <c r="I22" t="s">
        <v>1767</v>
      </c>
      <c r="J22" t="s">
        <v>848</v>
      </c>
      <c r="K22" t="s">
        <v>235</v>
      </c>
      <c r="L22">
        <v>1403596</v>
      </c>
      <c r="M22">
        <v>66.048888899999994</v>
      </c>
      <c r="N22">
        <v>-154.25555560000001</v>
      </c>
      <c r="O22" t="s">
        <v>14</v>
      </c>
      <c r="P22" t="s">
        <v>235</v>
      </c>
      <c r="Q22">
        <v>22</v>
      </c>
    </row>
    <row r="23" spans="1:17" x14ac:dyDescent="0.3">
      <c r="A23" t="s">
        <v>1253</v>
      </c>
      <c r="B23" t="s">
        <v>1584</v>
      </c>
      <c r="C23" s="148" t="s">
        <v>1495</v>
      </c>
      <c r="D23" s="148">
        <v>332530</v>
      </c>
      <c r="E23" s="148" t="s">
        <v>1453</v>
      </c>
      <c r="F23" s="148" t="s">
        <v>1487</v>
      </c>
      <c r="G23" t="s">
        <v>335</v>
      </c>
      <c r="H23" t="s">
        <v>334</v>
      </c>
      <c r="I23" t="s">
        <v>1585</v>
      </c>
      <c r="J23" t="s">
        <v>979</v>
      </c>
      <c r="K23" t="s">
        <v>335</v>
      </c>
      <c r="L23">
        <v>1408878</v>
      </c>
      <c r="M23">
        <v>64.739444399999996</v>
      </c>
      <c r="N23">
        <v>-155.4869444</v>
      </c>
      <c r="O23" t="s">
        <v>14</v>
      </c>
      <c r="P23" t="s">
        <v>335</v>
      </c>
      <c r="Q23">
        <v>24</v>
      </c>
    </row>
    <row r="24" spans="1:17" x14ac:dyDescent="0.3">
      <c r="A24" t="s">
        <v>1223</v>
      </c>
      <c r="B24" t="s">
        <v>1515</v>
      </c>
      <c r="C24" s="148">
        <v>12119</v>
      </c>
      <c r="D24" s="148">
        <v>332220</v>
      </c>
      <c r="E24" s="148" t="s">
        <v>1492</v>
      </c>
      <c r="F24" s="148" t="s">
        <v>1487</v>
      </c>
      <c r="G24" t="s">
        <v>275</v>
      </c>
      <c r="H24" t="s">
        <v>274</v>
      </c>
      <c r="I24" t="s">
        <v>1516</v>
      </c>
      <c r="J24" t="s">
        <v>912</v>
      </c>
      <c r="K24" t="s">
        <v>275</v>
      </c>
      <c r="L24">
        <v>1406131</v>
      </c>
      <c r="M24">
        <v>62.9563889</v>
      </c>
      <c r="N24">
        <v>-155.59583330000001</v>
      </c>
      <c r="O24" t="s">
        <v>14</v>
      </c>
      <c r="P24" t="s">
        <v>275</v>
      </c>
      <c r="Q24">
        <v>43</v>
      </c>
    </row>
    <row r="25" spans="1:17" x14ac:dyDescent="0.3">
      <c r="A25" t="s">
        <v>1221</v>
      </c>
      <c r="B25" t="s">
        <v>1510</v>
      </c>
      <c r="C25" s="148">
        <v>26317</v>
      </c>
      <c r="D25" s="148">
        <v>332210</v>
      </c>
      <c r="E25" s="148" t="s">
        <v>1492</v>
      </c>
      <c r="F25" s="148" t="s">
        <v>1487</v>
      </c>
      <c r="G25" t="s">
        <v>273</v>
      </c>
      <c r="H25" t="s">
        <v>272</v>
      </c>
      <c r="I25" t="s">
        <v>1511</v>
      </c>
      <c r="J25" t="s">
        <v>907</v>
      </c>
      <c r="K25" t="s">
        <v>273</v>
      </c>
      <c r="L25">
        <v>1405927</v>
      </c>
      <c r="M25">
        <v>58.981388899999999</v>
      </c>
      <c r="N25">
        <v>-159.05833329999999</v>
      </c>
      <c r="O25" t="s">
        <v>6</v>
      </c>
      <c r="P25" t="s">
        <v>273</v>
      </c>
      <c r="Q25">
        <v>44</v>
      </c>
    </row>
    <row r="26" spans="1:17" x14ac:dyDescent="0.3">
      <c r="A26" t="s">
        <v>1246</v>
      </c>
      <c r="B26" t="s">
        <v>1555</v>
      </c>
      <c r="C26" s="148">
        <v>14234</v>
      </c>
      <c r="D26" s="148">
        <v>332440</v>
      </c>
      <c r="E26" s="148" t="s">
        <v>1492</v>
      </c>
      <c r="F26" s="148" t="s">
        <v>1487</v>
      </c>
      <c r="G26" t="s">
        <v>316</v>
      </c>
      <c r="H26" t="s">
        <v>315</v>
      </c>
      <c r="I26" t="s">
        <v>1556</v>
      </c>
      <c r="J26" t="s">
        <v>962</v>
      </c>
      <c r="K26" t="s">
        <v>316</v>
      </c>
      <c r="L26">
        <v>1407684</v>
      </c>
      <c r="M26">
        <v>57.923611100000002</v>
      </c>
      <c r="N26">
        <v>-152.50222220000001</v>
      </c>
      <c r="O26" t="s">
        <v>8</v>
      </c>
      <c r="P26" t="s">
        <v>316</v>
      </c>
      <c r="Q26">
        <v>45</v>
      </c>
    </row>
    <row r="27" spans="1:17" x14ac:dyDescent="0.3">
      <c r="A27" t="s">
        <v>1174</v>
      </c>
      <c r="B27" t="s">
        <v>1691</v>
      </c>
      <c r="C27" s="148" t="s">
        <v>1495</v>
      </c>
      <c r="D27" s="148">
        <v>331790</v>
      </c>
      <c r="E27" s="148" t="s">
        <v>1453</v>
      </c>
      <c r="F27" s="148" t="s">
        <v>1487</v>
      </c>
      <c r="G27" t="s">
        <v>172</v>
      </c>
      <c r="H27" t="s">
        <v>171</v>
      </c>
      <c r="I27" t="s">
        <v>1692</v>
      </c>
      <c r="J27" t="s">
        <v>759</v>
      </c>
      <c r="K27" t="s">
        <v>172</v>
      </c>
      <c r="L27">
        <v>1398776</v>
      </c>
      <c r="M27">
        <v>66.359444400000001</v>
      </c>
      <c r="N27">
        <v>-147.39638890000001</v>
      </c>
      <c r="O27" t="s">
        <v>14</v>
      </c>
      <c r="P27" t="s">
        <v>172</v>
      </c>
      <c r="Q27">
        <v>61</v>
      </c>
    </row>
    <row r="28" spans="1:17" x14ac:dyDescent="0.3">
      <c r="A28" t="s">
        <v>1256</v>
      </c>
      <c r="B28" t="s">
        <v>1592</v>
      </c>
      <c r="C28" s="148"/>
      <c r="D28" s="148">
        <v>332540</v>
      </c>
      <c r="E28" s="148" t="s">
        <v>1453</v>
      </c>
      <c r="F28" s="148" t="s">
        <v>1487</v>
      </c>
      <c r="G28" t="s">
        <v>360</v>
      </c>
      <c r="H28" t="s">
        <v>359</v>
      </c>
      <c r="I28" t="s">
        <v>1593</v>
      </c>
      <c r="J28" t="s">
        <v>1005</v>
      </c>
      <c r="K28" t="s">
        <v>360</v>
      </c>
      <c r="L28">
        <v>1419182</v>
      </c>
      <c r="M28">
        <v>55.339722199999997</v>
      </c>
      <c r="N28">
        <v>-160.49722220000001</v>
      </c>
      <c r="O28" t="s">
        <v>4</v>
      </c>
      <c r="P28" t="s">
        <v>360</v>
      </c>
      <c r="Q28">
        <v>91</v>
      </c>
    </row>
    <row r="29" spans="1:17" x14ac:dyDescent="0.3">
      <c r="A29" t="s">
        <v>1470</v>
      </c>
      <c r="B29" t="s">
        <v>1782</v>
      </c>
      <c r="C29" s="148">
        <v>26754</v>
      </c>
      <c r="D29" s="148"/>
      <c r="E29" s="148" t="s">
        <v>1487</v>
      </c>
      <c r="F29" s="148" t="s">
        <v>1453</v>
      </c>
      <c r="G29" t="s">
        <v>1783</v>
      </c>
      <c r="H29" t="s">
        <v>1783</v>
      </c>
      <c r="I29" t="s">
        <v>1784</v>
      </c>
      <c r="J29" t="s">
        <v>1785</v>
      </c>
      <c r="K29" t="s">
        <v>1410</v>
      </c>
      <c r="L29">
        <v>1866966</v>
      </c>
      <c r="M29">
        <v>63.089722199999997</v>
      </c>
      <c r="N29">
        <v>-145.6130556</v>
      </c>
      <c r="O29" t="s">
        <v>7</v>
      </c>
      <c r="P29" t="s">
        <v>1410</v>
      </c>
      <c r="Q29">
        <v>91</v>
      </c>
    </row>
    <row r="30" spans="1:17" x14ac:dyDescent="0.3">
      <c r="A30" t="s">
        <v>1276</v>
      </c>
      <c r="B30" t="s">
        <v>1641</v>
      </c>
      <c r="C30" s="148">
        <v>20535</v>
      </c>
      <c r="D30" s="148">
        <v>332890</v>
      </c>
      <c r="E30" s="148" t="s">
        <v>1492</v>
      </c>
      <c r="F30" s="148" t="s">
        <v>1487</v>
      </c>
      <c r="G30" t="s">
        <v>381</v>
      </c>
      <c r="H30" t="s">
        <v>380</v>
      </c>
      <c r="I30" t="s">
        <v>1642</v>
      </c>
      <c r="J30" t="s">
        <v>1285</v>
      </c>
      <c r="K30" t="s">
        <v>381</v>
      </c>
      <c r="L30">
        <v>1411989</v>
      </c>
      <c r="M30">
        <v>64.681388900000002</v>
      </c>
      <c r="N30">
        <v>-163.40555560000001</v>
      </c>
      <c r="O30" t="s">
        <v>5</v>
      </c>
      <c r="P30" t="s">
        <v>381</v>
      </c>
      <c r="Q30">
        <v>92</v>
      </c>
    </row>
    <row r="31" spans="1:17" x14ac:dyDescent="0.3">
      <c r="A31" t="s">
        <v>1270</v>
      </c>
      <c r="B31" t="s">
        <v>1629</v>
      </c>
      <c r="C31" s="148" t="s">
        <v>1495</v>
      </c>
      <c r="D31" s="148">
        <v>332730</v>
      </c>
      <c r="E31" s="148" t="s">
        <v>1453</v>
      </c>
      <c r="F31" s="148" t="s">
        <v>1487</v>
      </c>
      <c r="G31" t="s">
        <v>370</v>
      </c>
      <c r="H31" t="s">
        <v>369</v>
      </c>
      <c r="I31" t="s">
        <v>1630</v>
      </c>
      <c r="J31" t="s">
        <v>1025</v>
      </c>
      <c r="K31" t="s">
        <v>370</v>
      </c>
      <c r="L31">
        <v>1416737</v>
      </c>
      <c r="M31">
        <v>59.079166700000002</v>
      </c>
      <c r="N31">
        <v>-160.27500000000001</v>
      </c>
      <c r="O31" t="s">
        <v>6</v>
      </c>
      <c r="P31" t="s">
        <v>370</v>
      </c>
      <c r="Q31">
        <v>100</v>
      </c>
    </row>
    <row r="32" spans="1:17" x14ac:dyDescent="0.3">
      <c r="A32" t="s">
        <v>1261</v>
      </c>
      <c r="B32" t="s">
        <v>1573</v>
      </c>
      <c r="C32" s="148" t="s">
        <v>1495</v>
      </c>
      <c r="D32" s="148">
        <v>332590</v>
      </c>
      <c r="E32" s="148" t="s">
        <v>1453</v>
      </c>
      <c r="F32" s="148" t="s">
        <v>1487</v>
      </c>
      <c r="G32" t="s">
        <v>352</v>
      </c>
      <c r="H32" t="s">
        <v>351</v>
      </c>
      <c r="I32" t="s">
        <v>1574</v>
      </c>
      <c r="J32" t="s">
        <v>997</v>
      </c>
      <c r="K32" t="s">
        <v>352</v>
      </c>
      <c r="L32">
        <v>1408208</v>
      </c>
      <c r="M32">
        <v>60.202500000000001</v>
      </c>
      <c r="N32">
        <v>-154.31277779999999</v>
      </c>
      <c r="O32" t="s">
        <v>6</v>
      </c>
      <c r="P32" t="s">
        <v>352</v>
      </c>
      <c r="Q32">
        <v>106</v>
      </c>
    </row>
    <row r="33" spans="1:17" x14ac:dyDescent="0.3">
      <c r="A33" t="s">
        <v>1279</v>
      </c>
      <c r="B33" t="s">
        <v>1561</v>
      </c>
      <c r="C33" s="148">
        <v>14832</v>
      </c>
      <c r="D33" s="148">
        <v>332470</v>
      </c>
      <c r="E33" s="148" t="s">
        <v>1492</v>
      </c>
      <c r="F33" s="148" t="s">
        <v>1487</v>
      </c>
      <c r="G33" t="s">
        <v>294</v>
      </c>
      <c r="H33" t="s">
        <v>293</v>
      </c>
      <c r="I33" t="s">
        <v>1562</v>
      </c>
      <c r="J33" t="s">
        <v>1053</v>
      </c>
      <c r="K33" t="s">
        <v>294</v>
      </c>
      <c r="L33">
        <v>1407902</v>
      </c>
      <c r="M33">
        <v>55.913984599999999</v>
      </c>
      <c r="N33">
        <v>-159.16327670000001</v>
      </c>
      <c r="O33" t="s">
        <v>6</v>
      </c>
      <c r="P33" t="s">
        <v>294</v>
      </c>
      <c r="Q33">
        <v>108</v>
      </c>
    </row>
    <row r="34" spans="1:17" x14ac:dyDescent="0.3">
      <c r="A34" t="s">
        <v>1458</v>
      </c>
      <c r="B34" t="s">
        <v>1658</v>
      </c>
      <c r="C34" s="148">
        <v>16955</v>
      </c>
      <c r="D34" s="148"/>
      <c r="E34" s="148" t="s">
        <v>1492</v>
      </c>
      <c r="G34" t="s">
        <v>1659</v>
      </c>
      <c r="H34" t="s">
        <v>1659</v>
      </c>
      <c r="I34" t="s">
        <v>1660</v>
      </c>
      <c r="J34" t="s">
        <v>600</v>
      </c>
      <c r="K34" t="s">
        <v>341</v>
      </c>
      <c r="L34">
        <v>1414598</v>
      </c>
      <c r="M34">
        <v>60.1041667</v>
      </c>
      <c r="N34">
        <v>-149.4422222</v>
      </c>
      <c r="O34" t="s">
        <v>12</v>
      </c>
      <c r="P34" t="s">
        <v>548</v>
      </c>
      <c r="Q34">
        <v>108</v>
      </c>
    </row>
    <row r="35" spans="1:17" x14ac:dyDescent="0.3">
      <c r="A35" t="s">
        <v>1277</v>
      </c>
      <c r="B35" t="s">
        <v>1664</v>
      </c>
      <c r="C35" s="148">
        <v>21015</v>
      </c>
      <c r="D35" s="148"/>
      <c r="E35" s="148" t="s">
        <v>1492</v>
      </c>
      <c r="G35" t="s">
        <v>1294</v>
      </c>
      <c r="H35" t="s">
        <v>1294</v>
      </c>
      <c r="I35" t="s">
        <v>1657</v>
      </c>
      <c r="J35" t="s">
        <v>864</v>
      </c>
      <c r="K35" t="s">
        <v>383</v>
      </c>
      <c r="L35">
        <v>1415843</v>
      </c>
      <c r="M35">
        <v>56.470833300000002</v>
      </c>
      <c r="N35">
        <v>-132.37666669999999</v>
      </c>
      <c r="O35" t="s">
        <v>13</v>
      </c>
      <c r="P35" t="s">
        <v>383</v>
      </c>
      <c r="Q35">
        <v>111</v>
      </c>
    </row>
    <row r="36" spans="1:17" x14ac:dyDescent="0.3">
      <c r="A36" t="s">
        <v>1168</v>
      </c>
      <c r="B36" t="s">
        <v>1661</v>
      </c>
      <c r="C36" s="148">
        <v>599</v>
      </c>
      <c r="D36" s="148"/>
      <c r="E36" s="148" t="s">
        <v>1487</v>
      </c>
      <c r="F36" s="148" t="s">
        <v>1453</v>
      </c>
      <c r="G36" t="s">
        <v>1293</v>
      </c>
      <c r="H36" t="s">
        <v>1293</v>
      </c>
      <c r="I36" t="s">
        <v>1660</v>
      </c>
      <c r="J36" t="s">
        <v>600</v>
      </c>
      <c r="K36" t="s">
        <v>157</v>
      </c>
      <c r="L36">
        <v>1398242</v>
      </c>
      <c r="M36">
        <v>61.2180556</v>
      </c>
      <c r="N36">
        <v>-149.9002778</v>
      </c>
      <c r="O36" t="s">
        <v>12</v>
      </c>
      <c r="P36" t="s">
        <v>157</v>
      </c>
      <c r="Q36">
        <v>121</v>
      </c>
    </row>
    <row r="37" spans="1:17" x14ac:dyDescent="0.3">
      <c r="A37" t="s">
        <v>1468</v>
      </c>
      <c r="B37" t="s">
        <v>1679</v>
      </c>
      <c r="C37" s="148">
        <v>49803</v>
      </c>
      <c r="D37" s="148"/>
      <c r="E37" s="148" t="s">
        <v>1492</v>
      </c>
      <c r="F37" s="148" t="s">
        <v>1453</v>
      </c>
      <c r="G37" t="s">
        <v>1077</v>
      </c>
      <c r="H37" t="s">
        <v>1077</v>
      </c>
      <c r="I37" t="s">
        <v>1660</v>
      </c>
      <c r="J37" t="s">
        <v>600</v>
      </c>
      <c r="O37" t="s">
        <v>12</v>
      </c>
      <c r="Q37">
        <v>121</v>
      </c>
    </row>
    <row r="38" spans="1:17" x14ac:dyDescent="0.3">
      <c r="A38" t="s">
        <v>1269</v>
      </c>
      <c r="B38" t="s">
        <v>1627</v>
      </c>
      <c r="C38" s="148">
        <v>19267</v>
      </c>
      <c r="D38" s="148">
        <v>332720</v>
      </c>
      <c r="E38" s="148" t="s">
        <v>1492</v>
      </c>
      <c r="F38" s="148" t="s">
        <v>1487</v>
      </c>
      <c r="G38" t="s">
        <v>368</v>
      </c>
      <c r="H38" t="s">
        <v>367</v>
      </c>
      <c r="I38" t="s">
        <v>1628</v>
      </c>
      <c r="J38" t="s">
        <v>1023</v>
      </c>
      <c r="K38" t="s">
        <v>368</v>
      </c>
      <c r="L38">
        <v>1411324</v>
      </c>
      <c r="M38">
        <v>60.3430556</v>
      </c>
      <c r="N38">
        <v>-162.66305560000001</v>
      </c>
      <c r="O38" t="s">
        <v>9</v>
      </c>
      <c r="P38" t="s">
        <v>368</v>
      </c>
      <c r="Q38">
        <v>150</v>
      </c>
    </row>
    <row r="39" spans="1:17" x14ac:dyDescent="0.3">
      <c r="A39" t="s">
        <v>1209</v>
      </c>
      <c r="B39" t="s">
        <v>1743</v>
      </c>
      <c r="C39" s="148">
        <v>10210</v>
      </c>
      <c r="D39" s="148"/>
      <c r="E39" s="148" t="s">
        <v>1487</v>
      </c>
      <c r="F39" s="148" t="s">
        <v>1453</v>
      </c>
      <c r="G39" t="s">
        <v>247</v>
      </c>
      <c r="H39" t="s">
        <v>247</v>
      </c>
      <c r="I39" t="s">
        <v>1657</v>
      </c>
      <c r="J39" t="s">
        <v>864</v>
      </c>
      <c r="K39" t="s">
        <v>249</v>
      </c>
      <c r="L39">
        <v>1423039</v>
      </c>
      <c r="M39">
        <v>55.342222200000002</v>
      </c>
      <c r="N39">
        <v>-131.64611110000001</v>
      </c>
      <c r="O39" t="s">
        <v>13</v>
      </c>
      <c r="P39" t="s">
        <v>1210</v>
      </c>
      <c r="Q39">
        <v>160</v>
      </c>
    </row>
    <row r="40" spans="1:17" x14ac:dyDescent="0.3">
      <c r="A40" t="s">
        <v>1195</v>
      </c>
      <c r="B40" t="s">
        <v>1716</v>
      </c>
      <c r="C40" s="148">
        <v>7353</v>
      </c>
      <c r="D40" s="148"/>
      <c r="E40" s="148" t="s">
        <v>1487</v>
      </c>
      <c r="F40" s="148" t="s">
        <v>1453</v>
      </c>
      <c r="G40" t="s">
        <v>220</v>
      </c>
      <c r="H40" t="s">
        <v>220</v>
      </c>
      <c r="I40" t="s">
        <v>1660</v>
      </c>
      <c r="J40" t="s">
        <v>600</v>
      </c>
      <c r="K40" t="s">
        <v>79</v>
      </c>
      <c r="L40">
        <v>1401958</v>
      </c>
      <c r="M40">
        <v>64.837777799999998</v>
      </c>
      <c r="N40">
        <v>-147.7163889</v>
      </c>
      <c r="O40" t="s">
        <v>12</v>
      </c>
      <c r="P40" t="s">
        <v>539</v>
      </c>
      <c r="Q40">
        <v>169</v>
      </c>
    </row>
    <row r="41" spans="1:17" x14ac:dyDescent="0.3">
      <c r="A41" t="s">
        <v>1248</v>
      </c>
      <c r="B41" t="s">
        <v>1656</v>
      </c>
      <c r="C41" s="148">
        <v>14856</v>
      </c>
      <c r="D41" s="148"/>
      <c r="E41" s="148" t="s">
        <v>1492</v>
      </c>
      <c r="G41" t="s">
        <v>1292</v>
      </c>
      <c r="H41" t="s">
        <v>1292</v>
      </c>
      <c r="I41" t="s">
        <v>1657</v>
      </c>
      <c r="J41" t="s">
        <v>864</v>
      </c>
      <c r="K41" t="s">
        <v>323</v>
      </c>
      <c r="L41">
        <v>1424228</v>
      </c>
      <c r="M41">
        <v>56.811266699999997</v>
      </c>
      <c r="N41">
        <v>-132.95124250000001</v>
      </c>
      <c r="O41" t="s">
        <v>13</v>
      </c>
      <c r="P41" t="s">
        <v>323</v>
      </c>
      <c r="Q41">
        <v>212</v>
      </c>
    </row>
    <row r="42" spans="1:17" x14ac:dyDescent="0.3">
      <c r="A42" t="s">
        <v>1179</v>
      </c>
      <c r="B42" t="s">
        <v>1714</v>
      </c>
      <c r="C42" s="148" t="s">
        <v>1495</v>
      </c>
      <c r="D42" s="148">
        <v>331870</v>
      </c>
      <c r="E42" s="148" t="s">
        <v>1453</v>
      </c>
      <c r="F42" s="148" t="s">
        <v>1487</v>
      </c>
      <c r="G42" t="s">
        <v>184</v>
      </c>
      <c r="H42" t="s">
        <v>183</v>
      </c>
      <c r="I42" t="s">
        <v>1715</v>
      </c>
      <c r="J42" t="s">
        <v>770</v>
      </c>
      <c r="K42" t="s">
        <v>184</v>
      </c>
      <c r="L42">
        <v>1400274</v>
      </c>
      <c r="M42">
        <v>56.308439300000003</v>
      </c>
      <c r="N42">
        <v>-158.53023909999999</v>
      </c>
      <c r="O42" t="s">
        <v>6</v>
      </c>
      <c r="P42" t="s">
        <v>184</v>
      </c>
      <c r="Q42">
        <v>212</v>
      </c>
    </row>
    <row r="43" spans="1:17" x14ac:dyDescent="0.3">
      <c r="A43" t="s">
        <v>1170</v>
      </c>
      <c r="B43" t="s">
        <v>1682</v>
      </c>
      <c r="C43" s="148" t="s">
        <v>1495</v>
      </c>
      <c r="D43" s="148">
        <v>331770</v>
      </c>
      <c r="E43" s="148" t="s">
        <v>1453</v>
      </c>
      <c r="F43" s="148" t="s">
        <v>1487</v>
      </c>
      <c r="G43" t="s">
        <v>162</v>
      </c>
      <c r="H43" t="s">
        <v>161</v>
      </c>
      <c r="I43" t="s">
        <v>1683</v>
      </c>
      <c r="J43" t="s">
        <v>748</v>
      </c>
      <c r="K43" t="s">
        <v>162</v>
      </c>
      <c r="L43">
        <v>1398382</v>
      </c>
      <c r="M43">
        <v>68.126944399999999</v>
      </c>
      <c r="N43">
        <v>-145.53777779999999</v>
      </c>
      <c r="O43" t="s">
        <v>14</v>
      </c>
      <c r="P43" t="s">
        <v>162</v>
      </c>
      <c r="Q43">
        <v>214</v>
      </c>
    </row>
    <row r="44" spans="1:17" x14ac:dyDescent="0.3">
      <c r="A44" t="s">
        <v>1177</v>
      </c>
      <c r="B44" t="s">
        <v>1705</v>
      </c>
      <c r="C44" s="148" t="s">
        <v>1495</v>
      </c>
      <c r="D44" s="148">
        <v>331840</v>
      </c>
      <c r="E44" s="148" t="s">
        <v>1453</v>
      </c>
      <c r="F44" s="148" t="s">
        <v>1487</v>
      </c>
      <c r="G44" t="s">
        <v>178</v>
      </c>
      <c r="H44" t="s">
        <v>177</v>
      </c>
      <c r="I44" t="s">
        <v>1706</v>
      </c>
      <c r="J44" t="s">
        <v>766</v>
      </c>
      <c r="K44" t="s">
        <v>178</v>
      </c>
      <c r="L44">
        <v>1400128</v>
      </c>
      <c r="M44">
        <v>66.654444400000003</v>
      </c>
      <c r="N44">
        <v>-143.7222222</v>
      </c>
      <c r="O44" t="s">
        <v>14</v>
      </c>
      <c r="P44" t="s">
        <v>178</v>
      </c>
      <c r="Q44">
        <v>227</v>
      </c>
    </row>
    <row r="45" spans="1:17" x14ac:dyDescent="0.3">
      <c r="A45" t="s">
        <v>1201</v>
      </c>
      <c r="B45" t="s">
        <v>1770</v>
      </c>
      <c r="C45" s="148">
        <v>9192</v>
      </c>
      <c r="D45" s="148">
        <v>332040</v>
      </c>
      <c r="E45" s="148" t="s">
        <v>1492</v>
      </c>
      <c r="F45" s="148" t="s">
        <v>1487</v>
      </c>
      <c r="G45" t="s">
        <v>237</v>
      </c>
      <c r="H45" t="s">
        <v>236</v>
      </c>
      <c r="I45" t="s">
        <v>1771</v>
      </c>
      <c r="J45" t="s">
        <v>850</v>
      </c>
      <c r="K45" t="s">
        <v>237</v>
      </c>
      <c r="L45">
        <v>1403706</v>
      </c>
      <c r="M45">
        <v>59.3277778</v>
      </c>
      <c r="N45">
        <v>-155.89472219999999</v>
      </c>
      <c r="O45" t="s">
        <v>6</v>
      </c>
      <c r="P45" t="s">
        <v>237</v>
      </c>
      <c r="Q45">
        <v>227</v>
      </c>
    </row>
    <row r="46" spans="1:17" x14ac:dyDescent="0.3">
      <c r="A46" t="s">
        <v>1235</v>
      </c>
      <c r="B46" t="s">
        <v>1537</v>
      </c>
      <c r="C46" s="148" t="s">
        <v>1495</v>
      </c>
      <c r="D46" s="148">
        <v>332330</v>
      </c>
      <c r="E46" s="148" t="s">
        <v>1453</v>
      </c>
      <c r="F46" s="148" t="s">
        <v>1487</v>
      </c>
      <c r="G46" t="s">
        <v>300</v>
      </c>
      <c r="H46" t="s">
        <v>299</v>
      </c>
      <c r="I46" t="s">
        <v>1538</v>
      </c>
      <c r="J46" t="s">
        <v>939</v>
      </c>
      <c r="K46" t="s">
        <v>300</v>
      </c>
      <c r="L46">
        <v>1407022</v>
      </c>
      <c r="M46">
        <v>63.013333299999999</v>
      </c>
      <c r="N46">
        <v>-154.375</v>
      </c>
      <c r="O46" t="s">
        <v>14</v>
      </c>
      <c r="P46" t="s">
        <v>300</v>
      </c>
      <c r="Q46">
        <v>230</v>
      </c>
    </row>
    <row r="47" spans="1:17" x14ac:dyDescent="0.3">
      <c r="A47" t="s">
        <v>1240</v>
      </c>
      <c r="B47" t="s">
        <v>1548</v>
      </c>
      <c r="C47" s="148">
        <v>26616</v>
      </c>
      <c r="D47" s="148">
        <v>332380</v>
      </c>
      <c r="E47" s="148" t="s">
        <v>1492</v>
      </c>
      <c r="F47" s="148" t="s">
        <v>1487</v>
      </c>
      <c r="G47" t="s">
        <v>307</v>
      </c>
      <c r="H47" t="s">
        <v>303</v>
      </c>
      <c r="I47" t="s">
        <v>1549</v>
      </c>
      <c r="J47" t="s">
        <v>949</v>
      </c>
      <c r="K47" t="s">
        <v>307</v>
      </c>
      <c r="L47">
        <v>1416680</v>
      </c>
      <c r="M47">
        <v>70.217500000000001</v>
      </c>
      <c r="N47">
        <v>-150.97638889999999</v>
      </c>
      <c r="O47" t="s">
        <v>10</v>
      </c>
      <c r="P47" t="s">
        <v>307</v>
      </c>
      <c r="Q47">
        <v>240</v>
      </c>
    </row>
    <row r="48" spans="1:17" x14ac:dyDescent="0.3">
      <c r="A48" t="s">
        <v>1241</v>
      </c>
      <c r="B48" t="s">
        <v>1548</v>
      </c>
      <c r="C48" s="148">
        <v>26616</v>
      </c>
      <c r="D48" s="148">
        <v>332390</v>
      </c>
      <c r="E48" s="148" t="s">
        <v>1492</v>
      </c>
      <c r="F48" s="148" t="s">
        <v>1487</v>
      </c>
      <c r="G48" t="s">
        <v>308</v>
      </c>
      <c r="H48" t="s">
        <v>303</v>
      </c>
      <c r="I48" t="s">
        <v>1571</v>
      </c>
      <c r="J48" t="s">
        <v>951</v>
      </c>
      <c r="K48" t="s">
        <v>308</v>
      </c>
      <c r="L48">
        <v>1408110</v>
      </c>
      <c r="M48">
        <v>68.348611099999999</v>
      </c>
      <c r="N48">
        <v>-166.73472219999999</v>
      </c>
      <c r="O48" t="s">
        <v>10</v>
      </c>
      <c r="P48" t="s">
        <v>308</v>
      </c>
      <c r="Q48">
        <v>240</v>
      </c>
    </row>
    <row r="49" spans="1:17" x14ac:dyDescent="0.3">
      <c r="A49" t="s">
        <v>1242</v>
      </c>
      <c r="B49" t="s">
        <v>1548</v>
      </c>
      <c r="C49" s="148">
        <v>26616</v>
      </c>
      <c r="D49" s="148">
        <v>332400</v>
      </c>
      <c r="E49" s="148" t="s">
        <v>1492</v>
      </c>
      <c r="F49" s="148" t="s">
        <v>1487</v>
      </c>
      <c r="G49" t="s">
        <v>309</v>
      </c>
      <c r="H49" t="s">
        <v>303</v>
      </c>
      <c r="I49" t="s">
        <v>1572</v>
      </c>
      <c r="J49" t="s">
        <v>953</v>
      </c>
      <c r="K49" t="s">
        <v>309</v>
      </c>
      <c r="L49">
        <v>1408115</v>
      </c>
      <c r="M49">
        <v>69.743857000000006</v>
      </c>
      <c r="N49">
        <v>-163.008442</v>
      </c>
      <c r="O49" t="s">
        <v>10</v>
      </c>
      <c r="P49" t="s">
        <v>309</v>
      </c>
      <c r="Q49">
        <v>240</v>
      </c>
    </row>
    <row r="50" spans="1:17" x14ac:dyDescent="0.3">
      <c r="A50" t="s">
        <v>1243</v>
      </c>
      <c r="B50" t="s">
        <v>1548</v>
      </c>
      <c r="C50" s="148">
        <v>26616</v>
      </c>
      <c r="D50" s="148">
        <v>332410</v>
      </c>
      <c r="E50" s="148" t="s">
        <v>1492</v>
      </c>
      <c r="F50" s="148" t="s">
        <v>1487</v>
      </c>
      <c r="G50" t="s">
        <v>310</v>
      </c>
      <c r="H50" t="s">
        <v>303</v>
      </c>
      <c r="I50" t="s">
        <v>1637</v>
      </c>
      <c r="J50" t="s">
        <v>955</v>
      </c>
      <c r="K50" t="s">
        <v>310</v>
      </c>
      <c r="L50">
        <v>1411728</v>
      </c>
      <c r="M50">
        <v>70.636944400000004</v>
      </c>
      <c r="N50">
        <v>-160.03833330000001</v>
      </c>
      <c r="O50" t="s">
        <v>10</v>
      </c>
      <c r="P50" t="s">
        <v>310</v>
      </c>
      <c r="Q50">
        <v>240</v>
      </c>
    </row>
    <row r="51" spans="1:17" x14ac:dyDescent="0.3">
      <c r="A51" t="s">
        <v>1237</v>
      </c>
      <c r="B51" t="s">
        <v>1548</v>
      </c>
      <c r="C51" s="148">
        <v>26616</v>
      </c>
      <c r="D51" s="148">
        <v>332350</v>
      </c>
      <c r="E51" s="148" t="s">
        <v>1492</v>
      </c>
      <c r="F51" s="148" t="s">
        <v>1487</v>
      </c>
      <c r="G51" t="s">
        <v>304</v>
      </c>
      <c r="H51" t="s">
        <v>303</v>
      </c>
      <c r="I51" t="s">
        <v>1640</v>
      </c>
      <c r="J51" t="s">
        <v>943</v>
      </c>
      <c r="K51" t="s">
        <v>304</v>
      </c>
      <c r="L51">
        <v>1398235</v>
      </c>
      <c r="M51">
        <v>68.143333299999995</v>
      </c>
      <c r="N51">
        <v>-151.7358333</v>
      </c>
      <c r="O51" t="s">
        <v>10</v>
      </c>
      <c r="P51" t="s">
        <v>304</v>
      </c>
      <c r="Q51">
        <v>240</v>
      </c>
    </row>
    <row r="52" spans="1:17" x14ac:dyDescent="0.3">
      <c r="A52" t="s">
        <v>1238</v>
      </c>
      <c r="B52" t="s">
        <v>1548</v>
      </c>
      <c r="C52" s="148">
        <v>26616</v>
      </c>
      <c r="D52" s="148">
        <v>332360</v>
      </c>
      <c r="E52" s="148" t="s">
        <v>1492</v>
      </c>
      <c r="F52" s="148" t="s">
        <v>1487</v>
      </c>
      <c r="G52" t="s">
        <v>305</v>
      </c>
      <c r="H52" t="s">
        <v>303</v>
      </c>
      <c r="I52" t="s">
        <v>1690</v>
      </c>
      <c r="J52" t="s">
        <v>945</v>
      </c>
      <c r="K52" t="s">
        <v>305</v>
      </c>
      <c r="L52">
        <v>1406178</v>
      </c>
      <c r="M52">
        <v>70.469166700000002</v>
      </c>
      <c r="N52">
        <v>-157.39944439999999</v>
      </c>
      <c r="O52" t="s">
        <v>10</v>
      </c>
      <c r="P52" t="s">
        <v>305</v>
      </c>
      <c r="Q52">
        <v>240</v>
      </c>
    </row>
    <row r="53" spans="1:17" x14ac:dyDescent="0.3">
      <c r="A53" t="s">
        <v>1239</v>
      </c>
      <c r="B53" t="s">
        <v>1548</v>
      </c>
      <c r="C53" s="148">
        <v>26616</v>
      </c>
      <c r="D53" s="148">
        <v>332370</v>
      </c>
      <c r="E53" s="148" t="s">
        <v>1492</v>
      </c>
      <c r="F53" s="148" t="s">
        <v>1487</v>
      </c>
      <c r="G53" t="s">
        <v>306</v>
      </c>
      <c r="H53" t="s">
        <v>303</v>
      </c>
      <c r="I53" t="s">
        <v>1775</v>
      </c>
      <c r="J53" t="s">
        <v>947</v>
      </c>
      <c r="K53" t="s">
        <v>306</v>
      </c>
      <c r="L53">
        <v>1404349</v>
      </c>
      <c r="M53">
        <v>70.131944399999995</v>
      </c>
      <c r="N53">
        <v>-143.6238889</v>
      </c>
      <c r="O53" t="s">
        <v>10</v>
      </c>
      <c r="P53" t="s">
        <v>306</v>
      </c>
      <c r="Q53">
        <v>240</v>
      </c>
    </row>
    <row r="54" spans="1:17" x14ac:dyDescent="0.3">
      <c r="A54" t="s">
        <v>1211</v>
      </c>
      <c r="B54" t="s">
        <v>1786</v>
      </c>
      <c r="C54" s="148" t="s">
        <v>1495</v>
      </c>
      <c r="D54" s="148">
        <v>332080</v>
      </c>
      <c r="E54" s="148" t="s">
        <v>1453</v>
      </c>
      <c r="F54" s="148" t="s">
        <v>1487</v>
      </c>
      <c r="G54" t="s">
        <v>403</v>
      </c>
      <c r="H54" t="s">
        <v>402</v>
      </c>
      <c r="I54" t="s">
        <v>1787</v>
      </c>
      <c r="J54" t="s">
        <v>873</v>
      </c>
      <c r="K54" t="s">
        <v>403</v>
      </c>
      <c r="L54">
        <v>1404781</v>
      </c>
      <c r="M54">
        <v>59.938888900000002</v>
      </c>
      <c r="N54">
        <v>-164.04138889999999</v>
      </c>
      <c r="O54" t="s">
        <v>9</v>
      </c>
      <c r="P54" t="s">
        <v>403</v>
      </c>
      <c r="Q54">
        <v>242</v>
      </c>
    </row>
    <row r="55" spans="1:17" x14ac:dyDescent="0.3">
      <c r="A55" t="s">
        <v>1262</v>
      </c>
      <c r="B55" t="s">
        <v>1611</v>
      </c>
      <c r="C55" s="148">
        <v>18474</v>
      </c>
      <c r="D55" s="148">
        <v>332600</v>
      </c>
      <c r="E55" s="148" t="s">
        <v>1492</v>
      </c>
      <c r="F55" s="148" t="s">
        <v>1487</v>
      </c>
      <c r="G55" t="s">
        <v>354</v>
      </c>
      <c r="H55" t="s">
        <v>353</v>
      </c>
      <c r="I55" t="s">
        <v>1612</v>
      </c>
      <c r="J55" t="s">
        <v>999</v>
      </c>
      <c r="K55" t="s">
        <v>354</v>
      </c>
      <c r="L55">
        <v>1410629</v>
      </c>
      <c r="M55">
        <v>65.171944400000001</v>
      </c>
      <c r="N55">
        <v>-152.07888890000001</v>
      </c>
      <c r="O55" t="s">
        <v>14</v>
      </c>
      <c r="P55" t="s">
        <v>354</v>
      </c>
      <c r="Q55">
        <v>256</v>
      </c>
    </row>
    <row r="56" spans="1:17" x14ac:dyDescent="0.3">
      <c r="A56" t="s">
        <v>1189</v>
      </c>
      <c r="B56" t="s">
        <v>1740</v>
      </c>
      <c r="C56" s="148">
        <v>5553</v>
      </c>
      <c r="D56" s="148">
        <v>331940</v>
      </c>
      <c r="E56" s="148" t="s">
        <v>1492</v>
      </c>
      <c r="F56" s="148" t="s">
        <v>1487</v>
      </c>
      <c r="G56" t="s">
        <v>207</v>
      </c>
      <c r="H56" t="s">
        <v>206</v>
      </c>
      <c r="I56" t="s">
        <v>1741</v>
      </c>
      <c r="J56" t="s">
        <v>812</v>
      </c>
      <c r="K56" t="s">
        <v>207</v>
      </c>
      <c r="L56">
        <v>1401686</v>
      </c>
      <c r="M56">
        <v>58.215555600000002</v>
      </c>
      <c r="N56">
        <v>-157.37583330000001</v>
      </c>
      <c r="O56" t="s">
        <v>6</v>
      </c>
      <c r="P56" t="s">
        <v>207</v>
      </c>
      <c r="Q56">
        <v>264</v>
      </c>
    </row>
    <row r="57" spans="1:17" x14ac:dyDescent="0.3">
      <c r="A57" t="s">
        <v>1189</v>
      </c>
      <c r="B57" t="s">
        <v>1740</v>
      </c>
      <c r="C57" s="148">
        <v>57351</v>
      </c>
      <c r="D57" s="148"/>
      <c r="E57" s="148" t="s">
        <v>1492</v>
      </c>
      <c r="F57" s="148" t="s">
        <v>1487</v>
      </c>
      <c r="G57" t="s">
        <v>207</v>
      </c>
      <c r="H57" t="s">
        <v>206</v>
      </c>
      <c r="I57" t="s">
        <v>1741</v>
      </c>
      <c r="J57" t="s">
        <v>812</v>
      </c>
      <c r="K57" t="s">
        <v>207</v>
      </c>
      <c r="L57">
        <v>1401686</v>
      </c>
      <c r="M57">
        <v>58.215555600000002</v>
      </c>
      <c r="N57">
        <v>-157.37583330000001</v>
      </c>
      <c r="O57" t="s">
        <v>6</v>
      </c>
      <c r="P57" t="s">
        <v>207</v>
      </c>
      <c r="Q57">
        <v>264</v>
      </c>
    </row>
    <row r="58" spans="1:17" x14ac:dyDescent="0.3">
      <c r="A58" t="s">
        <v>1133</v>
      </c>
      <c r="B58" t="s">
        <v>1491</v>
      </c>
      <c r="C58" s="148">
        <v>221</v>
      </c>
      <c r="D58" s="148">
        <v>331420</v>
      </c>
      <c r="E58" s="148" t="s">
        <v>1492</v>
      </c>
      <c r="F58" s="148" t="s">
        <v>1487</v>
      </c>
      <c r="G58" t="s">
        <v>124</v>
      </c>
      <c r="H58" t="s">
        <v>103</v>
      </c>
      <c r="I58" t="s">
        <v>1493</v>
      </c>
      <c r="J58" t="s">
        <v>668</v>
      </c>
      <c r="K58" t="s">
        <v>124</v>
      </c>
      <c r="L58">
        <v>1404981</v>
      </c>
      <c r="M58">
        <v>64.931944400000006</v>
      </c>
      <c r="N58">
        <v>-161.15694439999999</v>
      </c>
      <c r="O58" t="s">
        <v>5</v>
      </c>
      <c r="P58" t="s">
        <v>124</v>
      </c>
      <c r="Q58">
        <v>274</v>
      </c>
    </row>
    <row r="59" spans="1:17" x14ac:dyDescent="0.3">
      <c r="A59" t="s">
        <v>1134</v>
      </c>
      <c r="B59" t="s">
        <v>1491</v>
      </c>
      <c r="C59" s="148">
        <v>221</v>
      </c>
      <c r="D59" s="148">
        <v>331430</v>
      </c>
      <c r="E59" s="148" t="s">
        <v>1492</v>
      </c>
      <c r="F59" s="148" t="s">
        <v>1487</v>
      </c>
      <c r="G59" t="s">
        <v>397</v>
      </c>
      <c r="H59" t="s">
        <v>103</v>
      </c>
      <c r="I59" t="s">
        <v>1507</v>
      </c>
      <c r="J59" t="s">
        <v>704</v>
      </c>
      <c r="K59" t="s">
        <v>397</v>
      </c>
      <c r="L59">
        <v>1405763</v>
      </c>
      <c r="M59">
        <v>61.512222199999997</v>
      </c>
      <c r="N59">
        <v>-160.3580556</v>
      </c>
      <c r="O59" t="s">
        <v>9</v>
      </c>
      <c r="P59" t="s">
        <v>397</v>
      </c>
      <c r="Q59">
        <v>274</v>
      </c>
    </row>
    <row r="60" spans="1:17" x14ac:dyDescent="0.3">
      <c r="A60" t="s">
        <v>1135</v>
      </c>
      <c r="B60" t="s">
        <v>1491</v>
      </c>
      <c r="C60" s="148">
        <v>221</v>
      </c>
      <c r="D60" s="148">
        <v>331440</v>
      </c>
      <c r="E60" s="148" t="s">
        <v>1492</v>
      </c>
      <c r="F60" s="148" t="s">
        <v>1487</v>
      </c>
      <c r="G60" t="s">
        <v>125</v>
      </c>
      <c r="H60" t="s">
        <v>103</v>
      </c>
      <c r="I60" t="s">
        <v>1514</v>
      </c>
      <c r="J60" t="s">
        <v>670</v>
      </c>
      <c r="K60" t="s">
        <v>125</v>
      </c>
      <c r="L60">
        <v>1405984</v>
      </c>
      <c r="M60">
        <v>61.877777799999997</v>
      </c>
      <c r="N60">
        <v>-162.08111109999999</v>
      </c>
      <c r="O60" t="s">
        <v>9</v>
      </c>
      <c r="P60" t="s">
        <v>125</v>
      </c>
      <c r="Q60">
        <v>274</v>
      </c>
    </row>
    <row r="61" spans="1:17" x14ac:dyDescent="0.3">
      <c r="A61" t="s">
        <v>1136</v>
      </c>
      <c r="B61" t="s">
        <v>1491</v>
      </c>
      <c r="C61" s="148">
        <v>221</v>
      </c>
      <c r="D61" s="148">
        <v>331450</v>
      </c>
      <c r="E61" s="148" t="s">
        <v>1492</v>
      </c>
      <c r="F61" s="148" t="s">
        <v>1487</v>
      </c>
      <c r="G61" t="s">
        <v>126</v>
      </c>
      <c r="H61" t="s">
        <v>103</v>
      </c>
      <c r="I61" t="s">
        <v>1517</v>
      </c>
      <c r="J61" t="s">
        <v>722</v>
      </c>
      <c r="K61" t="s">
        <v>126</v>
      </c>
      <c r="L61">
        <v>1406211</v>
      </c>
      <c r="M61">
        <v>60.388055600000001</v>
      </c>
      <c r="N61">
        <v>-166.185</v>
      </c>
      <c r="O61" t="s">
        <v>9</v>
      </c>
      <c r="P61" t="s">
        <v>126</v>
      </c>
      <c r="Q61">
        <v>274</v>
      </c>
    </row>
    <row r="62" spans="1:17" x14ac:dyDescent="0.3">
      <c r="A62" t="s">
        <v>1137</v>
      </c>
      <c r="B62" t="s">
        <v>1491</v>
      </c>
      <c r="C62" s="148">
        <v>221</v>
      </c>
      <c r="D62" s="148">
        <v>331460</v>
      </c>
      <c r="E62" s="148" t="s">
        <v>1492</v>
      </c>
      <c r="F62" s="148" t="s">
        <v>1487</v>
      </c>
      <c r="G62" t="s">
        <v>127</v>
      </c>
      <c r="H62" t="s">
        <v>103</v>
      </c>
      <c r="I62" t="s">
        <v>1520</v>
      </c>
      <c r="J62" t="s">
        <v>724</v>
      </c>
      <c r="K62" t="s">
        <v>127</v>
      </c>
      <c r="L62">
        <v>1406419</v>
      </c>
      <c r="M62">
        <v>65.150411000000005</v>
      </c>
      <c r="N62">
        <v>-149.34970799999999</v>
      </c>
      <c r="O62" t="s">
        <v>14</v>
      </c>
      <c r="P62" t="s">
        <v>127</v>
      </c>
      <c r="Q62">
        <v>274</v>
      </c>
    </row>
    <row r="63" spans="1:17" x14ac:dyDescent="0.3">
      <c r="A63" t="s">
        <v>1138</v>
      </c>
      <c r="B63" t="s">
        <v>1491</v>
      </c>
      <c r="C63" s="148">
        <v>221</v>
      </c>
      <c r="D63" s="148">
        <v>331470</v>
      </c>
      <c r="E63" s="148" t="s">
        <v>1492</v>
      </c>
      <c r="F63" s="148" t="s">
        <v>1487</v>
      </c>
      <c r="G63" t="s">
        <v>128</v>
      </c>
      <c r="H63" t="s">
        <v>103</v>
      </c>
      <c r="I63" t="s">
        <v>1521</v>
      </c>
      <c r="J63" t="s">
        <v>672</v>
      </c>
      <c r="K63" t="s">
        <v>128</v>
      </c>
      <c r="L63">
        <v>1406655</v>
      </c>
      <c r="M63">
        <v>62.085555599999999</v>
      </c>
      <c r="N63">
        <v>-163.72944440000001</v>
      </c>
      <c r="O63" t="s">
        <v>9</v>
      </c>
      <c r="P63" t="s">
        <v>128</v>
      </c>
      <c r="Q63">
        <v>274</v>
      </c>
    </row>
    <row r="64" spans="1:17" x14ac:dyDescent="0.3">
      <c r="A64" t="s">
        <v>1139</v>
      </c>
      <c r="B64" t="s">
        <v>1491</v>
      </c>
      <c r="C64" s="148">
        <v>221</v>
      </c>
      <c r="D64" s="148">
        <v>331480</v>
      </c>
      <c r="E64" s="148" t="s">
        <v>1492</v>
      </c>
      <c r="F64" s="148" t="s">
        <v>1487</v>
      </c>
      <c r="G64" t="s">
        <v>129</v>
      </c>
      <c r="H64" t="s">
        <v>103</v>
      </c>
      <c r="I64" t="s">
        <v>1533</v>
      </c>
      <c r="J64" t="s">
        <v>1117</v>
      </c>
      <c r="K64" t="s">
        <v>129</v>
      </c>
      <c r="L64">
        <v>1406972</v>
      </c>
      <c r="M64">
        <v>59.4527778</v>
      </c>
      <c r="N64">
        <v>-157.31194439999999</v>
      </c>
      <c r="O64" t="s">
        <v>6</v>
      </c>
      <c r="P64" t="s">
        <v>129</v>
      </c>
      <c r="Q64">
        <v>274</v>
      </c>
    </row>
    <row r="65" spans="1:17" x14ac:dyDescent="0.3">
      <c r="A65" t="s">
        <v>1140</v>
      </c>
      <c r="B65" t="s">
        <v>1491</v>
      </c>
      <c r="C65" s="148">
        <v>221</v>
      </c>
      <c r="D65" s="148">
        <v>331490</v>
      </c>
      <c r="E65" s="148" t="s">
        <v>1492</v>
      </c>
      <c r="F65" s="148" t="s">
        <v>1487</v>
      </c>
      <c r="G65" t="s">
        <v>130</v>
      </c>
      <c r="H65" t="s">
        <v>103</v>
      </c>
      <c r="I65" t="s">
        <v>1536</v>
      </c>
      <c r="J65" t="s">
        <v>702</v>
      </c>
      <c r="K65" t="s">
        <v>130</v>
      </c>
      <c r="L65">
        <v>1407008</v>
      </c>
      <c r="M65">
        <v>60.479444399999998</v>
      </c>
      <c r="N65">
        <v>-164.72388889999999</v>
      </c>
      <c r="O65" t="s">
        <v>9</v>
      </c>
      <c r="P65" t="s">
        <v>130</v>
      </c>
      <c r="Q65">
        <v>274</v>
      </c>
    </row>
    <row r="66" spans="1:17" x14ac:dyDescent="0.3">
      <c r="A66" t="s">
        <v>1141</v>
      </c>
      <c r="B66" t="s">
        <v>1491</v>
      </c>
      <c r="C66" s="148">
        <v>221</v>
      </c>
      <c r="D66" s="148">
        <v>331500</v>
      </c>
      <c r="E66" s="148" t="s">
        <v>1492</v>
      </c>
      <c r="F66" s="148" t="s">
        <v>1487</v>
      </c>
      <c r="G66" t="s">
        <v>131</v>
      </c>
      <c r="H66" t="s">
        <v>103</v>
      </c>
      <c r="I66" t="s">
        <v>1541</v>
      </c>
      <c r="J66" t="s">
        <v>676</v>
      </c>
      <c r="K66" t="s">
        <v>131</v>
      </c>
      <c r="L66">
        <v>1413638</v>
      </c>
      <c r="M66">
        <v>67.571111099999996</v>
      </c>
      <c r="N66">
        <v>-162.9652778</v>
      </c>
      <c r="O66" t="s">
        <v>11</v>
      </c>
      <c r="P66" t="s">
        <v>131</v>
      </c>
      <c r="Q66">
        <v>274</v>
      </c>
    </row>
    <row r="67" spans="1:17" x14ac:dyDescent="0.3">
      <c r="A67" t="s">
        <v>1142</v>
      </c>
      <c r="B67" t="s">
        <v>1491</v>
      </c>
      <c r="C67" s="148">
        <v>221</v>
      </c>
      <c r="D67" s="148">
        <v>331510</v>
      </c>
      <c r="E67" s="148" t="s">
        <v>1492</v>
      </c>
      <c r="F67" s="148" t="s">
        <v>1487</v>
      </c>
      <c r="G67" t="s">
        <v>132</v>
      </c>
      <c r="H67" t="s">
        <v>103</v>
      </c>
      <c r="I67" t="s">
        <v>1544</v>
      </c>
      <c r="J67" t="s">
        <v>678</v>
      </c>
      <c r="K67" t="s">
        <v>132</v>
      </c>
      <c r="L67">
        <v>1413646</v>
      </c>
      <c r="M67">
        <v>66.838333300000002</v>
      </c>
      <c r="N67">
        <v>-161.03277779999999</v>
      </c>
      <c r="O67" t="s">
        <v>11</v>
      </c>
      <c r="P67" t="s">
        <v>132</v>
      </c>
      <c r="Q67">
        <v>274</v>
      </c>
    </row>
    <row r="68" spans="1:17" x14ac:dyDescent="0.3">
      <c r="A68" t="s">
        <v>1143</v>
      </c>
      <c r="B68" t="s">
        <v>1491</v>
      </c>
      <c r="C68" s="148">
        <v>221</v>
      </c>
      <c r="D68" s="148">
        <v>331520</v>
      </c>
      <c r="E68" s="148" t="s">
        <v>1492</v>
      </c>
      <c r="F68" s="148" t="s">
        <v>1487</v>
      </c>
      <c r="G68" t="s">
        <v>133</v>
      </c>
      <c r="H68" t="s">
        <v>103</v>
      </c>
      <c r="I68" t="s">
        <v>1550</v>
      </c>
      <c r="J68" t="s">
        <v>726</v>
      </c>
      <c r="K68" t="s">
        <v>133</v>
      </c>
      <c r="L68">
        <v>1407321</v>
      </c>
      <c r="M68">
        <v>64.7194444</v>
      </c>
      <c r="N68">
        <v>-158.1030556</v>
      </c>
      <c r="O68" t="s">
        <v>14</v>
      </c>
      <c r="P68" t="s">
        <v>133</v>
      </c>
      <c r="Q68">
        <v>274</v>
      </c>
    </row>
    <row r="69" spans="1:17" x14ac:dyDescent="0.3">
      <c r="A69" t="s">
        <v>1144</v>
      </c>
      <c r="B69" t="s">
        <v>1491</v>
      </c>
      <c r="C69" s="148">
        <v>221</v>
      </c>
      <c r="D69" s="148">
        <v>331530</v>
      </c>
      <c r="E69" s="148" t="s">
        <v>1492</v>
      </c>
      <c r="F69" s="148" t="s">
        <v>1487</v>
      </c>
      <c r="G69" t="s">
        <v>134</v>
      </c>
      <c r="H69" t="s">
        <v>103</v>
      </c>
      <c r="I69" t="s">
        <v>1553</v>
      </c>
      <c r="J69" t="s">
        <v>660</v>
      </c>
      <c r="K69" t="s">
        <v>134</v>
      </c>
      <c r="L69">
        <v>1407339</v>
      </c>
      <c r="M69">
        <v>60.896944400000002</v>
      </c>
      <c r="N69">
        <v>-162.4594444</v>
      </c>
      <c r="O69" t="s">
        <v>9</v>
      </c>
      <c r="P69" t="s">
        <v>134</v>
      </c>
      <c r="Q69">
        <v>274</v>
      </c>
    </row>
    <row r="70" spans="1:17" x14ac:dyDescent="0.3">
      <c r="A70" t="s">
        <v>1145</v>
      </c>
      <c r="B70" t="s">
        <v>1491</v>
      </c>
      <c r="C70" s="148">
        <v>221</v>
      </c>
      <c r="D70" s="148">
        <v>331540</v>
      </c>
      <c r="E70" s="148" t="s">
        <v>1492</v>
      </c>
      <c r="F70" s="148" t="s">
        <v>1487</v>
      </c>
      <c r="G70" t="s">
        <v>135</v>
      </c>
      <c r="H70" t="s">
        <v>103</v>
      </c>
      <c r="I70" t="s">
        <v>1554</v>
      </c>
      <c r="J70" t="s">
        <v>728</v>
      </c>
      <c r="K70" t="s">
        <v>135</v>
      </c>
      <c r="L70">
        <v>1407483</v>
      </c>
      <c r="M70">
        <v>57.2027778</v>
      </c>
      <c r="N70">
        <v>-153.3038889</v>
      </c>
      <c r="O70" t="s">
        <v>8</v>
      </c>
      <c r="P70" t="s">
        <v>135</v>
      </c>
      <c r="Q70">
        <v>274</v>
      </c>
    </row>
    <row r="71" spans="1:17" x14ac:dyDescent="0.3">
      <c r="A71" t="s">
        <v>1146</v>
      </c>
      <c r="B71" t="s">
        <v>1491</v>
      </c>
      <c r="C71" s="148">
        <v>221</v>
      </c>
      <c r="D71" s="148">
        <v>331550</v>
      </c>
      <c r="E71" s="148" t="s">
        <v>1492</v>
      </c>
      <c r="F71" s="148" t="s">
        <v>1487</v>
      </c>
      <c r="G71" t="s">
        <v>136</v>
      </c>
      <c r="H71" t="s">
        <v>103</v>
      </c>
      <c r="I71" t="s">
        <v>1567</v>
      </c>
      <c r="J71" t="s">
        <v>680</v>
      </c>
      <c r="K71" t="s">
        <v>136</v>
      </c>
      <c r="L71">
        <v>1407993</v>
      </c>
      <c r="M71">
        <v>61.938888900000002</v>
      </c>
      <c r="N71">
        <v>-162.875</v>
      </c>
      <c r="O71" t="s">
        <v>9</v>
      </c>
      <c r="P71" t="s">
        <v>136</v>
      </c>
      <c r="Q71">
        <v>274</v>
      </c>
    </row>
    <row r="72" spans="1:17" x14ac:dyDescent="0.3">
      <c r="A72" t="s">
        <v>1147</v>
      </c>
      <c r="B72" t="s">
        <v>1491</v>
      </c>
      <c r="C72" s="148">
        <v>221</v>
      </c>
      <c r="D72" s="148">
        <v>331560</v>
      </c>
      <c r="E72" s="148" t="s">
        <v>1492</v>
      </c>
      <c r="F72" s="148" t="s">
        <v>1487</v>
      </c>
      <c r="G72" t="s">
        <v>398</v>
      </c>
      <c r="H72" t="s">
        <v>103</v>
      </c>
      <c r="I72" t="s">
        <v>1568</v>
      </c>
      <c r="J72" t="s">
        <v>684</v>
      </c>
      <c r="K72" t="s">
        <v>398</v>
      </c>
      <c r="L72">
        <v>1408054</v>
      </c>
      <c r="M72">
        <v>62.032777799999998</v>
      </c>
      <c r="N72">
        <v>-163.28777779999999</v>
      </c>
      <c r="O72" t="s">
        <v>9</v>
      </c>
      <c r="P72" t="s">
        <v>398</v>
      </c>
      <c r="Q72">
        <v>274</v>
      </c>
    </row>
    <row r="73" spans="1:17" x14ac:dyDescent="0.3">
      <c r="A73" t="s">
        <v>1148</v>
      </c>
      <c r="B73" t="s">
        <v>1491</v>
      </c>
      <c r="C73" s="148">
        <v>221</v>
      </c>
      <c r="D73" s="148">
        <v>331570</v>
      </c>
      <c r="E73" s="148" t="s">
        <v>1492</v>
      </c>
      <c r="F73" s="148" t="s">
        <v>1487</v>
      </c>
      <c r="G73" t="s">
        <v>137</v>
      </c>
      <c r="H73" t="s">
        <v>103</v>
      </c>
      <c r="I73" t="s">
        <v>1577</v>
      </c>
      <c r="J73" t="s">
        <v>682</v>
      </c>
      <c r="K73" t="s">
        <v>137</v>
      </c>
      <c r="L73">
        <v>1408462</v>
      </c>
      <c r="M73">
        <v>59.748888899999997</v>
      </c>
      <c r="N73">
        <v>-161.9158333</v>
      </c>
      <c r="O73" t="s">
        <v>9</v>
      </c>
      <c r="P73" t="s">
        <v>137</v>
      </c>
      <c r="Q73">
        <v>274</v>
      </c>
    </row>
    <row r="74" spans="1:17" x14ac:dyDescent="0.3">
      <c r="A74" t="s">
        <v>1149</v>
      </c>
      <c r="B74" t="s">
        <v>1491</v>
      </c>
      <c r="C74" s="148">
        <v>221</v>
      </c>
      <c r="D74" s="148">
        <v>331580</v>
      </c>
      <c r="E74" s="148" t="s">
        <v>1492</v>
      </c>
      <c r="F74" s="148" t="s">
        <v>1487</v>
      </c>
      <c r="G74" t="s">
        <v>138</v>
      </c>
      <c r="H74" t="s">
        <v>103</v>
      </c>
      <c r="I74" t="s">
        <v>1586</v>
      </c>
      <c r="J74" t="s">
        <v>730</v>
      </c>
      <c r="K74" t="s">
        <v>138</v>
      </c>
      <c r="L74">
        <v>1408925</v>
      </c>
      <c r="M74">
        <v>61.784999999999997</v>
      </c>
      <c r="N74">
        <v>-161.32027780000001</v>
      </c>
      <c r="O74" t="s">
        <v>9</v>
      </c>
      <c r="P74" t="s">
        <v>138</v>
      </c>
      <c r="Q74">
        <v>274</v>
      </c>
    </row>
    <row r="75" spans="1:17" x14ac:dyDescent="0.3">
      <c r="A75" t="s">
        <v>1150</v>
      </c>
      <c r="B75" t="s">
        <v>1491</v>
      </c>
      <c r="C75" s="148">
        <v>221</v>
      </c>
      <c r="D75" s="148">
        <v>331660</v>
      </c>
      <c r="E75" s="148" t="s">
        <v>1492</v>
      </c>
      <c r="F75" s="148" t="s">
        <v>1487</v>
      </c>
      <c r="G75" t="s">
        <v>1151</v>
      </c>
      <c r="H75" t="s">
        <v>103</v>
      </c>
      <c r="I75" t="s">
        <v>1521</v>
      </c>
      <c r="J75" t="s">
        <v>684</v>
      </c>
      <c r="K75" t="s">
        <v>139</v>
      </c>
      <c r="L75">
        <v>1398261</v>
      </c>
      <c r="M75">
        <v>62.0530556</v>
      </c>
      <c r="N75">
        <v>-163.1658333</v>
      </c>
      <c r="O75" t="s">
        <v>9</v>
      </c>
      <c r="P75" t="s">
        <v>1151</v>
      </c>
      <c r="Q75">
        <v>274</v>
      </c>
    </row>
    <row r="76" spans="1:17" x14ac:dyDescent="0.3">
      <c r="A76" t="s">
        <v>1152</v>
      </c>
      <c r="B76" t="s">
        <v>1491</v>
      </c>
      <c r="C76" s="148">
        <v>221</v>
      </c>
      <c r="D76" s="148">
        <v>331670</v>
      </c>
      <c r="E76" s="148" t="s">
        <v>1492</v>
      </c>
      <c r="F76" s="148" t="s">
        <v>1487</v>
      </c>
      <c r="G76" t="s">
        <v>140</v>
      </c>
      <c r="H76" t="s">
        <v>103</v>
      </c>
      <c r="I76" t="s">
        <v>1589</v>
      </c>
      <c r="J76" t="s">
        <v>698</v>
      </c>
      <c r="K76" t="s">
        <v>140</v>
      </c>
      <c r="L76">
        <v>1408977</v>
      </c>
      <c r="M76">
        <v>63.478055599999998</v>
      </c>
      <c r="N76">
        <v>-162.03916670000001</v>
      </c>
      <c r="O76" t="s">
        <v>5</v>
      </c>
      <c r="P76" t="s">
        <v>140</v>
      </c>
      <c r="Q76">
        <v>274</v>
      </c>
    </row>
    <row r="77" spans="1:17" x14ac:dyDescent="0.3">
      <c r="A77" t="s">
        <v>1153</v>
      </c>
      <c r="B77" t="s">
        <v>1491</v>
      </c>
      <c r="C77" s="148">
        <v>221</v>
      </c>
      <c r="D77" s="148">
        <v>331590</v>
      </c>
      <c r="E77" s="148" t="s">
        <v>1492</v>
      </c>
      <c r="F77" s="148" t="s">
        <v>1487</v>
      </c>
      <c r="G77" t="s">
        <v>141</v>
      </c>
      <c r="H77" t="s">
        <v>103</v>
      </c>
      <c r="I77" t="s">
        <v>1594</v>
      </c>
      <c r="J77" t="s">
        <v>687</v>
      </c>
      <c r="K77" t="s">
        <v>141</v>
      </c>
      <c r="L77">
        <v>1409106</v>
      </c>
      <c r="M77">
        <v>63.694166699999997</v>
      </c>
      <c r="N77">
        <v>-170.47888889999999</v>
      </c>
      <c r="O77" t="s">
        <v>5</v>
      </c>
      <c r="P77" t="s">
        <v>141</v>
      </c>
      <c r="Q77">
        <v>274</v>
      </c>
    </row>
    <row r="78" spans="1:17" x14ac:dyDescent="0.3">
      <c r="A78" t="s">
        <v>1154</v>
      </c>
      <c r="B78" t="s">
        <v>1491</v>
      </c>
      <c r="C78" s="148">
        <v>221</v>
      </c>
      <c r="D78" s="148">
        <v>331600</v>
      </c>
      <c r="E78" s="148" t="s">
        <v>1492</v>
      </c>
      <c r="F78" s="148" t="s">
        <v>1487</v>
      </c>
      <c r="G78" t="s">
        <v>142</v>
      </c>
      <c r="H78" t="s">
        <v>103</v>
      </c>
      <c r="I78" t="s">
        <v>1595</v>
      </c>
      <c r="J78" t="s">
        <v>689</v>
      </c>
      <c r="K78" t="s">
        <v>142</v>
      </c>
      <c r="L78">
        <v>1409133</v>
      </c>
      <c r="M78">
        <v>61.8427778</v>
      </c>
      <c r="N78">
        <v>-165.5816667</v>
      </c>
      <c r="O78" t="s">
        <v>9</v>
      </c>
      <c r="P78" t="s">
        <v>142</v>
      </c>
      <c r="Q78">
        <v>274</v>
      </c>
    </row>
    <row r="79" spans="1:17" x14ac:dyDescent="0.3">
      <c r="A79" t="s">
        <v>1155</v>
      </c>
      <c r="B79" t="s">
        <v>1491</v>
      </c>
      <c r="C79" s="148">
        <v>221</v>
      </c>
      <c r="D79" s="148">
        <v>331610</v>
      </c>
      <c r="E79" s="148" t="s">
        <v>1492</v>
      </c>
      <c r="F79" s="148" t="s">
        <v>1487</v>
      </c>
      <c r="G79" t="s">
        <v>143</v>
      </c>
      <c r="H79" t="s">
        <v>103</v>
      </c>
      <c r="I79" t="s">
        <v>1596</v>
      </c>
      <c r="J79" t="s">
        <v>691</v>
      </c>
      <c r="K79" t="s">
        <v>143</v>
      </c>
      <c r="L79">
        <v>1413930</v>
      </c>
      <c r="M79">
        <v>66.603888900000001</v>
      </c>
      <c r="N79">
        <v>-160.00694440000001</v>
      </c>
      <c r="O79" t="s">
        <v>11</v>
      </c>
      <c r="P79" t="s">
        <v>143</v>
      </c>
      <c r="Q79">
        <v>274</v>
      </c>
    </row>
    <row r="80" spans="1:17" x14ac:dyDescent="0.3">
      <c r="A80" t="s">
        <v>1108</v>
      </c>
      <c r="B80" t="s">
        <v>1491</v>
      </c>
      <c r="C80" s="148">
        <v>221</v>
      </c>
      <c r="D80" s="148">
        <v>331240</v>
      </c>
      <c r="E80" s="148" t="s">
        <v>1492</v>
      </c>
      <c r="F80" s="148" t="s">
        <v>1487</v>
      </c>
      <c r="G80" t="s">
        <v>104</v>
      </c>
      <c r="H80" t="s">
        <v>103</v>
      </c>
      <c r="I80" t="s">
        <v>1597</v>
      </c>
      <c r="J80" t="s">
        <v>642</v>
      </c>
      <c r="K80" t="s">
        <v>104</v>
      </c>
      <c r="L80">
        <v>1398042</v>
      </c>
      <c r="M80">
        <v>62.688888900000002</v>
      </c>
      <c r="N80">
        <v>-164.6152778</v>
      </c>
      <c r="O80" t="s">
        <v>9</v>
      </c>
      <c r="P80" t="s">
        <v>104</v>
      </c>
      <c r="Q80">
        <v>274</v>
      </c>
    </row>
    <row r="81" spans="1:17" x14ac:dyDescent="0.3">
      <c r="A81" t="s">
        <v>1156</v>
      </c>
      <c r="B81" t="s">
        <v>1491</v>
      </c>
      <c r="C81" s="148">
        <v>221</v>
      </c>
      <c r="D81" s="148">
        <v>331620</v>
      </c>
      <c r="E81" s="148" t="s">
        <v>1492</v>
      </c>
      <c r="F81" s="148" t="s">
        <v>1487</v>
      </c>
      <c r="G81" t="s">
        <v>144</v>
      </c>
      <c r="H81" t="s">
        <v>103</v>
      </c>
      <c r="I81" t="s">
        <v>1598</v>
      </c>
      <c r="J81" t="s">
        <v>732</v>
      </c>
      <c r="K81" t="s">
        <v>144</v>
      </c>
      <c r="L81">
        <v>1409306</v>
      </c>
      <c r="M81">
        <v>62.682222199999998</v>
      </c>
      <c r="N81">
        <v>-159.56194439999999</v>
      </c>
      <c r="O81" t="s">
        <v>14</v>
      </c>
      <c r="P81" t="s">
        <v>144</v>
      </c>
      <c r="Q81">
        <v>274</v>
      </c>
    </row>
    <row r="82" spans="1:17" x14ac:dyDescent="0.3">
      <c r="A82" t="s">
        <v>1157</v>
      </c>
      <c r="B82" t="s">
        <v>1491</v>
      </c>
      <c r="C82" s="148">
        <v>221</v>
      </c>
      <c r="D82" s="148">
        <v>331630</v>
      </c>
      <c r="E82" s="148" t="s">
        <v>1492</v>
      </c>
      <c r="F82" s="148" t="s">
        <v>1487</v>
      </c>
      <c r="G82" t="s">
        <v>145</v>
      </c>
      <c r="H82" t="s">
        <v>103</v>
      </c>
      <c r="I82" t="s">
        <v>1599</v>
      </c>
      <c r="J82" t="s">
        <v>734</v>
      </c>
      <c r="K82" t="s">
        <v>145</v>
      </c>
      <c r="L82">
        <v>1669434</v>
      </c>
      <c r="M82">
        <v>64.333888900000005</v>
      </c>
      <c r="N82">
        <v>-161.1538889</v>
      </c>
      <c r="O82" t="s">
        <v>5</v>
      </c>
      <c r="P82" t="s">
        <v>145</v>
      </c>
      <c r="Q82">
        <v>274</v>
      </c>
    </row>
    <row r="83" spans="1:17" x14ac:dyDescent="0.3">
      <c r="A83" t="s">
        <v>1158</v>
      </c>
      <c r="B83" t="s">
        <v>1491</v>
      </c>
      <c r="C83" s="148">
        <v>221</v>
      </c>
      <c r="D83" s="148">
        <v>331640</v>
      </c>
      <c r="E83" s="148" t="s">
        <v>1492</v>
      </c>
      <c r="F83" s="148" t="s">
        <v>1487</v>
      </c>
      <c r="G83" t="s">
        <v>146</v>
      </c>
      <c r="H83" t="s">
        <v>103</v>
      </c>
      <c r="I83" t="s">
        <v>1600</v>
      </c>
      <c r="J83" t="s">
        <v>693</v>
      </c>
      <c r="K83" t="s">
        <v>146</v>
      </c>
      <c r="L83">
        <v>1409434</v>
      </c>
      <c r="M83">
        <v>66.256666699999997</v>
      </c>
      <c r="N83">
        <v>-166.07194440000001</v>
      </c>
      <c r="O83" t="s">
        <v>5</v>
      </c>
      <c r="P83" t="s">
        <v>146</v>
      </c>
      <c r="Q83">
        <v>274</v>
      </c>
    </row>
    <row r="84" spans="1:17" x14ac:dyDescent="0.3">
      <c r="A84" t="s">
        <v>1159</v>
      </c>
      <c r="B84" t="s">
        <v>1491</v>
      </c>
      <c r="C84" s="148">
        <v>221</v>
      </c>
      <c r="D84" s="148">
        <v>331650</v>
      </c>
      <c r="E84" s="148" t="s">
        <v>1492</v>
      </c>
      <c r="F84" s="148" t="s">
        <v>1487</v>
      </c>
      <c r="G84" t="s">
        <v>147</v>
      </c>
      <c r="H84" t="s">
        <v>103</v>
      </c>
      <c r="I84" t="s">
        <v>1601</v>
      </c>
      <c r="J84" t="s">
        <v>695</v>
      </c>
      <c r="K84" t="s">
        <v>147</v>
      </c>
      <c r="L84">
        <v>1413983</v>
      </c>
      <c r="M84">
        <v>66.888055600000001</v>
      </c>
      <c r="N84">
        <v>-157.13638889999999</v>
      </c>
      <c r="O84" t="s">
        <v>11</v>
      </c>
      <c r="P84" t="s">
        <v>147</v>
      </c>
      <c r="Q84">
        <v>274</v>
      </c>
    </row>
    <row r="85" spans="1:17" x14ac:dyDescent="0.3">
      <c r="A85" t="s">
        <v>1160</v>
      </c>
      <c r="B85" t="s">
        <v>1491</v>
      </c>
      <c r="C85" s="148">
        <v>221</v>
      </c>
      <c r="D85">
        <v>331680</v>
      </c>
      <c r="E85" s="148" t="s">
        <v>1492</v>
      </c>
      <c r="F85" s="148" t="s">
        <v>1487</v>
      </c>
      <c r="G85" t="s">
        <v>148</v>
      </c>
      <c r="H85" t="s">
        <v>103</v>
      </c>
      <c r="I85" t="s">
        <v>1589</v>
      </c>
      <c r="J85" t="s">
        <v>698</v>
      </c>
      <c r="K85" t="s">
        <v>148</v>
      </c>
      <c r="L85">
        <v>1410158</v>
      </c>
      <c r="M85">
        <v>63.522222200000002</v>
      </c>
      <c r="N85">
        <v>-162.28805560000001</v>
      </c>
      <c r="O85" t="s">
        <v>5</v>
      </c>
      <c r="P85" t="s">
        <v>148</v>
      </c>
      <c r="Q85">
        <v>274</v>
      </c>
    </row>
    <row r="86" spans="1:17" x14ac:dyDescent="0.3">
      <c r="A86" t="s">
        <v>1162</v>
      </c>
      <c r="B86" t="s">
        <v>1491</v>
      </c>
      <c r="C86" s="148">
        <v>221</v>
      </c>
      <c r="D86" s="148">
        <v>331690</v>
      </c>
      <c r="E86" s="148" t="s">
        <v>1492</v>
      </c>
      <c r="F86" s="148" t="s">
        <v>1487</v>
      </c>
      <c r="G86" t="s">
        <v>150</v>
      </c>
      <c r="H86" t="s">
        <v>103</v>
      </c>
      <c r="I86" t="s">
        <v>1623</v>
      </c>
      <c r="J86" t="s">
        <v>700</v>
      </c>
      <c r="K86" t="s">
        <v>150</v>
      </c>
      <c r="L86">
        <v>1411039</v>
      </c>
      <c r="M86">
        <v>59.061944400000002</v>
      </c>
      <c r="N86">
        <v>-160.37638889999999</v>
      </c>
      <c r="O86" t="s">
        <v>6</v>
      </c>
      <c r="P86" t="s">
        <v>150</v>
      </c>
      <c r="Q86">
        <v>274</v>
      </c>
    </row>
    <row r="87" spans="1:17" x14ac:dyDescent="0.3">
      <c r="A87" t="s">
        <v>1163</v>
      </c>
      <c r="B87" t="s">
        <v>1491</v>
      </c>
      <c r="C87" s="148">
        <v>221</v>
      </c>
      <c r="D87" s="148">
        <v>331700</v>
      </c>
      <c r="E87" s="148" t="s">
        <v>1492</v>
      </c>
      <c r="F87" s="148" t="s">
        <v>1487</v>
      </c>
      <c r="G87" t="s">
        <v>151</v>
      </c>
      <c r="H87" t="s">
        <v>103</v>
      </c>
      <c r="I87" t="s">
        <v>1536</v>
      </c>
      <c r="J87" t="s">
        <v>702</v>
      </c>
      <c r="K87" t="s">
        <v>151</v>
      </c>
      <c r="L87">
        <v>1411060</v>
      </c>
      <c r="M87">
        <v>60.533775200000001</v>
      </c>
      <c r="N87">
        <v>-165.1036627</v>
      </c>
      <c r="O87" t="s">
        <v>9</v>
      </c>
      <c r="P87" t="s">
        <v>151</v>
      </c>
      <c r="Q87">
        <v>274</v>
      </c>
    </row>
    <row r="88" spans="1:17" x14ac:dyDescent="0.3">
      <c r="A88" t="s">
        <v>1109</v>
      </c>
      <c r="B88" t="s">
        <v>1491</v>
      </c>
      <c r="C88" s="148">
        <v>221</v>
      </c>
      <c r="D88" s="148">
        <v>331250</v>
      </c>
      <c r="E88" s="148" t="s">
        <v>1492</v>
      </c>
      <c r="F88" s="148" t="s">
        <v>1487</v>
      </c>
      <c r="G88" t="s">
        <v>105</v>
      </c>
      <c r="H88" t="s">
        <v>103</v>
      </c>
      <c r="I88" t="s">
        <v>1624</v>
      </c>
      <c r="J88" t="s">
        <v>644</v>
      </c>
      <c r="K88" t="s">
        <v>105</v>
      </c>
      <c r="L88">
        <v>1412509</v>
      </c>
      <c r="M88">
        <v>67.086111099999997</v>
      </c>
      <c r="N88">
        <v>-157.85138889999999</v>
      </c>
      <c r="O88" t="s">
        <v>11</v>
      </c>
      <c r="P88" t="s">
        <v>105</v>
      </c>
      <c r="Q88">
        <v>274</v>
      </c>
    </row>
    <row r="89" spans="1:17" x14ac:dyDescent="0.3">
      <c r="A89" t="s">
        <v>1164</v>
      </c>
      <c r="B89" t="s">
        <v>1491</v>
      </c>
      <c r="C89" s="207">
        <v>221</v>
      </c>
      <c r="D89" s="148">
        <v>331710</v>
      </c>
      <c r="E89" s="148" t="s">
        <v>1492</v>
      </c>
      <c r="F89" s="148" t="s">
        <v>1487</v>
      </c>
      <c r="G89" s="208" t="s">
        <v>152</v>
      </c>
      <c r="H89" s="208" t="s">
        <v>103</v>
      </c>
      <c r="I89" t="s">
        <v>1536</v>
      </c>
      <c r="J89" t="s">
        <v>702</v>
      </c>
      <c r="K89" t="s">
        <v>152</v>
      </c>
      <c r="L89">
        <v>1410644</v>
      </c>
      <c r="M89">
        <v>60.585555599999999</v>
      </c>
      <c r="N89">
        <v>-165.25583330000001</v>
      </c>
      <c r="O89" t="s">
        <v>9</v>
      </c>
      <c r="P89" t="s">
        <v>152</v>
      </c>
      <c r="Q89">
        <v>274</v>
      </c>
    </row>
    <row r="90" spans="1:17" x14ac:dyDescent="0.3">
      <c r="A90" t="s">
        <v>1165</v>
      </c>
      <c r="B90" t="s">
        <v>1491</v>
      </c>
      <c r="C90" s="148">
        <v>221</v>
      </c>
      <c r="D90" s="148">
        <v>331730</v>
      </c>
      <c r="E90" s="148" t="s">
        <v>1492</v>
      </c>
      <c r="F90" s="148" t="s">
        <v>1487</v>
      </c>
      <c r="G90" t="s">
        <v>153</v>
      </c>
      <c r="H90" t="s">
        <v>103</v>
      </c>
      <c r="I90" t="s">
        <v>1638</v>
      </c>
      <c r="J90" t="s">
        <v>738</v>
      </c>
      <c r="K90" t="s">
        <v>153</v>
      </c>
      <c r="L90">
        <v>1404755</v>
      </c>
      <c r="M90">
        <v>65.609166700000003</v>
      </c>
      <c r="N90">
        <v>-168.08750000000001</v>
      </c>
      <c r="O90" t="s">
        <v>5</v>
      </c>
      <c r="P90" t="s">
        <v>153</v>
      </c>
      <c r="Q90">
        <v>274</v>
      </c>
    </row>
    <row r="91" spans="1:17" x14ac:dyDescent="0.3">
      <c r="A91" t="s">
        <v>1166</v>
      </c>
      <c r="B91" t="s">
        <v>1643</v>
      </c>
      <c r="C91" s="148">
        <v>221</v>
      </c>
      <c r="D91" s="148">
        <v>332900</v>
      </c>
      <c r="E91" s="148" t="s">
        <v>1492</v>
      </c>
      <c r="F91" s="148" t="s">
        <v>1487</v>
      </c>
      <c r="G91" t="s">
        <v>384</v>
      </c>
      <c r="H91" t="s">
        <v>103</v>
      </c>
      <c r="I91" t="s">
        <v>1644</v>
      </c>
      <c r="J91" t="s">
        <v>706</v>
      </c>
      <c r="K91" t="s">
        <v>384</v>
      </c>
      <c r="L91">
        <v>1415858</v>
      </c>
      <c r="M91">
        <v>59.546944400000001</v>
      </c>
      <c r="N91">
        <v>-139.7272222</v>
      </c>
      <c r="O91" t="s">
        <v>13</v>
      </c>
      <c r="P91" t="s">
        <v>384</v>
      </c>
      <c r="Q91">
        <v>274</v>
      </c>
    </row>
    <row r="92" spans="1:17" x14ac:dyDescent="0.3">
      <c r="A92" t="s">
        <v>1110</v>
      </c>
      <c r="B92" t="s">
        <v>1491</v>
      </c>
      <c r="C92" s="148">
        <v>221</v>
      </c>
      <c r="D92" s="148">
        <v>331260</v>
      </c>
      <c r="E92" s="148" t="s">
        <v>1492</v>
      </c>
      <c r="F92" s="148" t="s">
        <v>1487</v>
      </c>
      <c r="G92" t="s">
        <v>106</v>
      </c>
      <c r="H92" t="s">
        <v>103</v>
      </c>
      <c r="I92" t="s">
        <v>1681</v>
      </c>
      <c r="J92" t="s">
        <v>708</v>
      </c>
      <c r="K92" t="s">
        <v>106</v>
      </c>
      <c r="L92">
        <v>1398335</v>
      </c>
      <c r="M92">
        <v>62.656111099999997</v>
      </c>
      <c r="N92">
        <v>-160.2066667</v>
      </c>
      <c r="O92" t="s">
        <v>14</v>
      </c>
      <c r="P92" t="s">
        <v>106</v>
      </c>
      <c r="Q92">
        <v>274</v>
      </c>
    </row>
    <row r="93" spans="1:17" x14ac:dyDescent="0.3">
      <c r="A93" t="s">
        <v>1113</v>
      </c>
      <c r="B93" t="s">
        <v>1491</v>
      </c>
      <c r="C93" s="148">
        <v>221</v>
      </c>
      <c r="D93" s="148">
        <v>331270</v>
      </c>
      <c r="E93" s="148" t="s">
        <v>1492</v>
      </c>
      <c r="F93" s="148" t="s">
        <v>1487</v>
      </c>
      <c r="G93" t="s">
        <v>107</v>
      </c>
      <c r="H93" t="s">
        <v>103</v>
      </c>
      <c r="I93" t="s">
        <v>1698</v>
      </c>
      <c r="J93" t="s">
        <v>649</v>
      </c>
      <c r="K93" t="s">
        <v>107</v>
      </c>
      <c r="L93">
        <v>1420670</v>
      </c>
      <c r="M93">
        <v>65.334722200000002</v>
      </c>
      <c r="N93">
        <v>-166.4891667</v>
      </c>
      <c r="O93" t="s">
        <v>5</v>
      </c>
      <c r="P93" t="s">
        <v>107</v>
      </c>
      <c r="Q93">
        <v>274</v>
      </c>
    </row>
    <row r="94" spans="1:17" x14ac:dyDescent="0.3">
      <c r="A94" t="s">
        <v>1114</v>
      </c>
      <c r="B94" t="s">
        <v>1491</v>
      </c>
      <c r="C94" s="148">
        <v>221</v>
      </c>
      <c r="D94" s="148">
        <v>331280</v>
      </c>
      <c r="E94" s="148" t="s">
        <v>1492</v>
      </c>
      <c r="F94" s="148" t="s">
        <v>1487</v>
      </c>
      <c r="G94" t="s">
        <v>108</v>
      </c>
      <c r="H94" t="s">
        <v>103</v>
      </c>
      <c r="I94" t="s">
        <v>1711</v>
      </c>
      <c r="J94" t="s">
        <v>651</v>
      </c>
      <c r="K94" t="s">
        <v>108</v>
      </c>
      <c r="L94">
        <v>1400219</v>
      </c>
      <c r="M94">
        <v>61.527777800000003</v>
      </c>
      <c r="N94">
        <v>-165.5863889</v>
      </c>
      <c r="O94" t="s">
        <v>9</v>
      </c>
      <c r="P94" t="s">
        <v>108</v>
      </c>
      <c r="Q94">
        <v>274</v>
      </c>
    </row>
    <row r="95" spans="1:17" x14ac:dyDescent="0.3">
      <c r="A95" t="s">
        <v>1115</v>
      </c>
      <c r="B95" t="s">
        <v>1491</v>
      </c>
      <c r="C95" s="148">
        <v>221</v>
      </c>
      <c r="D95" s="148">
        <v>331290</v>
      </c>
      <c r="E95" s="148" t="s">
        <v>1492</v>
      </c>
      <c r="F95" s="148" t="s">
        <v>1487</v>
      </c>
      <c r="G95" t="s">
        <v>109</v>
      </c>
      <c r="H95" t="s">
        <v>103</v>
      </c>
      <c r="I95" t="s">
        <v>1739</v>
      </c>
      <c r="J95" t="s">
        <v>710</v>
      </c>
      <c r="K95" t="s">
        <v>109</v>
      </c>
      <c r="L95">
        <v>1401666</v>
      </c>
      <c r="M95">
        <v>60.218888900000003</v>
      </c>
      <c r="N95">
        <v>-162.02444439999999</v>
      </c>
      <c r="O95" t="s">
        <v>9</v>
      </c>
      <c r="P95" t="s">
        <v>109</v>
      </c>
      <c r="Q95">
        <v>274</v>
      </c>
    </row>
    <row r="96" spans="1:17" x14ac:dyDescent="0.3">
      <c r="A96" t="s">
        <v>1118</v>
      </c>
      <c r="B96" t="s">
        <v>1491</v>
      </c>
      <c r="C96" s="148">
        <v>221</v>
      </c>
      <c r="D96" s="148">
        <v>331300</v>
      </c>
      <c r="E96" s="148" t="s">
        <v>1492</v>
      </c>
      <c r="F96" s="148" t="s">
        <v>1487</v>
      </c>
      <c r="G96" t="s">
        <v>111</v>
      </c>
      <c r="H96" t="s">
        <v>103</v>
      </c>
      <c r="I96" t="s">
        <v>1746</v>
      </c>
      <c r="J96" t="s">
        <v>653</v>
      </c>
      <c r="K96" t="s">
        <v>111</v>
      </c>
      <c r="L96">
        <v>1401788</v>
      </c>
      <c r="M96">
        <v>64.617500000000007</v>
      </c>
      <c r="N96">
        <v>-162.2605556</v>
      </c>
      <c r="O96" t="s">
        <v>5</v>
      </c>
      <c r="P96" t="s">
        <v>111</v>
      </c>
      <c r="Q96">
        <v>274</v>
      </c>
    </row>
    <row r="97" spans="1:17" x14ac:dyDescent="0.3">
      <c r="A97" t="s">
        <v>1119</v>
      </c>
      <c r="B97" t="s">
        <v>1491</v>
      </c>
      <c r="C97" s="148">
        <v>221</v>
      </c>
      <c r="D97" s="148">
        <v>331310</v>
      </c>
      <c r="E97" s="148" t="s">
        <v>1492</v>
      </c>
      <c r="F97" s="148" t="s">
        <v>1487</v>
      </c>
      <c r="G97" t="s">
        <v>112</v>
      </c>
      <c r="H97" t="s">
        <v>103</v>
      </c>
      <c r="I97" t="s">
        <v>1597</v>
      </c>
      <c r="J97" t="s">
        <v>642</v>
      </c>
      <c r="K97" t="s">
        <v>112</v>
      </c>
      <c r="L97">
        <v>1401837</v>
      </c>
      <c r="M97">
        <v>62.777777800000003</v>
      </c>
      <c r="N97">
        <v>-164.52305559999999</v>
      </c>
      <c r="O97" t="s">
        <v>9</v>
      </c>
      <c r="P97" t="s">
        <v>112</v>
      </c>
      <c r="Q97">
        <v>274</v>
      </c>
    </row>
    <row r="98" spans="1:17" x14ac:dyDescent="0.3">
      <c r="A98" t="s">
        <v>1120</v>
      </c>
      <c r="B98" t="s">
        <v>1491</v>
      </c>
      <c r="C98" s="148">
        <v>221</v>
      </c>
      <c r="D98" s="148">
        <v>331320</v>
      </c>
      <c r="E98" s="148" t="s">
        <v>1492</v>
      </c>
      <c r="F98" s="148" t="s">
        <v>1487</v>
      </c>
      <c r="G98" t="s">
        <v>113</v>
      </c>
      <c r="H98" t="s">
        <v>103</v>
      </c>
      <c r="I98" t="s">
        <v>1753</v>
      </c>
      <c r="J98" t="s">
        <v>656</v>
      </c>
      <c r="K98" t="s">
        <v>113</v>
      </c>
      <c r="L98">
        <v>1402463</v>
      </c>
      <c r="M98">
        <v>63.779722200000002</v>
      </c>
      <c r="N98">
        <v>-171.74111110000001</v>
      </c>
      <c r="O98" t="s">
        <v>5</v>
      </c>
      <c r="P98" t="s">
        <v>113</v>
      </c>
      <c r="Q98">
        <v>274</v>
      </c>
    </row>
    <row r="99" spans="1:17" x14ac:dyDescent="0.3">
      <c r="A99" t="s">
        <v>1121</v>
      </c>
      <c r="B99" t="s">
        <v>1491</v>
      </c>
      <c r="C99" s="148">
        <v>221</v>
      </c>
      <c r="D99" s="148">
        <v>331330</v>
      </c>
      <c r="E99" s="148" t="s">
        <v>1492</v>
      </c>
      <c r="F99" s="148" t="s">
        <v>1487</v>
      </c>
      <c r="G99" t="s">
        <v>114</v>
      </c>
      <c r="H99" t="s">
        <v>103</v>
      </c>
      <c r="I99" t="s">
        <v>1756</v>
      </c>
      <c r="J99" t="s">
        <v>712</v>
      </c>
      <c r="K99" t="s">
        <v>114</v>
      </c>
      <c r="L99">
        <v>1415910</v>
      </c>
      <c r="M99">
        <v>59.118888900000002</v>
      </c>
      <c r="N99">
        <v>-161.58750000000001</v>
      </c>
      <c r="O99" t="s">
        <v>9</v>
      </c>
      <c r="P99" t="s">
        <v>114</v>
      </c>
      <c r="Q99">
        <v>274</v>
      </c>
    </row>
    <row r="100" spans="1:17" x14ac:dyDescent="0.3">
      <c r="A100" t="s">
        <v>1122</v>
      </c>
      <c r="B100" t="s">
        <v>1491</v>
      </c>
      <c r="C100" s="148">
        <v>221</v>
      </c>
      <c r="D100" s="148">
        <v>331340</v>
      </c>
      <c r="E100" s="148" t="s">
        <v>1492</v>
      </c>
      <c r="F100" s="148" t="s">
        <v>1487</v>
      </c>
      <c r="G100" t="s">
        <v>115</v>
      </c>
      <c r="H100" t="s">
        <v>103</v>
      </c>
      <c r="I100" t="s">
        <v>1757</v>
      </c>
      <c r="J100" t="s">
        <v>714</v>
      </c>
      <c r="K100" t="s">
        <v>115</v>
      </c>
      <c r="L100">
        <v>1402921</v>
      </c>
      <c r="M100">
        <v>62.903611099999999</v>
      </c>
      <c r="N100">
        <v>-160.06472220000001</v>
      </c>
      <c r="O100" t="s">
        <v>14</v>
      </c>
      <c r="P100" t="s">
        <v>115</v>
      </c>
      <c r="Q100">
        <v>274</v>
      </c>
    </row>
    <row r="101" spans="1:17" x14ac:dyDescent="0.3">
      <c r="A101" t="s">
        <v>1123</v>
      </c>
      <c r="B101" t="s">
        <v>1491</v>
      </c>
      <c r="C101" s="148">
        <v>221</v>
      </c>
      <c r="D101" s="148">
        <v>331350</v>
      </c>
      <c r="E101" s="148" t="s">
        <v>1492</v>
      </c>
      <c r="F101" s="148" t="s">
        <v>1487</v>
      </c>
      <c r="G101" t="s">
        <v>116</v>
      </c>
      <c r="H101" t="s">
        <v>103</v>
      </c>
      <c r="I101" t="s">
        <v>1763</v>
      </c>
      <c r="J101" t="s">
        <v>716</v>
      </c>
      <c r="K101" t="s">
        <v>116</v>
      </c>
      <c r="L101">
        <v>1403447</v>
      </c>
      <c r="M101">
        <v>62.199444399999997</v>
      </c>
      <c r="N101">
        <v>-159.77138890000001</v>
      </c>
      <c r="O101" t="s">
        <v>14</v>
      </c>
      <c r="P101" t="s">
        <v>116</v>
      </c>
      <c r="Q101">
        <v>274</v>
      </c>
    </row>
    <row r="102" spans="1:17" x14ac:dyDescent="0.3">
      <c r="A102" t="s">
        <v>1124</v>
      </c>
      <c r="B102" t="s">
        <v>1491</v>
      </c>
      <c r="C102" s="148">
        <v>221</v>
      </c>
      <c r="D102" s="148">
        <v>331360</v>
      </c>
      <c r="E102" s="148" t="s">
        <v>1492</v>
      </c>
      <c r="F102" s="148" t="s">
        <v>1487</v>
      </c>
      <c r="G102" t="s">
        <v>117</v>
      </c>
      <c r="H102" t="s">
        <v>103</v>
      </c>
      <c r="I102" t="s">
        <v>1765</v>
      </c>
      <c r="J102" t="s">
        <v>658</v>
      </c>
      <c r="K102" t="s">
        <v>117</v>
      </c>
      <c r="L102">
        <v>1403493</v>
      </c>
      <c r="M102">
        <v>61.531111099999997</v>
      </c>
      <c r="N102">
        <v>-166.09666669999999</v>
      </c>
      <c r="O102" t="s">
        <v>9</v>
      </c>
      <c r="P102" t="s">
        <v>117</v>
      </c>
      <c r="Q102">
        <v>274</v>
      </c>
    </row>
    <row r="103" spans="1:17" x14ac:dyDescent="0.3">
      <c r="A103" t="s">
        <v>1125</v>
      </c>
      <c r="B103" t="s">
        <v>1491</v>
      </c>
      <c r="C103" s="148">
        <v>221</v>
      </c>
      <c r="D103" s="148">
        <v>331370</v>
      </c>
      <c r="E103" s="148" t="s">
        <v>1492</v>
      </c>
      <c r="F103" s="148" t="s">
        <v>1487</v>
      </c>
      <c r="G103" t="s">
        <v>118</v>
      </c>
      <c r="H103" t="s">
        <v>103</v>
      </c>
      <c r="I103" t="s">
        <v>1768</v>
      </c>
      <c r="J103" t="s">
        <v>718</v>
      </c>
      <c r="K103" t="s">
        <v>118</v>
      </c>
      <c r="L103">
        <v>1403644</v>
      </c>
      <c r="M103">
        <v>65.698611099999994</v>
      </c>
      <c r="N103">
        <v>-156.39972220000001</v>
      </c>
      <c r="O103" t="s">
        <v>14</v>
      </c>
      <c r="P103" t="s">
        <v>118</v>
      </c>
      <c r="Q103">
        <v>274</v>
      </c>
    </row>
    <row r="104" spans="1:17" x14ac:dyDescent="0.3">
      <c r="A104" t="s">
        <v>1126</v>
      </c>
      <c r="B104" t="s">
        <v>1491</v>
      </c>
      <c r="C104" s="148">
        <v>221</v>
      </c>
      <c r="D104" s="148">
        <v>331720</v>
      </c>
      <c r="E104" s="148" t="s">
        <v>1492</v>
      </c>
      <c r="F104" s="148" t="s">
        <v>1487</v>
      </c>
      <c r="G104" t="s">
        <v>396</v>
      </c>
      <c r="H104" t="s">
        <v>103</v>
      </c>
      <c r="I104" t="s">
        <v>1507</v>
      </c>
      <c r="J104" t="s">
        <v>704</v>
      </c>
      <c r="K104" t="s">
        <v>396</v>
      </c>
      <c r="L104">
        <v>1404378</v>
      </c>
      <c r="M104">
        <v>61.537222200000002</v>
      </c>
      <c r="N104">
        <v>-160.3052778</v>
      </c>
      <c r="O104" t="s">
        <v>9</v>
      </c>
      <c r="P104" t="s">
        <v>396</v>
      </c>
      <c r="Q104">
        <v>274</v>
      </c>
    </row>
    <row r="105" spans="1:17" x14ac:dyDescent="0.3">
      <c r="A105" t="s">
        <v>1127</v>
      </c>
      <c r="B105" t="s">
        <v>1491</v>
      </c>
      <c r="C105" s="148">
        <v>221</v>
      </c>
      <c r="D105" s="148">
        <v>331380</v>
      </c>
      <c r="E105" s="148" t="s">
        <v>1492</v>
      </c>
      <c r="F105" s="148" t="s">
        <v>1487</v>
      </c>
      <c r="G105" t="s">
        <v>119</v>
      </c>
      <c r="H105" t="s">
        <v>103</v>
      </c>
      <c r="I105" t="s">
        <v>1776</v>
      </c>
      <c r="J105" t="s">
        <v>720</v>
      </c>
      <c r="K105" t="s">
        <v>119</v>
      </c>
      <c r="L105">
        <v>1404379</v>
      </c>
      <c r="M105">
        <v>64.327222199999994</v>
      </c>
      <c r="N105">
        <v>-158.72194440000001</v>
      </c>
      <c r="O105" t="s">
        <v>14</v>
      </c>
      <c r="P105" t="s">
        <v>119</v>
      </c>
      <c r="Q105">
        <v>274</v>
      </c>
    </row>
    <row r="106" spans="1:17" x14ac:dyDescent="0.3">
      <c r="A106" t="s">
        <v>1128</v>
      </c>
      <c r="B106" t="s">
        <v>1491</v>
      </c>
      <c r="C106" s="148">
        <v>221</v>
      </c>
      <c r="D106" s="148">
        <v>331390</v>
      </c>
      <c r="E106" s="148" t="s">
        <v>1492</v>
      </c>
      <c r="F106" s="148" t="s">
        <v>1487</v>
      </c>
      <c r="G106" t="s">
        <v>120</v>
      </c>
      <c r="H106" t="s">
        <v>103</v>
      </c>
      <c r="I106" t="s">
        <v>1553</v>
      </c>
      <c r="J106" t="s">
        <v>660</v>
      </c>
      <c r="K106" t="s">
        <v>120</v>
      </c>
      <c r="L106">
        <v>1404483</v>
      </c>
      <c r="M106">
        <v>60.895555600000002</v>
      </c>
      <c r="N106">
        <v>-162.5180556</v>
      </c>
      <c r="O106" t="s">
        <v>9</v>
      </c>
      <c r="P106" t="s">
        <v>120</v>
      </c>
      <c r="Q106">
        <v>274</v>
      </c>
    </row>
    <row r="107" spans="1:17" x14ac:dyDescent="0.3">
      <c r="A107" t="s">
        <v>1129</v>
      </c>
      <c r="B107" t="s">
        <v>1491</v>
      </c>
      <c r="C107" s="148">
        <v>221</v>
      </c>
      <c r="D107" s="148">
        <v>331400</v>
      </c>
      <c r="E107" s="148" t="s">
        <v>1492</v>
      </c>
      <c r="F107" s="148" t="s">
        <v>1487</v>
      </c>
      <c r="G107" t="s">
        <v>121</v>
      </c>
      <c r="H107" t="s">
        <v>103</v>
      </c>
      <c r="I107" t="s">
        <v>1779</v>
      </c>
      <c r="J107" t="s">
        <v>662</v>
      </c>
      <c r="K107" t="s">
        <v>121</v>
      </c>
      <c r="L107">
        <v>1413311</v>
      </c>
      <c r="M107">
        <v>66.974999999999994</v>
      </c>
      <c r="N107">
        <v>-160.42277780000001</v>
      </c>
      <c r="O107" t="s">
        <v>11</v>
      </c>
      <c r="P107" t="s">
        <v>121</v>
      </c>
      <c r="Q107">
        <v>274</v>
      </c>
    </row>
    <row r="108" spans="1:17" x14ac:dyDescent="0.3">
      <c r="A108" t="s">
        <v>1130</v>
      </c>
      <c r="B108" t="s">
        <v>1491</v>
      </c>
      <c r="C108" s="148">
        <v>221</v>
      </c>
      <c r="D108" s="148">
        <v>331410</v>
      </c>
      <c r="E108" s="148" t="s">
        <v>1492</v>
      </c>
      <c r="F108" s="148" t="s">
        <v>1487</v>
      </c>
      <c r="G108" t="s">
        <v>122</v>
      </c>
      <c r="H108" t="s">
        <v>103</v>
      </c>
      <c r="I108" t="s">
        <v>1788</v>
      </c>
      <c r="J108" t="s">
        <v>664</v>
      </c>
      <c r="K108" t="s">
        <v>122</v>
      </c>
      <c r="L108">
        <v>1413348</v>
      </c>
      <c r="M108">
        <v>67.726944399999994</v>
      </c>
      <c r="N108">
        <v>-164.53333330000001</v>
      </c>
      <c r="O108" t="s">
        <v>11</v>
      </c>
      <c r="P108" t="s">
        <v>122</v>
      </c>
      <c r="Q108">
        <v>274</v>
      </c>
    </row>
    <row r="109" spans="1:17" x14ac:dyDescent="0.3">
      <c r="A109" t="s">
        <v>1271</v>
      </c>
      <c r="B109" t="s">
        <v>1539</v>
      </c>
      <c r="C109" s="148" t="s">
        <v>1495</v>
      </c>
      <c r="D109" s="148">
        <v>332740</v>
      </c>
      <c r="E109" s="148" t="s">
        <v>1453</v>
      </c>
      <c r="F109" s="148" t="s">
        <v>1487</v>
      </c>
      <c r="G109" t="s">
        <v>372</v>
      </c>
      <c r="H109" t="s">
        <v>371</v>
      </c>
      <c r="I109" t="s">
        <v>1540</v>
      </c>
      <c r="J109" t="s">
        <v>1030</v>
      </c>
      <c r="K109" t="s">
        <v>372</v>
      </c>
      <c r="L109">
        <v>1418954</v>
      </c>
      <c r="M109">
        <v>52.938055599999998</v>
      </c>
      <c r="N109">
        <v>-168.8677778</v>
      </c>
      <c r="O109" t="s">
        <v>4</v>
      </c>
      <c r="P109" t="s">
        <v>372</v>
      </c>
      <c r="Q109">
        <v>280</v>
      </c>
    </row>
    <row r="110" spans="1:17" x14ac:dyDescent="0.3">
      <c r="A110" t="s">
        <v>1171</v>
      </c>
      <c r="B110" t="s">
        <v>1686</v>
      </c>
      <c r="C110" s="148">
        <v>653</v>
      </c>
      <c r="D110" s="148">
        <v>331750</v>
      </c>
      <c r="E110" s="148" t="s">
        <v>1492</v>
      </c>
      <c r="F110" s="148" t="s">
        <v>1487</v>
      </c>
      <c r="G110" t="s">
        <v>164</v>
      </c>
      <c r="H110" t="s">
        <v>1687</v>
      </c>
      <c r="I110" t="s">
        <v>1685</v>
      </c>
      <c r="J110" t="s">
        <v>750</v>
      </c>
      <c r="K110" t="s">
        <v>164</v>
      </c>
      <c r="L110">
        <v>1418170</v>
      </c>
      <c r="M110">
        <v>52.196111100000003</v>
      </c>
      <c r="N110">
        <v>-174.2005556</v>
      </c>
      <c r="O110" t="s">
        <v>4</v>
      </c>
      <c r="P110" t="s">
        <v>164</v>
      </c>
      <c r="Q110">
        <v>281</v>
      </c>
    </row>
    <row r="111" spans="1:17" x14ac:dyDescent="0.3">
      <c r="A111" t="s">
        <v>1132</v>
      </c>
      <c r="B111" t="s">
        <v>1796</v>
      </c>
      <c r="C111" s="209">
        <v>9898</v>
      </c>
      <c r="D111" s="172">
        <v>332120</v>
      </c>
      <c r="E111" s="148" t="s">
        <v>1492</v>
      </c>
      <c r="F111" s="148" t="s">
        <v>1487</v>
      </c>
      <c r="G111" s="210" t="s">
        <v>123</v>
      </c>
      <c r="H111" s="136" t="s">
        <v>1297</v>
      </c>
      <c r="I111" t="s">
        <v>1797</v>
      </c>
      <c r="J111" s="136" t="s">
        <v>666</v>
      </c>
      <c r="K111" s="136" t="s">
        <v>123</v>
      </c>
      <c r="L111">
        <v>1404964</v>
      </c>
      <c r="M111">
        <v>63.0341667</v>
      </c>
      <c r="N111">
        <v>-163.55333329999999</v>
      </c>
      <c r="O111" t="s">
        <v>9</v>
      </c>
      <c r="P111" t="s">
        <v>123</v>
      </c>
      <c r="Q111">
        <v>285</v>
      </c>
    </row>
    <row r="112" spans="1:17" x14ac:dyDescent="0.3">
      <c r="A112" s="197" t="s">
        <v>1265</v>
      </c>
      <c r="B112" s="197" t="s">
        <v>1508</v>
      </c>
      <c r="C112" s="211">
        <v>11591</v>
      </c>
      <c r="D112" s="212">
        <v>332200</v>
      </c>
      <c r="E112" s="148" t="s">
        <v>1492</v>
      </c>
      <c r="F112" s="148" t="s">
        <v>1487</v>
      </c>
      <c r="G112" s="213" t="s">
        <v>362</v>
      </c>
      <c r="H112" s="213" t="s">
        <v>1290</v>
      </c>
      <c r="I112" s="197" t="s">
        <v>1509</v>
      </c>
      <c r="J112" s="197" t="s">
        <v>1007</v>
      </c>
      <c r="K112" s="197" t="s">
        <v>362</v>
      </c>
      <c r="L112" s="197">
        <v>1405922</v>
      </c>
      <c r="M112" s="197">
        <v>65.001111100000003</v>
      </c>
      <c r="N112" s="197">
        <v>-150.63388889999999</v>
      </c>
      <c r="O112" s="197" t="s">
        <v>14</v>
      </c>
      <c r="P112" s="197" t="s">
        <v>362</v>
      </c>
      <c r="Q112">
        <v>289</v>
      </c>
    </row>
    <row r="113" spans="1:17" x14ac:dyDescent="0.3">
      <c r="A113" s="197" t="s">
        <v>1252</v>
      </c>
      <c r="B113" s="197" t="s">
        <v>1578</v>
      </c>
      <c r="C113" s="211" t="s">
        <v>1495</v>
      </c>
      <c r="D113" s="212">
        <v>332520</v>
      </c>
      <c r="E113" s="148" t="s">
        <v>1453</v>
      </c>
      <c r="F113" s="148" t="s">
        <v>1487</v>
      </c>
      <c r="G113" s="213" t="s">
        <v>333</v>
      </c>
      <c r="H113" s="213" t="s">
        <v>332</v>
      </c>
      <c r="I113" s="197" t="s">
        <v>1579</v>
      </c>
      <c r="J113" s="197" t="s">
        <v>977</v>
      </c>
      <c r="K113" s="197" t="s">
        <v>333</v>
      </c>
      <c r="L113" s="197">
        <v>1408519</v>
      </c>
      <c r="M113" s="197">
        <v>65.504999999999995</v>
      </c>
      <c r="N113" s="197">
        <v>-150.16999999999999</v>
      </c>
      <c r="O113" s="197" t="s">
        <v>14</v>
      </c>
      <c r="P113" t="s">
        <v>333</v>
      </c>
      <c r="Q113">
        <v>289</v>
      </c>
    </row>
    <row r="114" spans="1:17" x14ac:dyDescent="0.3">
      <c r="A114" s="197" t="s">
        <v>1280</v>
      </c>
      <c r="B114" s="197" t="s">
        <v>1559</v>
      </c>
      <c r="C114" s="212">
        <v>29297</v>
      </c>
      <c r="D114" s="212">
        <v>332460</v>
      </c>
      <c r="E114" s="148" t="s">
        <v>1492</v>
      </c>
      <c r="F114" s="148" t="s">
        <v>1487</v>
      </c>
      <c r="G114" s="197" t="s">
        <v>320</v>
      </c>
      <c r="H114" s="197" t="s">
        <v>319</v>
      </c>
      <c r="I114" s="197" t="s">
        <v>1560</v>
      </c>
      <c r="J114" s="197" t="s">
        <v>966</v>
      </c>
      <c r="K114" s="197" t="s">
        <v>320</v>
      </c>
      <c r="L114" s="197">
        <v>1424201</v>
      </c>
      <c r="M114" s="197">
        <v>57.960833299999997</v>
      </c>
      <c r="N114" s="197">
        <v>-136.22749999999999</v>
      </c>
      <c r="O114" s="197" t="s">
        <v>13</v>
      </c>
      <c r="P114" s="197" t="s">
        <v>320</v>
      </c>
      <c r="Q114">
        <v>291</v>
      </c>
    </row>
    <row r="115" spans="1:17" x14ac:dyDescent="0.3">
      <c r="A115" t="s">
        <v>1214</v>
      </c>
      <c r="B115" t="s">
        <v>1798</v>
      </c>
      <c r="C115" s="148">
        <v>10451</v>
      </c>
      <c r="D115" s="148">
        <v>332130</v>
      </c>
      <c r="E115" s="148" t="s">
        <v>1492</v>
      </c>
      <c r="F115" s="148" t="s">
        <v>1487</v>
      </c>
      <c r="G115" t="s">
        <v>261</v>
      </c>
      <c r="H115" t="s">
        <v>260</v>
      </c>
      <c r="I115" t="s">
        <v>1799</v>
      </c>
      <c r="J115" t="s">
        <v>893</v>
      </c>
      <c r="K115" t="s">
        <v>261</v>
      </c>
      <c r="L115">
        <v>1413378</v>
      </c>
      <c r="M115">
        <v>66.898333300000004</v>
      </c>
      <c r="N115">
        <v>-162.59666669999999</v>
      </c>
      <c r="O115" t="s">
        <v>11</v>
      </c>
      <c r="P115" t="s">
        <v>261</v>
      </c>
      <c r="Q115">
        <v>291</v>
      </c>
    </row>
    <row r="116" spans="1:17" x14ac:dyDescent="0.3">
      <c r="A116" s="197" t="s">
        <v>1183</v>
      </c>
      <c r="B116" s="197" t="s">
        <v>1695</v>
      </c>
      <c r="C116" s="211">
        <v>3522</v>
      </c>
      <c r="D116" s="212"/>
      <c r="E116" s="148" t="s">
        <v>1487</v>
      </c>
      <c r="F116" s="148" t="s">
        <v>1453</v>
      </c>
      <c r="G116" s="213" t="s">
        <v>189</v>
      </c>
      <c r="H116" s="213" t="s">
        <v>189</v>
      </c>
      <c r="I116" s="197" t="s">
        <v>1660</v>
      </c>
      <c r="J116" s="197" t="s">
        <v>600</v>
      </c>
      <c r="K116" s="197" t="s">
        <v>157</v>
      </c>
      <c r="L116" s="197">
        <v>1398242</v>
      </c>
      <c r="M116" s="197">
        <v>61.2180556</v>
      </c>
      <c r="N116" s="197">
        <v>-149.9002778</v>
      </c>
      <c r="O116" s="197" t="s">
        <v>12</v>
      </c>
      <c r="P116" s="197" t="s">
        <v>540</v>
      </c>
      <c r="Q116">
        <v>293</v>
      </c>
    </row>
    <row r="117" spans="1:17" x14ac:dyDescent="0.3">
      <c r="A117" s="197" t="s">
        <v>1172</v>
      </c>
      <c r="B117" s="197" t="s">
        <v>1688</v>
      </c>
      <c r="C117" s="211">
        <v>878</v>
      </c>
      <c r="D117" s="212">
        <v>331780</v>
      </c>
      <c r="E117" s="148" t="s">
        <v>1492</v>
      </c>
      <c r="F117" s="148" t="s">
        <v>1487</v>
      </c>
      <c r="G117" s="213" t="s">
        <v>166</v>
      </c>
      <c r="H117" s="197" t="s">
        <v>165</v>
      </c>
      <c r="I117" s="197" t="s">
        <v>1689</v>
      </c>
      <c r="J117" s="197" t="s">
        <v>752</v>
      </c>
      <c r="K117" s="197" t="s">
        <v>166</v>
      </c>
      <c r="L117" s="197">
        <v>1699811</v>
      </c>
      <c r="M117" s="197">
        <v>60.866944400000001</v>
      </c>
      <c r="N117" s="197">
        <v>-162.27305559999999</v>
      </c>
      <c r="O117" s="197" t="s">
        <v>9</v>
      </c>
      <c r="P117" s="197" t="s">
        <v>166</v>
      </c>
      <c r="Q117">
        <v>319</v>
      </c>
    </row>
    <row r="118" spans="1:17" x14ac:dyDescent="0.3">
      <c r="A118" t="s">
        <v>1181</v>
      </c>
      <c r="B118" t="s">
        <v>1712</v>
      </c>
      <c r="C118" s="148">
        <v>3421</v>
      </c>
      <c r="D118" s="148">
        <v>331860</v>
      </c>
      <c r="E118" s="148" t="s">
        <v>1492</v>
      </c>
      <c r="F118" s="148" t="s">
        <v>1487</v>
      </c>
      <c r="G118" t="s">
        <v>182</v>
      </c>
      <c r="H118" t="s">
        <v>181</v>
      </c>
      <c r="I118" t="s">
        <v>1713</v>
      </c>
      <c r="J118" t="s">
        <v>774</v>
      </c>
      <c r="K118" t="s">
        <v>182</v>
      </c>
      <c r="L118">
        <v>1400269</v>
      </c>
      <c r="M118">
        <v>56.295277800000001</v>
      </c>
      <c r="N118">
        <v>-158.40222220000001</v>
      </c>
      <c r="O118" t="s">
        <v>6</v>
      </c>
      <c r="P118" t="s">
        <v>182</v>
      </c>
      <c r="Q118">
        <v>330</v>
      </c>
    </row>
    <row r="119" spans="1:17" x14ac:dyDescent="0.3">
      <c r="A119" s="197" t="s">
        <v>1198</v>
      </c>
      <c r="B119" s="197" t="s">
        <v>1730</v>
      </c>
      <c r="C119" s="212">
        <v>19558</v>
      </c>
      <c r="D119" s="212"/>
      <c r="E119" s="148" t="s">
        <v>1487</v>
      </c>
      <c r="F119" s="148" t="s">
        <v>1453</v>
      </c>
      <c r="G119" s="214" t="s">
        <v>229</v>
      </c>
      <c r="H119" s="214" t="s">
        <v>229</v>
      </c>
      <c r="I119" s="197" t="s">
        <v>1660</v>
      </c>
      <c r="J119" s="197" t="s">
        <v>600</v>
      </c>
      <c r="K119" s="197" t="s">
        <v>841</v>
      </c>
      <c r="L119" s="197">
        <v>1413141</v>
      </c>
      <c r="M119" s="197">
        <v>59.642499999999998</v>
      </c>
      <c r="N119" s="197">
        <v>-151.5483333</v>
      </c>
      <c r="O119" s="197" t="s">
        <v>12</v>
      </c>
      <c r="P119" s="197" t="s">
        <v>1199</v>
      </c>
      <c r="Q119">
        <v>337</v>
      </c>
    </row>
    <row r="120" spans="1:17" x14ac:dyDescent="0.3">
      <c r="A120" s="197" t="s">
        <v>1250</v>
      </c>
      <c r="B120" s="197" t="s">
        <v>1575</v>
      </c>
      <c r="C120" s="212" t="s">
        <v>1495</v>
      </c>
      <c r="D120" s="212">
        <v>332500</v>
      </c>
      <c r="E120" s="148" t="s">
        <v>1453</v>
      </c>
      <c r="F120" s="148" t="s">
        <v>1487</v>
      </c>
      <c r="G120" s="214" t="s">
        <v>329</v>
      </c>
      <c r="H120" s="214" t="s">
        <v>328</v>
      </c>
      <c r="I120" s="197" t="s">
        <v>1576</v>
      </c>
      <c r="J120" s="197" t="s">
        <v>973</v>
      </c>
      <c r="K120" s="197" t="s">
        <v>329</v>
      </c>
      <c r="L120" s="197">
        <v>1419072</v>
      </c>
      <c r="M120" s="197">
        <v>56.932561399999997</v>
      </c>
      <c r="N120" s="197">
        <v>-158.6249699</v>
      </c>
      <c r="O120" s="197" t="s">
        <v>6</v>
      </c>
      <c r="P120" s="197" t="s">
        <v>329</v>
      </c>
      <c r="Q120">
        <v>339</v>
      </c>
    </row>
    <row r="121" spans="1:17" x14ac:dyDescent="0.3">
      <c r="A121" t="s">
        <v>1194</v>
      </c>
      <c r="B121" t="s">
        <v>1703</v>
      </c>
      <c r="C121" s="148">
        <v>6111</v>
      </c>
      <c r="D121" s="148">
        <v>331830</v>
      </c>
      <c r="E121" s="148" t="s">
        <v>1492</v>
      </c>
      <c r="F121" s="148" t="s">
        <v>1487</v>
      </c>
      <c r="G121" s="25" t="s">
        <v>219</v>
      </c>
      <c r="H121" s="25" t="s">
        <v>1704</v>
      </c>
      <c r="I121" t="s">
        <v>1702</v>
      </c>
      <c r="J121" t="s">
        <v>825</v>
      </c>
      <c r="K121" t="s">
        <v>219</v>
      </c>
      <c r="L121">
        <v>1400106</v>
      </c>
      <c r="M121">
        <v>65.572500000000005</v>
      </c>
      <c r="N121">
        <v>-144.80305559999999</v>
      </c>
      <c r="O121" t="s">
        <v>14</v>
      </c>
      <c r="P121" t="s">
        <v>219</v>
      </c>
      <c r="Q121">
        <v>340</v>
      </c>
    </row>
    <row r="122" spans="1:17" x14ac:dyDescent="0.3">
      <c r="A122" t="s">
        <v>1219</v>
      </c>
      <c r="B122" t="s">
        <v>1503</v>
      </c>
      <c r="C122" s="148" t="s">
        <v>1495</v>
      </c>
      <c r="D122" s="148">
        <v>332180</v>
      </c>
      <c r="E122" s="148" t="s">
        <v>1453</v>
      </c>
      <c r="F122" s="148" t="s">
        <v>1487</v>
      </c>
      <c r="G122" s="25" t="s">
        <v>271</v>
      </c>
      <c r="H122" s="25" t="s">
        <v>270</v>
      </c>
      <c r="I122" t="s">
        <v>1504</v>
      </c>
      <c r="J122" t="s">
        <v>903</v>
      </c>
      <c r="K122" t="s">
        <v>271</v>
      </c>
      <c r="L122">
        <v>1405300</v>
      </c>
      <c r="M122">
        <v>59.114166699999998</v>
      </c>
      <c r="N122">
        <v>-156.85888890000001</v>
      </c>
      <c r="O122" t="s">
        <v>6</v>
      </c>
      <c r="P122" t="s">
        <v>271</v>
      </c>
      <c r="Q122">
        <v>343</v>
      </c>
    </row>
    <row r="123" spans="1:17" x14ac:dyDescent="0.3">
      <c r="A123" s="197" t="s">
        <v>1180</v>
      </c>
      <c r="B123" s="197" t="s">
        <v>1717</v>
      </c>
      <c r="C123" s="212" t="s">
        <v>1495</v>
      </c>
      <c r="D123" s="212">
        <v>331880</v>
      </c>
      <c r="E123" s="148" t="s">
        <v>1453</v>
      </c>
      <c r="F123" s="148" t="s">
        <v>1487</v>
      </c>
      <c r="G123" s="214" t="s">
        <v>186</v>
      </c>
      <c r="H123" s="214" t="s">
        <v>185</v>
      </c>
      <c r="I123" s="197" t="s">
        <v>1718</v>
      </c>
      <c r="J123" s="197" t="s">
        <v>772</v>
      </c>
      <c r="K123" s="197" t="s">
        <v>186</v>
      </c>
      <c r="L123" s="197">
        <v>1893911</v>
      </c>
      <c r="M123" s="197">
        <v>56.255555600000001</v>
      </c>
      <c r="N123" s="197">
        <v>-158.76249999999999</v>
      </c>
      <c r="O123" s="197" t="s">
        <v>6</v>
      </c>
      <c r="P123" s="197" t="s">
        <v>186</v>
      </c>
      <c r="Q123">
        <v>344</v>
      </c>
    </row>
    <row r="124" spans="1:17" x14ac:dyDescent="0.3">
      <c r="A124" t="s">
        <v>1461</v>
      </c>
      <c r="B124" t="s">
        <v>1668</v>
      </c>
      <c r="C124" s="148">
        <v>288</v>
      </c>
      <c r="D124" s="148"/>
      <c r="E124" s="148" t="s">
        <v>1492</v>
      </c>
      <c r="F124" s="148" t="s">
        <v>1453</v>
      </c>
      <c r="G124" s="25" t="s">
        <v>1311</v>
      </c>
      <c r="H124" s="25" t="s">
        <v>1311</v>
      </c>
      <c r="I124" t="s">
        <v>1660</v>
      </c>
      <c r="J124" t="s">
        <v>600</v>
      </c>
      <c r="O124" t="s">
        <v>12</v>
      </c>
      <c r="Q124">
        <v>345</v>
      </c>
    </row>
    <row r="125" spans="1:17" x14ac:dyDescent="0.3">
      <c r="A125" t="s">
        <v>1076</v>
      </c>
      <c r="B125" t="s">
        <v>1582</v>
      </c>
      <c r="C125" s="148">
        <v>24486</v>
      </c>
      <c r="D125" s="148">
        <v>331040</v>
      </c>
      <c r="E125" s="148" t="s">
        <v>1492</v>
      </c>
      <c r="F125" s="148" t="s">
        <v>1487</v>
      </c>
      <c r="G125" t="s">
        <v>68</v>
      </c>
      <c r="H125" t="s">
        <v>67</v>
      </c>
      <c r="I125" t="s">
        <v>1583</v>
      </c>
      <c r="J125" t="s">
        <v>584</v>
      </c>
      <c r="K125" t="s">
        <v>68</v>
      </c>
      <c r="L125">
        <v>1418123</v>
      </c>
      <c r="M125">
        <v>54.135555600000004</v>
      </c>
      <c r="N125">
        <v>-165.77305559999999</v>
      </c>
      <c r="O125" t="s">
        <v>4</v>
      </c>
      <c r="P125" t="s">
        <v>68</v>
      </c>
      <c r="Q125">
        <v>353</v>
      </c>
    </row>
    <row r="126" spans="1:17" x14ac:dyDescent="0.3">
      <c r="A126" s="197" t="s">
        <v>1185</v>
      </c>
      <c r="B126" s="197" t="s">
        <v>1724</v>
      </c>
      <c r="C126" s="212" t="s">
        <v>1495</v>
      </c>
      <c r="D126" s="212">
        <v>331910</v>
      </c>
      <c r="E126" s="148" t="s">
        <v>1453</v>
      </c>
      <c r="F126" s="148" t="s">
        <v>1487</v>
      </c>
      <c r="G126" s="214" t="s">
        <v>196</v>
      </c>
      <c r="H126" s="214" t="s">
        <v>195</v>
      </c>
      <c r="I126" s="197" t="s">
        <v>1725</v>
      </c>
      <c r="J126" s="197" t="s">
        <v>786</v>
      </c>
      <c r="K126" s="197" t="s">
        <v>196</v>
      </c>
      <c r="L126" s="197">
        <v>1400426</v>
      </c>
      <c r="M126" s="197">
        <v>58.844166700000002</v>
      </c>
      <c r="N126" s="197">
        <v>-158.55083329999999</v>
      </c>
      <c r="O126" s="197" t="s">
        <v>6</v>
      </c>
      <c r="P126" s="197" t="s">
        <v>196</v>
      </c>
      <c r="Q126">
        <v>357</v>
      </c>
    </row>
    <row r="127" spans="1:17" x14ac:dyDescent="0.3">
      <c r="A127" s="197" t="s">
        <v>1257</v>
      </c>
      <c r="B127" s="197" t="s">
        <v>1647</v>
      </c>
      <c r="C127" s="212">
        <v>17271</v>
      </c>
      <c r="D127" s="212"/>
      <c r="E127" s="148" t="s">
        <v>1492</v>
      </c>
      <c r="F127" s="148" t="s">
        <v>1487</v>
      </c>
      <c r="G127" s="214" t="s">
        <v>342</v>
      </c>
      <c r="H127" s="214" t="s">
        <v>342</v>
      </c>
      <c r="I127" s="197" t="s">
        <v>1648</v>
      </c>
      <c r="J127" s="197" t="s">
        <v>986</v>
      </c>
      <c r="K127" s="197" t="s">
        <v>343</v>
      </c>
      <c r="L127" s="197">
        <v>1414736</v>
      </c>
      <c r="M127" s="197">
        <v>57.0530556</v>
      </c>
      <c r="N127" s="197">
        <v>-135.33000000000001</v>
      </c>
      <c r="O127" s="197" t="s">
        <v>13</v>
      </c>
      <c r="P127" s="197" t="s">
        <v>343</v>
      </c>
      <c r="Q127">
        <v>360</v>
      </c>
    </row>
    <row r="128" spans="1:17" x14ac:dyDescent="0.3">
      <c r="A128" s="197" t="s">
        <v>1249</v>
      </c>
      <c r="B128" s="197" t="s">
        <v>1563</v>
      </c>
      <c r="C128" s="212" t="s">
        <v>1495</v>
      </c>
      <c r="D128" s="212">
        <v>332480</v>
      </c>
      <c r="E128" s="148" t="s">
        <v>1453</v>
      </c>
      <c r="F128" s="148" t="s">
        <v>1487</v>
      </c>
      <c r="G128" s="214" t="s">
        <v>325</v>
      </c>
      <c r="H128" s="214" t="s">
        <v>324</v>
      </c>
      <c r="I128" s="197" t="s">
        <v>1564</v>
      </c>
      <c r="J128" s="197" t="s">
        <v>971</v>
      </c>
      <c r="K128" s="197" t="s">
        <v>325</v>
      </c>
      <c r="L128" s="197">
        <v>1407992</v>
      </c>
      <c r="M128" s="197">
        <v>57.564166700000001</v>
      </c>
      <c r="N128" s="197">
        <v>-157.5791667</v>
      </c>
      <c r="O128" s="197" t="s">
        <v>6</v>
      </c>
      <c r="P128" s="197" t="s">
        <v>325</v>
      </c>
      <c r="Q128">
        <v>363</v>
      </c>
    </row>
    <row r="129" spans="1:17" x14ac:dyDescent="0.3">
      <c r="A129" t="s">
        <v>1188</v>
      </c>
      <c r="B129" t="s">
        <v>1736</v>
      </c>
      <c r="C129" s="148" t="s">
        <v>1495</v>
      </c>
      <c r="D129" s="148">
        <v>331930</v>
      </c>
      <c r="E129" s="148" t="s">
        <v>1453</v>
      </c>
      <c r="F129" s="148" t="s">
        <v>1487</v>
      </c>
      <c r="G129" t="s">
        <v>400</v>
      </c>
      <c r="H129" t="s">
        <v>399</v>
      </c>
      <c r="I129" t="s">
        <v>1737</v>
      </c>
      <c r="J129" t="s">
        <v>801</v>
      </c>
      <c r="K129" t="s">
        <v>400</v>
      </c>
      <c r="L129">
        <v>1401213</v>
      </c>
      <c r="M129">
        <v>65.753765200000004</v>
      </c>
      <c r="N129">
        <v>-168.92314999999999</v>
      </c>
      <c r="O129" t="s">
        <v>5</v>
      </c>
      <c r="P129" t="s">
        <v>400</v>
      </c>
      <c r="Q129">
        <v>364</v>
      </c>
    </row>
    <row r="130" spans="1:17" x14ac:dyDescent="0.3">
      <c r="A130" t="s">
        <v>1233</v>
      </c>
      <c r="B130" t="s">
        <v>1531</v>
      </c>
      <c r="C130" s="148">
        <v>13477</v>
      </c>
      <c r="D130" s="148">
        <v>332320</v>
      </c>
      <c r="E130" s="148" t="s">
        <v>1492</v>
      </c>
      <c r="F130" s="148" t="s">
        <v>1487</v>
      </c>
      <c r="G130" t="s">
        <v>296</v>
      </c>
      <c r="H130" t="s">
        <v>295</v>
      </c>
      <c r="I130" t="s">
        <v>1532</v>
      </c>
      <c r="J130" t="s">
        <v>935</v>
      </c>
      <c r="K130" t="s">
        <v>296</v>
      </c>
      <c r="L130">
        <v>1418948</v>
      </c>
      <c r="M130">
        <v>56.000615199999999</v>
      </c>
      <c r="N130">
        <v>-161.206974</v>
      </c>
      <c r="O130" t="s">
        <v>4</v>
      </c>
      <c r="P130" t="s">
        <v>296</v>
      </c>
      <c r="Q130">
        <v>365</v>
      </c>
    </row>
    <row r="131" spans="1:17" x14ac:dyDescent="0.3">
      <c r="A131" t="s">
        <v>1184</v>
      </c>
      <c r="B131" t="s">
        <v>1722</v>
      </c>
      <c r="C131" s="148" t="s">
        <v>1495</v>
      </c>
      <c r="D131" s="148">
        <v>331900</v>
      </c>
      <c r="E131" s="148" t="s">
        <v>1453</v>
      </c>
      <c r="F131" s="148" t="s">
        <v>1487</v>
      </c>
      <c r="G131" t="s">
        <v>194</v>
      </c>
      <c r="H131" t="s">
        <v>193</v>
      </c>
      <c r="I131" t="s">
        <v>1723</v>
      </c>
      <c r="J131" t="s">
        <v>782</v>
      </c>
      <c r="K131" t="s">
        <v>194</v>
      </c>
      <c r="L131">
        <v>1400404</v>
      </c>
      <c r="M131">
        <v>65.825555600000001</v>
      </c>
      <c r="N131">
        <v>-144.06055559999999</v>
      </c>
      <c r="O131" t="s">
        <v>14</v>
      </c>
      <c r="P131" t="s">
        <v>194</v>
      </c>
      <c r="Q131">
        <v>369</v>
      </c>
    </row>
    <row r="132" spans="1:17" x14ac:dyDescent="0.3">
      <c r="A132" t="s">
        <v>1173</v>
      </c>
      <c r="B132" t="s">
        <v>1649</v>
      </c>
      <c r="C132" s="148">
        <v>1276</v>
      </c>
      <c r="D132" s="148"/>
      <c r="E132" s="148" t="s">
        <v>1492</v>
      </c>
      <c r="F132" s="148" t="s">
        <v>1487</v>
      </c>
      <c r="G132" t="s">
        <v>169</v>
      </c>
      <c r="H132" t="s">
        <v>169</v>
      </c>
      <c r="I132" t="s">
        <v>1650</v>
      </c>
      <c r="J132" t="s">
        <v>757</v>
      </c>
      <c r="K132" t="s">
        <v>756</v>
      </c>
      <c r="L132">
        <v>1398635</v>
      </c>
      <c r="M132">
        <v>71.290555600000005</v>
      </c>
      <c r="N132">
        <v>-156.7886111</v>
      </c>
      <c r="O132" t="s">
        <v>10</v>
      </c>
      <c r="P132" t="s">
        <v>756</v>
      </c>
      <c r="Q132">
        <v>373</v>
      </c>
    </row>
    <row r="133" spans="1:17" x14ac:dyDescent="0.3">
      <c r="A133" t="s">
        <v>1467</v>
      </c>
      <c r="B133" t="s">
        <v>1678</v>
      </c>
      <c r="C133" s="148">
        <v>19511</v>
      </c>
      <c r="D133" s="148"/>
      <c r="E133" s="148" t="s">
        <v>1492</v>
      </c>
      <c r="F133" s="148" t="s">
        <v>1453</v>
      </c>
      <c r="G133" t="s">
        <v>1042</v>
      </c>
      <c r="H133" t="s">
        <v>1042</v>
      </c>
      <c r="I133" t="s">
        <v>1660</v>
      </c>
      <c r="J133" t="s">
        <v>600</v>
      </c>
      <c r="O133" t="s">
        <v>12</v>
      </c>
      <c r="P133" t="s">
        <v>1042</v>
      </c>
      <c r="Q133">
        <v>375</v>
      </c>
    </row>
    <row r="134" spans="1:17" x14ac:dyDescent="0.3">
      <c r="A134" t="s">
        <v>1171</v>
      </c>
      <c r="B134" t="s">
        <v>1684</v>
      </c>
      <c r="C134" s="148">
        <v>56256</v>
      </c>
      <c r="D134" s="148">
        <v>331750</v>
      </c>
      <c r="E134" s="148" t="s">
        <v>1492</v>
      </c>
      <c r="F134" s="148" t="s">
        <v>1487</v>
      </c>
      <c r="G134" t="s">
        <v>164</v>
      </c>
      <c r="H134" t="s">
        <v>163</v>
      </c>
      <c r="I134" t="s">
        <v>1685</v>
      </c>
      <c r="J134" t="s">
        <v>750</v>
      </c>
      <c r="K134" t="s">
        <v>164</v>
      </c>
      <c r="L134">
        <v>1418170</v>
      </c>
      <c r="M134">
        <v>52.196111100000003</v>
      </c>
      <c r="N134">
        <v>-174.2005556</v>
      </c>
      <c r="O134" t="s">
        <v>4</v>
      </c>
      <c r="P134" t="s">
        <v>164</v>
      </c>
      <c r="Q134">
        <v>376</v>
      </c>
    </row>
    <row r="135" spans="1:17" x14ac:dyDescent="0.3">
      <c r="A135" t="s">
        <v>1273</v>
      </c>
      <c r="B135" t="s">
        <v>1633</v>
      </c>
      <c r="C135" s="148">
        <v>19454</v>
      </c>
      <c r="D135" s="148">
        <v>332860</v>
      </c>
      <c r="E135" s="148" t="s">
        <v>1492</v>
      </c>
      <c r="F135" s="148" t="s">
        <v>1487</v>
      </c>
      <c r="G135" t="s">
        <v>409</v>
      </c>
      <c r="H135" t="s">
        <v>375</v>
      </c>
      <c r="I135" t="s">
        <v>1634</v>
      </c>
      <c r="J135" t="s">
        <v>1034</v>
      </c>
      <c r="K135" t="s">
        <v>409</v>
      </c>
      <c r="L135">
        <v>1419424</v>
      </c>
      <c r="M135">
        <v>53.873611099999998</v>
      </c>
      <c r="N135">
        <v>-166.53666670000001</v>
      </c>
      <c r="O135" t="s">
        <v>4</v>
      </c>
      <c r="P135" t="s">
        <v>409</v>
      </c>
      <c r="Q135">
        <v>383</v>
      </c>
    </row>
    <row r="136" spans="1:17" x14ac:dyDescent="0.3">
      <c r="A136" t="s">
        <v>1131</v>
      </c>
      <c r="B136" t="s">
        <v>1789</v>
      </c>
      <c r="C136" s="148" t="s">
        <v>1495</v>
      </c>
      <c r="D136" s="148">
        <v>332090</v>
      </c>
      <c r="E136" s="148" t="s">
        <v>1453</v>
      </c>
      <c r="F136" s="148" t="s">
        <v>1487</v>
      </c>
      <c r="G136" t="s">
        <v>256</v>
      </c>
      <c r="H136" t="s">
        <v>255</v>
      </c>
      <c r="I136" t="s">
        <v>1601</v>
      </c>
      <c r="J136" t="s">
        <v>695</v>
      </c>
      <c r="K136" t="s">
        <v>256</v>
      </c>
      <c r="L136">
        <v>1413362</v>
      </c>
      <c r="M136">
        <v>66.907222200000007</v>
      </c>
      <c r="N136">
        <v>-156.8811111</v>
      </c>
      <c r="O136" t="s">
        <v>11</v>
      </c>
      <c r="P136" t="s">
        <v>256</v>
      </c>
      <c r="Q136">
        <v>394</v>
      </c>
    </row>
    <row r="137" spans="1:17" x14ac:dyDescent="0.3">
      <c r="A137" t="s">
        <v>1217</v>
      </c>
      <c r="B137" t="s">
        <v>1499</v>
      </c>
      <c r="C137" s="148">
        <v>10491</v>
      </c>
      <c r="D137" s="148">
        <v>332160</v>
      </c>
      <c r="E137" s="148" t="s">
        <v>1492</v>
      </c>
      <c r="F137" s="148" t="s">
        <v>1487</v>
      </c>
      <c r="G137" t="s">
        <v>267</v>
      </c>
      <c r="H137" t="s">
        <v>266</v>
      </c>
      <c r="I137" t="s">
        <v>1500</v>
      </c>
      <c r="J137" t="s">
        <v>899</v>
      </c>
      <c r="K137" t="s">
        <v>267</v>
      </c>
      <c r="L137">
        <v>1405122</v>
      </c>
      <c r="M137">
        <v>59.864444399999996</v>
      </c>
      <c r="N137">
        <v>-163.13416670000001</v>
      </c>
      <c r="O137" t="s">
        <v>9</v>
      </c>
      <c r="P137" t="s">
        <v>267</v>
      </c>
      <c r="Q137">
        <v>395</v>
      </c>
    </row>
    <row r="138" spans="1:17" x14ac:dyDescent="0.3">
      <c r="A138" s="197" t="s">
        <v>1274</v>
      </c>
      <c r="B138" s="197" t="s">
        <v>1534</v>
      </c>
      <c r="C138" s="212" t="s">
        <v>1495</v>
      </c>
      <c r="D138" s="212">
        <v>332870</v>
      </c>
      <c r="E138" s="148" t="s">
        <v>1453</v>
      </c>
      <c r="F138" s="148" t="s">
        <v>1487</v>
      </c>
      <c r="G138" s="197" t="s">
        <v>411</v>
      </c>
      <c r="H138" s="197" t="s">
        <v>410</v>
      </c>
      <c r="I138" s="197" t="s">
        <v>1535</v>
      </c>
      <c r="J138" s="197" t="s">
        <v>1037</v>
      </c>
      <c r="K138" s="197" t="s">
        <v>411</v>
      </c>
      <c r="L138" s="197">
        <v>1406985</v>
      </c>
      <c r="M138" s="197">
        <v>60.942777800000002</v>
      </c>
      <c r="N138" s="197">
        <v>-164.62944440000001</v>
      </c>
      <c r="O138" s="197" t="s">
        <v>9</v>
      </c>
      <c r="P138" t="s">
        <v>411</v>
      </c>
      <c r="Q138">
        <v>399</v>
      </c>
    </row>
    <row r="139" spans="1:17" x14ac:dyDescent="0.3">
      <c r="A139" t="s">
        <v>1202</v>
      </c>
      <c r="B139" t="s">
        <v>1772</v>
      </c>
      <c r="C139" s="148">
        <v>9188</v>
      </c>
      <c r="D139" s="148">
        <v>332050</v>
      </c>
      <c r="E139" s="148" t="s">
        <v>1492</v>
      </c>
      <c r="F139" s="148" t="s">
        <v>1487</v>
      </c>
      <c r="G139" t="s">
        <v>853</v>
      </c>
      <c r="H139" t="s">
        <v>238</v>
      </c>
      <c r="I139" t="s">
        <v>1773</v>
      </c>
      <c r="J139" t="s">
        <v>852</v>
      </c>
      <c r="K139" t="s">
        <v>550</v>
      </c>
      <c r="L139">
        <v>1403763</v>
      </c>
      <c r="M139">
        <v>59.7567965</v>
      </c>
      <c r="N139">
        <v>-154.91108370000001</v>
      </c>
      <c r="O139" t="s">
        <v>6</v>
      </c>
      <c r="P139" t="s">
        <v>853</v>
      </c>
      <c r="Q139">
        <v>407</v>
      </c>
    </row>
    <row r="140" spans="1:17" x14ac:dyDescent="0.3">
      <c r="A140" t="s">
        <v>1218</v>
      </c>
      <c r="B140" t="s">
        <v>1501</v>
      </c>
      <c r="C140" s="148">
        <v>10716</v>
      </c>
      <c r="D140" s="148">
        <v>332170</v>
      </c>
      <c r="E140" s="148" t="s">
        <v>1492</v>
      </c>
      <c r="F140" s="148" t="s">
        <v>1487</v>
      </c>
      <c r="G140" t="s">
        <v>269</v>
      </c>
      <c r="H140" t="s">
        <v>268</v>
      </c>
      <c r="I140" t="s">
        <v>1502</v>
      </c>
      <c r="J140" t="s">
        <v>901</v>
      </c>
      <c r="K140" t="s">
        <v>269</v>
      </c>
      <c r="L140">
        <v>1405216</v>
      </c>
      <c r="M140">
        <v>57.54</v>
      </c>
      <c r="N140">
        <v>-153.97861109999999</v>
      </c>
      <c r="O140" t="s">
        <v>8</v>
      </c>
      <c r="P140" t="s">
        <v>269</v>
      </c>
      <c r="Q140">
        <v>408</v>
      </c>
    </row>
    <row r="141" spans="1:17" x14ac:dyDescent="0.3">
      <c r="A141" t="s">
        <v>1251</v>
      </c>
      <c r="B141" t="s">
        <v>1794</v>
      </c>
      <c r="C141" s="148" t="s">
        <v>1495</v>
      </c>
      <c r="D141" s="148">
        <v>332510</v>
      </c>
      <c r="E141" s="148" t="s">
        <v>1453</v>
      </c>
      <c r="F141" s="148" t="s">
        <v>1487</v>
      </c>
      <c r="G141" t="s">
        <v>331</v>
      </c>
      <c r="H141" t="s">
        <v>330</v>
      </c>
      <c r="I141" t="s">
        <v>1795</v>
      </c>
      <c r="J141" t="s">
        <v>975</v>
      </c>
      <c r="K141" t="s">
        <v>331</v>
      </c>
      <c r="L141">
        <v>1404934</v>
      </c>
      <c r="M141">
        <v>59.953273099999997</v>
      </c>
      <c r="N141">
        <v>-162.8951327</v>
      </c>
      <c r="O141" t="s">
        <v>9</v>
      </c>
      <c r="P141" t="s">
        <v>331</v>
      </c>
      <c r="Q141">
        <v>410</v>
      </c>
    </row>
    <row r="142" spans="1:17" x14ac:dyDescent="0.3">
      <c r="A142" t="s">
        <v>1169</v>
      </c>
      <c r="B142" t="s">
        <v>1676</v>
      </c>
      <c r="C142" s="148">
        <v>4959</v>
      </c>
      <c r="D142" s="148">
        <v>331760</v>
      </c>
      <c r="E142" s="148" t="s">
        <v>1492</v>
      </c>
      <c r="F142" s="148" t="s">
        <v>1487</v>
      </c>
      <c r="G142" t="s">
        <v>160</v>
      </c>
      <c r="H142" t="s">
        <v>159</v>
      </c>
      <c r="I142" t="s">
        <v>1677</v>
      </c>
      <c r="J142" t="s">
        <v>746</v>
      </c>
      <c r="K142" t="s">
        <v>160</v>
      </c>
      <c r="L142">
        <v>1398286</v>
      </c>
      <c r="M142">
        <v>61.578333299999997</v>
      </c>
      <c r="N142">
        <v>-159.52222219999999</v>
      </c>
      <c r="O142" t="s">
        <v>9</v>
      </c>
      <c r="P142" t="s">
        <v>160</v>
      </c>
      <c r="Q142">
        <v>412</v>
      </c>
    </row>
    <row r="143" spans="1:17" x14ac:dyDescent="0.3">
      <c r="A143" t="s">
        <v>1226</v>
      </c>
      <c r="B143" t="s">
        <v>1580</v>
      </c>
      <c r="C143" s="207">
        <v>12485</v>
      </c>
      <c r="D143" s="148">
        <v>332250</v>
      </c>
      <c r="E143" s="148" t="s">
        <v>1492</v>
      </c>
      <c r="F143" s="148" t="s">
        <v>1487</v>
      </c>
      <c r="G143" t="s">
        <v>284</v>
      </c>
      <c r="H143" t="s">
        <v>281</v>
      </c>
      <c r="I143" t="s">
        <v>1581</v>
      </c>
      <c r="J143" t="s">
        <v>922</v>
      </c>
      <c r="K143" t="s">
        <v>284</v>
      </c>
      <c r="L143">
        <v>1408580</v>
      </c>
      <c r="M143">
        <v>61.761111100000001</v>
      </c>
      <c r="N143">
        <v>-157.3125</v>
      </c>
      <c r="O143" t="s">
        <v>9</v>
      </c>
      <c r="P143" t="s">
        <v>284</v>
      </c>
      <c r="Q143">
        <v>416</v>
      </c>
    </row>
    <row r="144" spans="1:17" s="197" customFormat="1" x14ac:dyDescent="0.3">
      <c r="A144" t="s">
        <v>1227</v>
      </c>
      <c r="B144" t="s">
        <v>1580</v>
      </c>
      <c r="C144" s="148">
        <v>12485</v>
      </c>
      <c r="D144" s="148">
        <v>332260</v>
      </c>
      <c r="E144" s="148" t="s">
        <v>1492</v>
      </c>
      <c r="F144" s="148" t="s">
        <v>1487</v>
      </c>
      <c r="G144" t="s">
        <v>285</v>
      </c>
      <c r="H144" t="s">
        <v>281</v>
      </c>
      <c r="I144" t="s">
        <v>1604</v>
      </c>
      <c r="J144" t="s">
        <v>924</v>
      </c>
      <c r="K144" t="s">
        <v>285</v>
      </c>
      <c r="L144">
        <v>1409747</v>
      </c>
      <c r="M144">
        <v>61.702500000000001</v>
      </c>
      <c r="N144">
        <v>-157.1697222</v>
      </c>
      <c r="O144" t="s">
        <v>9</v>
      </c>
      <c r="P144" t="s">
        <v>285</v>
      </c>
      <c r="Q144">
        <v>416</v>
      </c>
    </row>
    <row r="145" spans="1:17" s="197" customFormat="1" x14ac:dyDescent="0.3">
      <c r="A145" t="s">
        <v>1228</v>
      </c>
      <c r="B145" t="s">
        <v>1580</v>
      </c>
      <c r="C145" s="148">
        <v>12485</v>
      </c>
      <c r="D145" s="148">
        <v>332270</v>
      </c>
      <c r="E145" s="148" t="s">
        <v>1492</v>
      </c>
      <c r="F145" s="148" t="s">
        <v>1487</v>
      </c>
      <c r="G145" t="s">
        <v>286</v>
      </c>
      <c r="H145" t="s">
        <v>281</v>
      </c>
      <c r="I145" t="s">
        <v>1607</v>
      </c>
      <c r="J145" t="s">
        <v>926</v>
      </c>
      <c r="K145" t="s">
        <v>286</v>
      </c>
      <c r="L145">
        <v>1410241</v>
      </c>
      <c r="M145">
        <v>61.783055599999997</v>
      </c>
      <c r="N145">
        <v>-156.58805559999999</v>
      </c>
      <c r="O145" t="s">
        <v>9</v>
      </c>
      <c r="P145" t="s">
        <v>286</v>
      </c>
      <c r="Q145">
        <v>416</v>
      </c>
    </row>
    <row r="146" spans="1:17" s="197" customFormat="1" x14ac:dyDescent="0.3">
      <c r="A146" t="s">
        <v>1224</v>
      </c>
      <c r="B146" t="s">
        <v>1580</v>
      </c>
      <c r="C146" s="148">
        <v>12485</v>
      </c>
      <c r="D146" s="148">
        <v>332230</v>
      </c>
      <c r="E146" s="148" t="s">
        <v>1492</v>
      </c>
      <c r="F146" s="148" t="s">
        <v>1487</v>
      </c>
      <c r="G146" t="s">
        <v>282</v>
      </c>
      <c r="H146" t="s">
        <v>281</v>
      </c>
      <c r="I146" t="s">
        <v>1721</v>
      </c>
      <c r="J146" t="s">
        <v>918</v>
      </c>
      <c r="K146" t="s">
        <v>282</v>
      </c>
      <c r="L146">
        <v>1400376</v>
      </c>
      <c r="M146">
        <v>61.5719444</v>
      </c>
      <c r="N146">
        <v>-159.245</v>
      </c>
      <c r="O146" t="s">
        <v>9</v>
      </c>
      <c r="P146" t="s">
        <v>282</v>
      </c>
      <c r="Q146">
        <v>416</v>
      </c>
    </row>
    <row r="147" spans="1:17" s="197" customFormat="1" x14ac:dyDescent="0.3">
      <c r="A147" t="s">
        <v>1225</v>
      </c>
      <c r="B147" t="s">
        <v>1580</v>
      </c>
      <c r="C147" s="148">
        <v>12485</v>
      </c>
      <c r="D147" s="148">
        <v>332240</v>
      </c>
      <c r="E147" s="148" t="s">
        <v>1492</v>
      </c>
      <c r="F147" s="148" t="s">
        <v>1487</v>
      </c>
      <c r="G147" t="s">
        <v>283</v>
      </c>
      <c r="H147" t="s">
        <v>281</v>
      </c>
      <c r="I147" t="s">
        <v>1731</v>
      </c>
      <c r="J147" t="s">
        <v>920</v>
      </c>
      <c r="K147" t="s">
        <v>283</v>
      </c>
      <c r="L147">
        <v>1400824</v>
      </c>
      <c r="M147">
        <v>61.87</v>
      </c>
      <c r="N147">
        <v>-158.1108333</v>
      </c>
      <c r="O147" t="s">
        <v>9</v>
      </c>
      <c r="P147" t="s">
        <v>283</v>
      </c>
      <c r="Q147">
        <v>416</v>
      </c>
    </row>
    <row r="148" spans="1:17" s="197" customFormat="1" x14ac:dyDescent="0.3">
      <c r="A148" t="s">
        <v>1266</v>
      </c>
      <c r="B148" t="s">
        <v>1489</v>
      </c>
      <c r="C148" s="148">
        <v>19277</v>
      </c>
      <c r="D148" s="148"/>
      <c r="E148" s="148" t="s">
        <v>1487</v>
      </c>
      <c r="F148" s="148" t="s">
        <v>1453</v>
      </c>
      <c r="G148" t="s">
        <v>1009</v>
      </c>
      <c r="H148" t="s">
        <v>1009</v>
      </c>
      <c r="I148" t="s">
        <v>1490</v>
      </c>
      <c r="J148" t="s">
        <v>1012</v>
      </c>
      <c r="K148" t="s">
        <v>1011</v>
      </c>
      <c r="L148">
        <v>1866941</v>
      </c>
      <c r="M148">
        <v>70.205555599999997</v>
      </c>
      <c r="N148">
        <v>-148.51166670000001</v>
      </c>
      <c r="O148" t="s">
        <v>10</v>
      </c>
      <c r="P148" t="s">
        <v>1011</v>
      </c>
      <c r="Q148">
        <v>417</v>
      </c>
    </row>
    <row r="149" spans="1:17" s="197" customFormat="1" x14ac:dyDescent="0.3">
      <c r="A149" t="s">
        <v>1111</v>
      </c>
      <c r="B149" t="s">
        <v>1693</v>
      </c>
      <c r="C149" s="148">
        <v>1651</v>
      </c>
      <c r="D149" s="148">
        <v>331800</v>
      </c>
      <c r="E149" s="148" t="s">
        <v>1492</v>
      </c>
      <c r="F149" s="148" t="s">
        <v>1487</v>
      </c>
      <c r="G149" t="s">
        <v>1112</v>
      </c>
      <c r="H149" t="s">
        <v>1295</v>
      </c>
      <c r="I149" t="s">
        <v>1525</v>
      </c>
      <c r="J149" t="s">
        <v>646</v>
      </c>
      <c r="K149" t="s">
        <v>173</v>
      </c>
      <c r="L149">
        <v>1398908</v>
      </c>
      <c r="M149">
        <v>60.792222199999998</v>
      </c>
      <c r="N149">
        <v>-161.75583330000001</v>
      </c>
      <c r="O149" t="s">
        <v>9</v>
      </c>
      <c r="P149" t="s">
        <v>1112</v>
      </c>
      <c r="Q149">
        <v>420</v>
      </c>
    </row>
    <row r="150" spans="1:17" s="197" customFormat="1" x14ac:dyDescent="0.3">
      <c r="A150" s="197" t="s">
        <v>1182</v>
      </c>
      <c r="B150" s="197" t="s">
        <v>1719</v>
      </c>
      <c r="C150" s="212">
        <v>3465</v>
      </c>
      <c r="D150" s="212">
        <v>331890</v>
      </c>
      <c r="E150" s="148" t="s">
        <v>1492</v>
      </c>
      <c r="F150" s="148" t="s">
        <v>1487</v>
      </c>
      <c r="G150" s="197" t="s">
        <v>188</v>
      </c>
      <c r="H150" s="197" t="s">
        <v>187</v>
      </c>
      <c r="I150" s="197" t="s">
        <v>1720</v>
      </c>
      <c r="J150" s="197" t="s">
        <v>776</v>
      </c>
      <c r="K150" s="197" t="s">
        <v>188</v>
      </c>
      <c r="L150" s="197">
        <v>1400337</v>
      </c>
      <c r="M150" s="197">
        <v>61.515833299999997</v>
      </c>
      <c r="N150" s="197">
        <v>-144.43694439999999</v>
      </c>
      <c r="O150" s="197" t="s">
        <v>7</v>
      </c>
      <c r="P150" t="s">
        <v>188</v>
      </c>
      <c r="Q150">
        <v>425</v>
      </c>
    </row>
    <row r="151" spans="1:17" s="197" customFormat="1" x14ac:dyDescent="0.3">
      <c r="A151" t="s">
        <v>1460</v>
      </c>
      <c r="B151" t="s">
        <v>1667</v>
      </c>
      <c r="C151" s="148">
        <v>56503</v>
      </c>
      <c r="D151" s="148">
        <v>332200</v>
      </c>
      <c r="E151" s="148" t="s">
        <v>1492</v>
      </c>
      <c r="F151" s="148" t="s">
        <v>1487</v>
      </c>
      <c r="G151" t="s">
        <v>362</v>
      </c>
      <c r="H151" t="s">
        <v>361</v>
      </c>
      <c r="I151" t="s">
        <v>1509</v>
      </c>
      <c r="J151" t="s">
        <v>1007</v>
      </c>
      <c r="K151" t="s">
        <v>362</v>
      </c>
      <c r="L151">
        <v>1405922</v>
      </c>
      <c r="M151">
        <v>65.001111100000003</v>
      </c>
      <c r="N151">
        <v>-150.63388889999999</v>
      </c>
      <c r="O151" t="s">
        <v>14</v>
      </c>
      <c r="P151" t="s">
        <v>362</v>
      </c>
      <c r="Q151">
        <v>437</v>
      </c>
    </row>
    <row r="152" spans="1:17" s="197" customFormat="1" x14ac:dyDescent="0.3">
      <c r="A152" t="s">
        <v>1187</v>
      </c>
      <c r="B152" t="s">
        <v>1728</v>
      </c>
      <c r="C152" s="148">
        <v>40215</v>
      </c>
      <c r="D152" s="148">
        <v>331920</v>
      </c>
      <c r="E152" s="148" t="s">
        <v>1492</v>
      </c>
      <c r="F152" s="148" t="s">
        <v>1487</v>
      </c>
      <c r="G152" t="s">
        <v>797</v>
      </c>
      <c r="H152" t="s">
        <v>202</v>
      </c>
      <c r="I152" t="s">
        <v>1729</v>
      </c>
      <c r="J152" t="s">
        <v>796</v>
      </c>
      <c r="K152" t="s">
        <v>543</v>
      </c>
      <c r="L152">
        <v>1421215</v>
      </c>
      <c r="M152">
        <v>60.542777800000003</v>
      </c>
      <c r="N152">
        <v>-145.75749999999999</v>
      </c>
      <c r="O152" t="s">
        <v>7</v>
      </c>
      <c r="P152" t="s">
        <v>797</v>
      </c>
      <c r="Q152">
        <v>442</v>
      </c>
    </row>
    <row r="153" spans="1:17" s="197" customFormat="1" x14ac:dyDescent="0.3">
      <c r="A153" t="s">
        <v>1193</v>
      </c>
      <c r="B153" t="s">
        <v>1751</v>
      </c>
      <c r="C153" s="148">
        <v>6915</v>
      </c>
      <c r="D153" s="148">
        <v>331990</v>
      </c>
      <c r="E153" s="148" t="s">
        <v>1492</v>
      </c>
      <c r="F153" s="148" t="s">
        <v>1487</v>
      </c>
      <c r="G153" t="s">
        <v>215</v>
      </c>
      <c r="H153" t="s">
        <v>214</v>
      </c>
      <c r="I153" t="s">
        <v>1752</v>
      </c>
      <c r="J153" t="s">
        <v>823</v>
      </c>
      <c r="K153" t="s">
        <v>215</v>
      </c>
      <c r="L153">
        <v>1402457</v>
      </c>
      <c r="M153">
        <v>64.733333299999998</v>
      </c>
      <c r="N153">
        <v>-156.92750000000001</v>
      </c>
      <c r="O153" t="s">
        <v>14</v>
      </c>
      <c r="P153" t="s">
        <v>215</v>
      </c>
      <c r="Q153">
        <v>446</v>
      </c>
    </row>
    <row r="154" spans="1:17" s="197" customFormat="1" x14ac:dyDescent="0.3">
      <c r="A154" t="s">
        <v>1244</v>
      </c>
      <c r="B154" t="s">
        <v>1551</v>
      </c>
      <c r="C154" s="148" t="s">
        <v>1495</v>
      </c>
      <c r="D154" s="148">
        <v>332420</v>
      </c>
      <c r="E154" s="148" t="s">
        <v>1453</v>
      </c>
      <c r="F154" s="148" t="s">
        <v>1487</v>
      </c>
      <c r="G154" t="s">
        <v>312</v>
      </c>
      <c r="H154" t="s">
        <v>311</v>
      </c>
      <c r="I154" t="s">
        <v>1552</v>
      </c>
      <c r="J154" t="s">
        <v>957</v>
      </c>
      <c r="K154" t="s">
        <v>312</v>
      </c>
      <c r="L154">
        <v>1409405</v>
      </c>
      <c r="M154">
        <v>62.533611100000002</v>
      </c>
      <c r="N154">
        <v>-164.84111110000001</v>
      </c>
      <c r="O154" t="s">
        <v>9</v>
      </c>
      <c r="P154" t="s">
        <v>312</v>
      </c>
      <c r="Q154">
        <v>447</v>
      </c>
    </row>
    <row r="155" spans="1:17" s="197" customFormat="1" x14ac:dyDescent="0.3">
      <c r="A155" t="s">
        <v>1247</v>
      </c>
      <c r="B155" t="s">
        <v>1557</v>
      </c>
      <c r="C155" s="148">
        <v>14633</v>
      </c>
      <c r="D155" s="148">
        <v>332450</v>
      </c>
      <c r="E155" s="148" t="s">
        <v>1492</v>
      </c>
      <c r="F155" s="148" t="s">
        <v>1487</v>
      </c>
      <c r="G155" t="s">
        <v>318</v>
      </c>
      <c r="H155" t="s">
        <v>317</v>
      </c>
      <c r="I155" t="s">
        <v>1558</v>
      </c>
      <c r="J155" t="s">
        <v>964</v>
      </c>
      <c r="K155" t="s">
        <v>318</v>
      </c>
      <c r="L155">
        <v>1407862</v>
      </c>
      <c r="M155">
        <v>59.787222200000002</v>
      </c>
      <c r="N155">
        <v>-154.10611109999999</v>
      </c>
      <c r="O155" t="s">
        <v>6</v>
      </c>
      <c r="P155" t="s">
        <v>318</v>
      </c>
      <c r="Q155">
        <v>520</v>
      </c>
    </row>
    <row r="156" spans="1:17" x14ac:dyDescent="0.3">
      <c r="A156" t="s">
        <v>1175</v>
      </c>
      <c r="B156" t="s">
        <v>1696</v>
      </c>
      <c r="C156" s="148">
        <v>1747</v>
      </c>
      <c r="D156" s="148">
        <v>331810</v>
      </c>
      <c r="E156" s="148" t="s">
        <v>1492</v>
      </c>
      <c r="F156" s="148" t="s">
        <v>1487</v>
      </c>
      <c r="G156" t="s">
        <v>174</v>
      </c>
      <c r="H156" t="s">
        <v>761</v>
      </c>
      <c r="I156" t="s">
        <v>1697</v>
      </c>
      <c r="J156" t="s">
        <v>762</v>
      </c>
      <c r="K156" t="s">
        <v>174</v>
      </c>
      <c r="L156">
        <v>1399049</v>
      </c>
      <c r="M156">
        <v>66.259035499999996</v>
      </c>
      <c r="N156">
        <v>-145.81901680000001</v>
      </c>
      <c r="O156" t="s">
        <v>14</v>
      </c>
      <c r="P156" t="s">
        <v>174</v>
      </c>
      <c r="Q156">
        <v>523</v>
      </c>
    </row>
    <row r="157" spans="1:17" x14ac:dyDescent="0.3">
      <c r="A157" t="s">
        <v>1455</v>
      </c>
      <c r="B157" t="s">
        <v>1569</v>
      </c>
      <c r="C157" s="148" t="s">
        <v>1495</v>
      </c>
      <c r="D157" s="148">
        <v>332490</v>
      </c>
      <c r="E157" s="148" t="s">
        <v>1453</v>
      </c>
      <c r="F157" s="148" t="s">
        <v>1487</v>
      </c>
      <c r="G157" t="s">
        <v>327</v>
      </c>
      <c r="H157" t="s">
        <v>326</v>
      </c>
      <c r="I157" t="s">
        <v>1570</v>
      </c>
      <c r="J157" t="s">
        <v>1316</v>
      </c>
      <c r="K157" t="s">
        <v>327</v>
      </c>
      <c r="L157">
        <v>1408072</v>
      </c>
      <c r="M157">
        <v>59.013055600000001</v>
      </c>
      <c r="N157">
        <v>-161.81638889999999</v>
      </c>
      <c r="O157" t="s">
        <v>9</v>
      </c>
      <c r="P157" t="s">
        <v>327</v>
      </c>
      <c r="Q157">
        <v>549</v>
      </c>
    </row>
    <row r="158" spans="1:17" x14ac:dyDescent="0.3">
      <c r="A158" t="s">
        <v>1230</v>
      </c>
      <c r="B158" t="s">
        <v>1524</v>
      </c>
      <c r="C158" s="148">
        <v>13211</v>
      </c>
      <c r="D158" s="148">
        <v>332290</v>
      </c>
      <c r="E158" s="148" t="s">
        <v>1492</v>
      </c>
      <c r="F158" s="148" t="s">
        <v>1487</v>
      </c>
      <c r="G158" t="s">
        <v>290</v>
      </c>
      <c r="H158" t="s">
        <v>289</v>
      </c>
      <c r="I158" t="s">
        <v>1525</v>
      </c>
      <c r="J158" t="s">
        <v>646</v>
      </c>
      <c r="K158" t="s">
        <v>290</v>
      </c>
      <c r="L158">
        <v>1406829</v>
      </c>
      <c r="M158">
        <v>60.696666700000002</v>
      </c>
      <c r="N158">
        <v>-161.9519444</v>
      </c>
      <c r="O158" t="s">
        <v>9</v>
      </c>
      <c r="P158" t="s">
        <v>290</v>
      </c>
      <c r="Q158">
        <v>570</v>
      </c>
    </row>
    <row r="159" spans="1:17" x14ac:dyDescent="0.3">
      <c r="A159" t="s">
        <v>1254</v>
      </c>
      <c r="B159" t="s">
        <v>1587</v>
      </c>
      <c r="C159" s="148" t="s">
        <v>1495</v>
      </c>
      <c r="D159" s="148">
        <v>332550</v>
      </c>
      <c r="E159" s="148" t="s">
        <v>1453</v>
      </c>
      <c r="F159" s="148" t="s">
        <v>1487</v>
      </c>
      <c r="G159" t="s">
        <v>337</v>
      </c>
      <c r="H159" t="s">
        <v>336</v>
      </c>
      <c r="I159" t="s">
        <v>1588</v>
      </c>
      <c r="J159" t="s">
        <v>981</v>
      </c>
      <c r="K159" t="s">
        <v>337</v>
      </c>
      <c r="L159">
        <v>1419161</v>
      </c>
      <c r="M159">
        <v>56.6</v>
      </c>
      <c r="N159">
        <v>-169.54166670000001</v>
      </c>
      <c r="O159" t="s">
        <v>4</v>
      </c>
      <c r="P159" t="s">
        <v>337</v>
      </c>
      <c r="Q159">
        <v>586</v>
      </c>
    </row>
    <row r="160" spans="1:17" x14ac:dyDescent="0.3">
      <c r="A160" t="s">
        <v>1255</v>
      </c>
      <c r="B160" t="s">
        <v>1590</v>
      </c>
      <c r="C160" s="148">
        <v>17898</v>
      </c>
      <c r="D160" s="148">
        <v>332560</v>
      </c>
      <c r="E160" s="148" t="s">
        <v>1492</v>
      </c>
      <c r="F160" s="148" t="s">
        <v>1487</v>
      </c>
      <c r="G160" t="s">
        <v>339</v>
      </c>
      <c r="H160" t="s">
        <v>338</v>
      </c>
      <c r="I160" t="s">
        <v>1591</v>
      </c>
      <c r="J160" t="s">
        <v>983</v>
      </c>
      <c r="K160" t="s">
        <v>339</v>
      </c>
      <c r="L160">
        <v>1419163</v>
      </c>
      <c r="M160">
        <v>57.122222200000003</v>
      </c>
      <c r="N160">
        <v>-170.27500000000001</v>
      </c>
      <c r="O160" t="s">
        <v>4</v>
      </c>
      <c r="P160" t="s">
        <v>339</v>
      </c>
      <c r="Q160">
        <v>625</v>
      </c>
    </row>
    <row r="161" spans="1:17" x14ac:dyDescent="0.3">
      <c r="A161" s="197" t="s">
        <v>1097</v>
      </c>
      <c r="B161" s="197" t="s">
        <v>1518</v>
      </c>
      <c r="C161" s="212">
        <v>219</v>
      </c>
      <c r="D161" s="212">
        <v>331160</v>
      </c>
      <c r="E161" s="148" t="s">
        <v>1492</v>
      </c>
      <c r="F161" s="148" t="s">
        <v>1487</v>
      </c>
      <c r="G161" s="197" t="s">
        <v>394</v>
      </c>
      <c r="H161" s="197" t="s">
        <v>80</v>
      </c>
      <c r="I161" s="197" t="s">
        <v>1519</v>
      </c>
      <c r="J161" s="197" t="s">
        <v>623</v>
      </c>
      <c r="K161" s="197" t="s">
        <v>394</v>
      </c>
      <c r="L161" s="197">
        <v>1406241</v>
      </c>
      <c r="M161" s="197">
        <v>62.921111099999997</v>
      </c>
      <c r="N161" s="197">
        <v>-143.7691667</v>
      </c>
      <c r="O161" s="197" t="s">
        <v>7</v>
      </c>
      <c r="P161" s="197" t="s">
        <v>394</v>
      </c>
      <c r="Q161">
        <v>635</v>
      </c>
    </row>
    <row r="162" spans="1:17" x14ac:dyDescent="0.3">
      <c r="A162" t="s">
        <v>1098</v>
      </c>
      <c r="B162" t="s">
        <v>1518</v>
      </c>
      <c r="C162" s="148">
        <v>219</v>
      </c>
      <c r="D162" s="148">
        <v>331170</v>
      </c>
      <c r="E162" s="148" t="s">
        <v>1492</v>
      </c>
      <c r="F162" s="148" t="s">
        <v>1487</v>
      </c>
      <c r="G162" t="s">
        <v>93</v>
      </c>
      <c r="H162" t="s">
        <v>80</v>
      </c>
      <c r="I162" t="s">
        <v>1528</v>
      </c>
      <c r="J162" t="s">
        <v>602</v>
      </c>
      <c r="K162" t="s">
        <v>93</v>
      </c>
      <c r="L162">
        <v>1866964</v>
      </c>
      <c r="M162">
        <v>55.873611099999998</v>
      </c>
      <c r="N162">
        <v>-133.18472220000001</v>
      </c>
      <c r="O162" t="s">
        <v>13</v>
      </c>
      <c r="P162" t="s">
        <v>93</v>
      </c>
      <c r="Q162">
        <v>635</v>
      </c>
    </row>
    <row r="163" spans="1:17" x14ac:dyDescent="0.3">
      <c r="A163" t="s">
        <v>1099</v>
      </c>
      <c r="B163" t="s">
        <v>1518</v>
      </c>
      <c r="C163" s="148">
        <v>219</v>
      </c>
      <c r="D163" s="148">
        <v>331180</v>
      </c>
      <c r="E163" s="148" t="s">
        <v>1492</v>
      </c>
      <c r="F163" s="148" t="s">
        <v>1487</v>
      </c>
      <c r="G163" t="s">
        <v>620</v>
      </c>
      <c r="H163" t="s">
        <v>80</v>
      </c>
      <c r="I163" t="s">
        <v>1545</v>
      </c>
      <c r="J163" t="s">
        <v>619</v>
      </c>
      <c r="K163" t="s">
        <v>94</v>
      </c>
      <c r="L163">
        <v>1407253</v>
      </c>
      <c r="M163">
        <v>62.961666700000002</v>
      </c>
      <c r="N163">
        <v>-141.93722220000001</v>
      </c>
      <c r="O163" t="s">
        <v>14</v>
      </c>
      <c r="P163" t="s">
        <v>620</v>
      </c>
      <c r="Q163">
        <v>635</v>
      </c>
    </row>
    <row r="164" spans="1:17" x14ac:dyDescent="0.3">
      <c r="A164" t="s">
        <v>1100</v>
      </c>
      <c r="B164" t="s">
        <v>1518</v>
      </c>
      <c r="C164" s="148">
        <v>219</v>
      </c>
      <c r="D164" s="148">
        <v>331190</v>
      </c>
      <c r="E164" s="148" t="s">
        <v>1492</v>
      </c>
      <c r="F164" s="148" t="s">
        <v>1487</v>
      </c>
      <c r="G164" t="s">
        <v>95</v>
      </c>
      <c r="H164" t="s">
        <v>80</v>
      </c>
      <c r="I164" t="s">
        <v>1602</v>
      </c>
      <c r="J164" t="s">
        <v>1284</v>
      </c>
      <c r="K164" t="s">
        <v>95</v>
      </c>
      <c r="L164">
        <v>1414754</v>
      </c>
      <c r="M164">
        <v>59.4583333</v>
      </c>
      <c r="N164">
        <v>-135.31388889999999</v>
      </c>
      <c r="O164" t="s">
        <v>13</v>
      </c>
      <c r="P164" t="s">
        <v>95</v>
      </c>
      <c r="Q164">
        <v>635</v>
      </c>
    </row>
    <row r="165" spans="1:17" x14ac:dyDescent="0.3">
      <c r="A165" t="s">
        <v>1101</v>
      </c>
      <c r="B165" t="s">
        <v>1518</v>
      </c>
      <c r="C165" s="148">
        <v>219</v>
      </c>
      <c r="D165" s="148">
        <v>331195</v>
      </c>
      <c r="E165" s="148" t="s">
        <v>1492</v>
      </c>
      <c r="F165" s="148" t="s">
        <v>1487</v>
      </c>
      <c r="G165" t="s">
        <v>96</v>
      </c>
      <c r="H165" t="s">
        <v>80</v>
      </c>
      <c r="I165" t="s">
        <v>1603</v>
      </c>
      <c r="J165" t="s">
        <v>623</v>
      </c>
      <c r="K165" t="s">
        <v>96</v>
      </c>
      <c r="L165">
        <v>1409698</v>
      </c>
      <c r="M165">
        <v>62.706944399999998</v>
      </c>
      <c r="N165">
        <v>-143.96111110000001</v>
      </c>
      <c r="O165" t="s">
        <v>7</v>
      </c>
      <c r="P165" t="s">
        <v>96</v>
      </c>
      <c r="Q165">
        <v>635</v>
      </c>
    </row>
    <row r="166" spans="1:17" x14ac:dyDescent="0.3">
      <c r="A166" t="s">
        <v>1082</v>
      </c>
      <c r="B166" t="s">
        <v>1518</v>
      </c>
      <c r="C166" s="148">
        <v>219</v>
      </c>
      <c r="D166" s="148">
        <v>331050</v>
      </c>
      <c r="E166" s="148" t="s">
        <v>1492</v>
      </c>
      <c r="F166" s="148" t="s">
        <v>1487</v>
      </c>
      <c r="G166" t="s">
        <v>630</v>
      </c>
      <c r="H166" t="s">
        <v>80</v>
      </c>
      <c r="I166" t="s">
        <v>1608</v>
      </c>
      <c r="J166" t="s">
        <v>629</v>
      </c>
      <c r="K166" t="s">
        <v>81</v>
      </c>
      <c r="L166">
        <v>1398129</v>
      </c>
      <c r="M166">
        <v>66.565555599999996</v>
      </c>
      <c r="N166">
        <v>-152.64555559999999</v>
      </c>
      <c r="O166" t="s">
        <v>14</v>
      </c>
      <c r="P166" t="s">
        <v>630</v>
      </c>
      <c r="Q166">
        <v>635</v>
      </c>
    </row>
    <row r="167" spans="1:17" s="197" customFormat="1" x14ac:dyDescent="0.3">
      <c r="A167" t="s">
        <v>1102</v>
      </c>
      <c r="B167" t="s">
        <v>1518</v>
      </c>
      <c r="C167" s="148">
        <v>219</v>
      </c>
      <c r="D167" s="148">
        <v>331200</v>
      </c>
      <c r="E167" s="148" t="s">
        <v>1492</v>
      </c>
      <c r="F167" s="148" t="s">
        <v>1487</v>
      </c>
      <c r="G167" t="s">
        <v>395</v>
      </c>
      <c r="H167" t="s">
        <v>80</v>
      </c>
      <c r="I167" t="s">
        <v>1619</v>
      </c>
      <c r="J167" t="s">
        <v>626</v>
      </c>
      <c r="K167" t="s">
        <v>395</v>
      </c>
      <c r="L167">
        <v>1410765</v>
      </c>
      <c r="M167">
        <v>63.135051199999999</v>
      </c>
      <c r="N167">
        <v>-142.52387959999999</v>
      </c>
      <c r="O167" t="s">
        <v>14</v>
      </c>
      <c r="P167" t="s">
        <v>395</v>
      </c>
      <c r="Q167">
        <v>635</v>
      </c>
    </row>
    <row r="168" spans="1:17" s="197" customFormat="1" x14ac:dyDescent="0.3">
      <c r="A168" t="s">
        <v>1103</v>
      </c>
      <c r="B168" t="s">
        <v>1518</v>
      </c>
      <c r="C168" s="148">
        <v>219</v>
      </c>
      <c r="D168" s="148">
        <v>331210</v>
      </c>
      <c r="E168" s="148" t="s">
        <v>1492</v>
      </c>
      <c r="F168" s="148" t="s">
        <v>1487</v>
      </c>
      <c r="G168" t="s">
        <v>1104</v>
      </c>
      <c r="H168" t="s">
        <v>80</v>
      </c>
      <c r="I168" t="s">
        <v>1528</v>
      </c>
      <c r="J168" t="s">
        <v>602</v>
      </c>
      <c r="K168" t="s">
        <v>414</v>
      </c>
      <c r="L168">
        <v>1669435</v>
      </c>
      <c r="M168">
        <v>55.687777799999999</v>
      </c>
      <c r="N168">
        <v>-132.52222219999999</v>
      </c>
      <c r="O168" t="s">
        <v>13</v>
      </c>
      <c r="P168" t="s">
        <v>1104</v>
      </c>
      <c r="Q168">
        <v>635</v>
      </c>
    </row>
    <row r="169" spans="1:17" s="197" customFormat="1" x14ac:dyDescent="0.3">
      <c r="A169" t="s">
        <v>1105</v>
      </c>
      <c r="B169" t="s">
        <v>1518</v>
      </c>
      <c r="C169" s="148">
        <v>219</v>
      </c>
      <c r="D169" s="148">
        <v>331220</v>
      </c>
      <c r="E169" s="148" t="s">
        <v>1492</v>
      </c>
      <c r="F169" s="148" t="s">
        <v>1487</v>
      </c>
      <c r="G169" t="s">
        <v>1106</v>
      </c>
      <c r="H169" t="s">
        <v>80</v>
      </c>
      <c r="I169" t="s">
        <v>1619</v>
      </c>
      <c r="J169" t="s">
        <v>626</v>
      </c>
      <c r="K169" t="s">
        <v>100</v>
      </c>
      <c r="L169">
        <v>1411046</v>
      </c>
      <c r="M169">
        <v>63.336666700000002</v>
      </c>
      <c r="N169">
        <v>-142.9855556</v>
      </c>
      <c r="O169" t="s">
        <v>14</v>
      </c>
      <c r="P169" t="s">
        <v>1106</v>
      </c>
      <c r="Q169">
        <v>635</v>
      </c>
    </row>
    <row r="170" spans="1:17" s="197" customFormat="1" x14ac:dyDescent="0.3">
      <c r="A170" t="s">
        <v>1107</v>
      </c>
      <c r="B170" t="s">
        <v>1518</v>
      </c>
      <c r="C170" s="148">
        <v>219</v>
      </c>
      <c r="D170" s="148">
        <v>331230</v>
      </c>
      <c r="E170" s="148" t="s">
        <v>1492</v>
      </c>
      <c r="F170" s="148" t="s">
        <v>1487</v>
      </c>
      <c r="G170" t="s">
        <v>102</v>
      </c>
      <c r="H170" t="s">
        <v>80</v>
      </c>
      <c r="I170" t="s">
        <v>1639</v>
      </c>
      <c r="J170" t="s">
        <v>640</v>
      </c>
      <c r="K170" t="s">
        <v>102</v>
      </c>
      <c r="L170">
        <v>1744590</v>
      </c>
      <c r="M170">
        <v>56.115277800000001</v>
      </c>
      <c r="N170">
        <v>-133.12083329999999</v>
      </c>
      <c r="O170" t="s">
        <v>13</v>
      </c>
      <c r="P170" t="s">
        <v>102</v>
      </c>
      <c r="Q170">
        <v>635</v>
      </c>
    </row>
    <row r="171" spans="1:17" x14ac:dyDescent="0.3">
      <c r="A171" t="s">
        <v>1083</v>
      </c>
      <c r="B171" t="s">
        <v>1518</v>
      </c>
      <c r="C171" s="148">
        <v>219</v>
      </c>
      <c r="D171" s="148">
        <v>331060</v>
      </c>
      <c r="E171" s="148" t="s">
        <v>1492</v>
      </c>
      <c r="F171" s="148" t="s">
        <v>1487</v>
      </c>
      <c r="G171" t="s">
        <v>633</v>
      </c>
      <c r="H171" t="s">
        <v>80</v>
      </c>
      <c r="I171" t="s">
        <v>1694</v>
      </c>
      <c r="J171" t="s">
        <v>632</v>
      </c>
      <c r="K171" t="s">
        <v>82</v>
      </c>
      <c r="L171">
        <v>1926949</v>
      </c>
      <c r="M171">
        <v>66.918888899999999</v>
      </c>
      <c r="N171">
        <v>-151.51611109999999</v>
      </c>
      <c r="O171" t="s">
        <v>14</v>
      </c>
      <c r="P171" t="s">
        <v>633</v>
      </c>
      <c r="Q171">
        <v>635</v>
      </c>
    </row>
    <row r="172" spans="1:17" x14ac:dyDescent="0.3">
      <c r="A172" t="s">
        <v>1084</v>
      </c>
      <c r="B172" t="s">
        <v>1518</v>
      </c>
      <c r="C172" s="148">
        <v>219</v>
      </c>
      <c r="D172" s="148">
        <v>331070</v>
      </c>
      <c r="E172" s="148" t="s">
        <v>1492</v>
      </c>
      <c r="F172" s="148" t="s">
        <v>1487</v>
      </c>
      <c r="G172" t="s">
        <v>85</v>
      </c>
      <c r="H172" t="s">
        <v>80</v>
      </c>
      <c r="I172" t="s">
        <v>1603</v>
      </c>
      <c r="J172" t="s">
        <v>623</v>
      </c>
      <c r="K172" t="s">
        <v>85</v>
      </c>
      <c r="L172">
        <v>1400333</v>
      </c>
      <c r="M172">
        <v>62.571782800000001</v>
      </c>
      <c r="N172">
        <v>-144.6541704</v>
      </c>
      <c r="O172" t="s">
        <v>7</v>
      </c>
      <c r="P172" t="s">
        <v>85</v>
      </c>
      <c r="Q172">
        <v>635</v>
      </c>
    </row>
    <row r="173" spans="1:17" x14ac:dyDescent="0.3">
      <c r="A173" s="197" t="s">
        <v>1085</v>
      </c>
      <c r="B173" s="197" t="s">
        <v>1518</v>
      </c>
      <c r="C173" s="212">
        <v>219</v>
      </c>
      <c r="D173" s="212">
        <v>331080</v>
      </c>
      <c r="E173" s="148" t="s">
        <v>1492</v>
      </c>
      <c r="F173" s="148" t="s">
        <v>1487</v>
      </c>
      <c r="G173" s="197" t="s">
        <v>86</v>
      </c>
      <c r="H173" s="197" t="s">
        <v>80</v>
      </c>
      <c r="I173" s="197" t="s">
        <v>1528</v>
      </c>
      <c r="J173" s="197" t="s">
        <v>602</v>
      </c>
      <c r="K173" s="197" t="s">
        <v>86</v>
      </c>
      <c r="L173" s="197">
        <v>1669437</v>
      </c>
      <c r="M173" s="197">
        <v>56.013888899999998</v>
      </c>
      <c r="N173" s="197">
        <v>-132.82777780000001</v>
      </c>
      <c r="O173" s="197" t="s">
        <v>13</v>
      </c>
      <c r="P173" s="197" t="s">
        <v>86</v>
      </c>
      <c r="Q173">
        <v>635</v>
      </c>
    </row>
    <row r="174" spans="1:17" x14ac:dyDescent="0.3">
      <c r="A174" t="s">
        <v>1086</v>
      </c>
      <c r="B174" t="s">
        <v>1518</v>
      </c>
      <c r="C174" s="148">
        <v>219</v>
      </c>
      <c r="D174" s="148">
        <v>331090</v>
      </c>
      <c r="E174" s="148" t="s">
        <v>1492</v>
      </c>
      <c r="F174" s="148" t="s">
        <v>1487</v>
      </c>
      <c r="G174" t="s">
        <v>84</v>
      </c>
      <c r="H174" t="s">
        <v>80</v>
      </c>
      <c r="I174" t="s">
        <v>1528</v>
      </c>
      <c r="J174" t="s">
        <v>602</v>
      </c>
      <c r="K174" t="s">
        <v>84</v>
      </c>
      <c r="L174">
        <v>1421260</v>
      </c>
      <c r="M174">
        <v>55.476388900000003</v>
      </c>
      <c r="N174">
        <v>-133.14833329999999</v>
      </c>
      <c r="O174" t="s">
        <v>13</v>
      </c>
      <c r="P174" t="s">
        <v>84</v>
      </c>
      <c r="Q174">
        <v>635</v>
      </c>
    </row>
    <row r="175" spans="1:17" x14ac:dyDescent="0.3">
      <c r="A175" t="s">
        <v>1087</v>
      </c>
      <c r="B175" t="s">
        <v>1518</v>
      </c>
      <c r="C175" s="148">
        <v>219</v>
      </c>
      <c r="D175" s="148">
        <v>331100</v>
      </c>
      <c r="E175" s="148" t="s">
        <v>1492</v>
      </c>
      <c r="F175" s="148" t="s">
        <v>1487</v>
      </c>
      <c r="G175" t="s">
        <v>1088</v>
      </c>
      <c r="H175" t="s">
        <v>80</v>
      </c>
      <c r="I175" t="s">
        <v>1619</v>
      </c>
      <c r="J175" t="s">
        <v>626</v>
      </c>
      <c r="K175" t="s">
        <v>549</v>
      </c>
      <c r="L175">
        <v>1401364</v>
      </c>
      <c r="M175">
        <v>63.661388899999999</v>
      </c>
      <c r="N175">
        <v>-144.06444440000001</v>
      </c>
      <c r="O175" t="s">
        <v>14</v>
      </c>
      <c r="P175" t="s">
        <v>1088</v>
      </c>
      <c r="Q175">
        <v>635</v>
      </c>
    </row>
    <row r="176" spans="1:17" x14ac:dyDescent="0.3">
      <c r="A176" t="s">
        <v>1089</v>
      </c>
      <c r="B176" t="s">
        <v>1518</v>
      </c>
      <c r="C176" s="148">
        <v>219</v>
      </c>
      <c r="D176" s="148">
        <v>331110</v>
      </c>
      <c r="E176" s="148" t="s">
        <v>1492</v>
      </c>
      <c r="F176" s="148" t="s">
        <v>1487</v>
      </c>
      <c r="G176" t="s">
        <v>636</v>
      </c>
      <c r="H176" t="s">
        <v>80</v>
      </c>
      <c r="I176" t="s">
        <v>1738</v>
      </c>
      <c r="J176" t="s">
        <v>635</v>
      </c>
      <c r="K176" t="s">
        <v>87</v>
      </c>
      <c r="L176">
        <v>1401499</v>
      </c>
      <c r="M176">
        <v>64.788055600000007</v>
      </c>
      <c r="N176">
        <v>-141.19999999999999</v>
      </c>
      <c r="O176" t="s">
        <v>14</v>
      </c>
      <c r="P176" t="s">
        <v>636</v>
      </c>
      <c r="Q176">
        <v>635</v>
      </c>
    </row>
    <row r="177" spans="1:17" x14ac:dyDescent="0.3">
      <c r="A177" t="s">
        <v>1090</v>
      </c>
      <c r="B177" t="s">
        <v>1760</v>
      </c>
      <c r="C177" s="148">
        <v>219</v>
      </c>
      <c r="D177" s="148">
        <v>332010</v>
      </c>
      <c r="E177" s="148" t="s">
        <v>1492</v>
      </c>
      <c r="F177" s="148" t="s">
        <v>1487</v>
      </c>
      <c r="G177" t="s">
        <v>226</v>
      </c>
      <c r="H177" t="s">
        <v>80</v>
      </c>
      <c r="I177" t="s">
        <v>1761</v>
      </c>
      <c r="J177" t="s">
        <v>836</v>
      </c>
      <c r="K177" t="s">
        <v>226</v>
      </c>
      <c r="L177">
        <v>1403078</v>
      </c>
      <c r="M177">
        <v>58.413333299999998</v>
      </c>
      <c r="N177">
        <v>-135.7369444</v>
      </c>
      <c r="O177" t="s">
        <v>13</v>
      </c>
      <c r="P177" t="s">
        <v>226</v>
      </c>
      <c r="Q177">
        <v>635</v>
      </c>
    </row>
    <row r="178" spans="1:17" x14ac:dyDescent="0.3">
      <c r="A178" t="s">
        <v>1091</v>
      </c>
      <c r="B178" t="s">
        <v>1518</v>
      </c>
      <c r="C178" s="148">
        <v>219</v>
      </c>
      <c r="D178" s="148">
        <v>331120</v>
      </c>
      <c r="E178" s="148" t="s">
        <v>1492</v>
      </c>
      <c r="F178" s="148" t="s">
        <v>1487</v>
      </c>
      <c r="G178" t="s">
        <v>1092</v>
      </c>
      <c r="H178" t="s">
        <v>80</v>
      </c>
      <c r="I178" t="s">
        <v>1602</v>
      </c>
      <c r="J178" t="s">
        <v>1284</v>
      </c>
      <c r="K178" t="s">
        <v>89</v>
      </c>
      <c r="L178">
        <v>1422400</v>
      </c>
      <c r="M178">
        <v>59.228588999999999</v>
      </c>
      <c r="N178">
        <v>-135.44411400000001</v>
      </c>
      <c r="O178" t="s">
        <v>13</v>
      </c>
      <c r="P178" t="s">
        <v>1092</v>
      </c>
      <c r="Q178">
        <v>635</v>
      </c>
    </row>
    <row r="179" spans="1:17" x14ac:dyDescent="0.3">
      <c r="A179" t="s">
        <v>1093</v>
      </c>
      <c r="B179" t="s">
        <v>1518</v>
      </c>
      <c r="C179" s="148">
        <v>219</v>
      </c>
      <c r="D179" s="148">
        <v>331130</v>
      </c>
      <c r="E179" s="148" t="s">
        <v>1492</v>
      </c>
      <c r="F179" s="148" t="s">
        <v>1487</v>
      </c>
      <c r="G179" t="s">
        <v>90</v>
      </c>
      <c r="H179" t="s">
        <v>80</v>
      </c>
      <c r="I179" t="s">
        <v>1762</v>
      </c>
      <c r="J179" t="s">
        <v>638</v>
      </c>
      <c r="K179" t="s">
        <v>90</v>
      </c>
      <c r="L179">
        <v>2419534</v>
      </c>
      <c r="M179">
        <v>63.987230799999999</v>
      </c>
      <c r="N179">
        <v>-144.69983250000001</v>
      </c>
      <c r="O179" t="s">
        <v>14</v>
      </c>
      <c r="P179" t="s">
        <v>90</v>
      </c>
      <c r="Q179">
        <v>635</v>
      </c>
    </row>
    <row r="180" spans="1:17" x14ac:dyDescent="0.3">
      <c r="A180" t="s">
        <v>1094</v>
      </c>
      <c r="B180" t="s">
        <v>1518</v>
      </c>
      <c r="C180" s="148">
        <v>219</v>
      </c>
      <c r="D180" s="148">
        <v>331140</v>
      </c>
      <c r="E180" s="148" t="s">
        <v>1492</v>
      </c>
      <c r="F180" s="148" t="s">
        <v>1487</v>
      </c>
      <c r="G180" t="s">
        <v>91</v>
      </c>
      <c r="H180" t="s">
        <v>80</v>
      </c>
      <c r="I180" t="s">
        <v>1528</v>
      </c>
      <c r="J180" t="s">
        <v>602</v>
      </c>
      <c r="K180" t="s">
        <v>91</v>
      </c>
      <c r="L180">
        <v>1866952</v>
      </c>
      <c r="M180">
        <v>55.556666700000001</v>
      </c>
      <c r="N180">
        <v>-132.63638889999999</v>
      </c>
      <c r="O180" t="s">
        <v>13</v>
      </c>
      <c r="P180" t="s">
        <v>91</v>
      </c>
      <c r="Q180">
        <v>635</v>
      </c>
    </row>
    <row r="181" spans="1:17" x14ac:dyDescent="0.3">
      <c r="A181" t="s">
        <v>1095</v>
      </c>
      <c r="B181" t="s">
        <v>1518</v>
      </c>
      <c r="C181" s="148">
        <v>219</v>
      </c>
      <c r="D181" s="148">
        <v>331150</v>
      </c>
      <c r="E181" s="148" t="s">
        <v>1492</v>
      </c>
      <c r="F181" s="148" t="s">
        <v>1487</v>
      </c>
      <c r="G181" t="s">
        <v>92</v>
      </c>
      <c r="H181" t="s">
        <v>80</v>
      </c>
      <c r="I181" t="s">
        <v>1528</v>
      </c>
      <c r="J181" t="s">
        <v>602</v>
      </c>
      <c r="K181" t="s">
        <v>92</v>
      </c>
      <c r="L181">
        <v>1422709</v>
      </c>
      <c r="M181">
        <v>55.208055600000002</v>
      </c>
      <c r="N181">
        <v>-132.8266667</v>
      </c>
      <c r="O181" t="s">
        <v>13</v>
      </c>
      <c r="P181" t="s">
        <v>92</v>
      </c>
      <c r="Q181">
        <v>635</v>
      </c>
    </row>
    <row r="182" spans="1:17" x14ac:dyDescent="0.3">
      <c r="A182" t="s">
        <v>1096</v>
      </c>
      <c r="B182" t="s">
        <v>1518</v>
      </c>
      <c r="C182" s="148">
        <v>219</v>
      </c>
      <c r="D182" s="148">
        <v>331155</v>
      </c>
      <c r="E182" s="148" t="s">
        <v>1492</v>
      </c>
      <c r="F182" s="148" t="s">
        <v>1487</v>
      </c>
      <c r="G182" t="s">
        <v>98</v>
      </c>
      <c r="H182" t="s">
        <v>80</v>
      </c>
      <c r="I182" t="s">
        <v>1528</v>
      </c>
      <c r="J182" t="s">
        <v>602</v>
      </c>
      <c r="K182" t="s">
        <v>98</v>
      </c>
      <c r="L182">
        <v>1423100</v>
      </c>
      <c r="M182">
        <v>55.552222200000003</v>
      </c>
      <c r="N182">
        <v>-133.09583330000001</v>
      </c>
      <c r="O182" t="s">
        <v>13</v>
      </c>
      <c r="P182" t="s">
        <v>98</v>
      </c>
      <c r="Q182">
        <v>635</v>
      </c>
    </row>
    <row r="183" spans="1:17" x14ac:dyDescent="0.3">
      <c r="A183" t="s">
        <v>1213</v>
      </c>
      <c r="B183" t="s">
        <v>1790</v>
      </c>
      <c r="C183" s="148">
        <v>10455</v>
      </c>
      <c r="D183" s="148">
        <v>332100</v>
      </c>
      <c r="E183" s="148" t="s">
        <v>1492</v>
      </c>
      <c r="F183" s="148" t="s">
        <v>1487</v>
      </c>
      <c r="G183" t="s">
        <v>259</v>
      </c>
      <c r="H183" t="s">
        <v>258</v>
      </c>
      <c r="I183" t="s">
        <v>1791</v>
      </c>
      <c r="J183" t="s">
        <v>891</v>
      </c>
      <c r="K183" t="s">
        <v>259</v>
      </c>
      <c r="L183">
        <v>1404333</v>
      </c>
      <c r="M183">
        <v>59.439444399999999</v>
      </c>
      <c r="N183">
        <v>-154.77611110000001</v>
      </c>
      <c r="O183" t="s">
        <v>6</v>
      </c>
      <c r="P183" t="s">
        <v>259</v>
      </c>
      <c r="Q183">
        <v>640</v>
      </c>
    </row>
    <row r="184" spans="1:17" x14ac:dyDescent="0.3">
      <c r="A184" t="s">
        <v>1192</v>
      </c>
      <c r="B184" t="s">
        <v>1726</v>
      </c>
      <c r="C184" s="148">
        <v>6866</v>
      </c>
      <c r="D184" s="148">
        <v>331980</v>
      </c>
      <c r="E184" s="148" t="s">
        <v>1492</v>
      </c>
      <c r="F184" s="148" t="s">
        <v>1487</v>
      </c>
      <c r="G184" t="s">
        <v>217</v>
      </c>
      <c r="H184" t="s">
        <v>216</v>
      </c>
      <c r="I184" t="s">
        <v>1727</v>
      </c>
      <c r="J184" t="s">
        <v>820</v>
      </c>
      <c r="K184" t="s">
        <v>217</v>
      </c>
      <c r="L184">
        <v>1418448</v>
      </c>
      <c r="M184">
        <v>55.185833299999999</v>
      </c>
      <c r="N184">
        <v>-162.7211111</v>
      </c>
      <c r="O184" t="s">
        <v>4</v>
      </c>
      <c r="P184" t="s">
        <v>217</v>
      </c>
      <c r="Q184">
        <v>658</v>
      </c>
    </row>
    <row r="185" spans="1:17" x14ac:dyDescent="0.3">
      <c r="A185" t="s">
        <v>1232</v>
      </c>
      <c r="B185" t="s">
        <v>1707</v>
      </c>
      <c r="C185" s="148">
        <v>3422</v>
      </c>
      <c r="D185" s="148">
        <v>332310</v>
      </c>
      <c r="E185" s="148" t="s">
        <v>1492</v>
      </c>
      <c r="F185" s="148" t="s">
        <v>1487</v>
      </c>
      <c r="G185" t="s">
        <v>292</v>
      </c>
      <c r="H185" t="s">
        <v>291</v>
      </c>
      <c r="I185" t="s">
        <v>1708</v>
      </c>
      <c r="J185" t="s">
        <v>933</v>
      </c>
      <c r="K185" t="s">
        <v>292</v>
      </c>
      <c r="L185">
        <v>1400188</v>
      </c>
      <c r="M185">
        <v>60.16</v>
      </c>
      <c r="N185">
        <v>-164.2658333</v>
      </c>
      <c r="O185" t="s">
        <v>9</v>
      </c>
      <c r="P185" t="s">
        <v>292</v>
      </c>
      <c r="Q185">
        <v>659</v>
      </c>
    </row>
    <row r="186" spans="1:17" x14ac:dyDescent="0.3">
      <c r="A186" t="s">
        <v>1216</v>
      </c>
      <c r="B186" t="s">
        <v>1497</v>
      </c>
      <c r="C186" s="148">
        <v>9832</v>
      </c>
      <c r="D186" s="148">
        <v>332150</v>
      </c>
      <c r="E186" s="148" t="s">
        <v>1492</v>
      </c>
      <c r="F186" s="148" t="s">
        <v>1487</v>
      </c>
      <c r="G186" t="s">
        <v>265</v>
      </c>
      <c r="H186" t="s">
        <v>264</v>
      </c>
      <c r="I186" t="s">
        <v>1498</v>
      </c>
      <c r="J186" t="s">
        <v>897</v>
      </c>
      <c r="K186" t="s">
        <v>265</v>
      </c>
      <c r="L186">
        <v>1405119</v>
      </c>
      <c r="M186">
        <v>60.812222200000001</v>
      </c>
      <c r="N186">
        <v>-161.43583330000001</v>
      </c>
      <c r="O186" t="s">
        <v>9</v>
      </c>
      <c r="P186" t="s">
        <v>265</v>
      </c>
      <c r="Q186">
        <v>660</v>
      </c>
    </row>
    <row r="187" spans="1:17" x14ac:dyDescent="0.3">
      <c r="A187" t="s">
        <v>1194</v>
      </c>
      <c r="B187" t="s">
        <v>1701</v>
      </c>
      <c r="C187" s="148">
        <v>56739</v>
      </c>
      <c r="D187" s="148">
        <v>331830</v>
      </c>
      <c r="E187" s="148" t="s">
        <v>1492</v>
      </c>
      <c r="F187" s="148" t="s">
        <v>1487</v>
      </c>
      <c r="G187" t="s">
        <v>219</v>
      </c>
      <c r="H187" t="s">
        <v>218</v>
      </c>
      <c r="I187" t="s">
        <v>1702</v>
      </c>
      <c r="J187" t="s">
        <v>825</v>
      </c>
      <c r="K187" t="s">
        <v>219</v>
      </c>
      <c r="L187">
        <v>1400106</v>
      </c>
      <c r="M187">
        <v>65.572500000000005</v>
      </c>
      <c r="N187">
        <v>-144.80305559999999</v>
      </c>
      <c r="O187" t="s">
        <v>14</v>
      </c>
      <c r="P187" t="s">
        <v>219</v>
      </c>
      <c r="Q187">
        <v>661</v>
      </c>
    </row>
    <row r="188" spans="1:17" x14ac:dyDescent="0.3">
      <c r="A188" t="s">
        <v>1267</v>
      </c>
      <c r="B188" t="s">
        <v>1617</v>
      </c>
      <c r="C188" s="148">
        <v>18541</v>
      </c>
      <c r="D188" s="148">
        <v>332630</v>
      </c>
      <c r="E188" s="148" t="s">
        <v>1492</v>
      </c>
      <c r="F188" s="148" t="s">
        <v>1487</v>
      </c>
      <c r="G188" t="s">
        <v>364</v>
      </c>
      <c r="H188" t="s">
        <v>363</v>
      </c>
      <c r="I188" t="s">
        <v>1618</v>
      </c>
      <c r="J188" t="s">
        <v>1016</v>
      </c>
      <c r="K188" t="s">
        <v>364</v>
      </c>
      <c r="L188">
        <v>1415210</v>
      </c>
      <c r="M188">
        <v>57.780833299999998</v>
      </c>
      <c r="N188">
        <v>-135.2188889</v>
      </c>
      <c r="O188" t="s">
        <v>13</v>
      </c>
      <c r="P188" t="s">
        <v>364</v>
      </c>
      <c r="Q188">
        <v>662</v>
      </c>
    </row>
    <row r="189" spans="1:17" x14ac:dyDescent="0.3">
      <c r="A189" t="s">
        <v>1176</v>
      </c>
      <c r="B189" t="s">
        <v>1699</v>
      </c>
      <c r="C189" s="148" t="s">
        <v>1495</v>
      </c>
      <c r="D189" s="148">
        <v>331820</v>
      </c>
      <c r="E189" s="148" t="s">
        <v>1453</v>
      </c>
      <c r="F189" s="148" t="s">
        <v>1487</v>
      </c>
      <c r="G189" t="s">
        <v>176</v>
      </c>
      <c r="H189" t="s">
        <v>175</v>
      </c>
      <c r="I189" t="s">
        <v>1700</v>
      </c>
      <c r="J189" t="s">
        <v>764</v>
      </c>
      <c r="K189" t="s">
        <v>176</v>
      </c>
      <c r="L189">
        <v>1412684</v>
      </c>
      <c r="M189">
        <v>65.979722199999998</v>
      </c>
      <c r="N189">
        <v>-161.12305559999999</v>
      </c>
      <c r="O189" t="s">
        <v>11</v>
      </c>
      <c r="P189" t="s">
        <v>176</v>
      </c>
      <c r="Q189">
        <v>664</v>
      </c>
    </row>
    <row r="190" spans="1:17" x14ac:dyDescent="0.3">
      <c r="A190" t="s">
        <v>1203</v>
      </c>
      <c r="B190" t="s">
        <v>1662</v>
      </c>
      <c r="C190" s="148">
        <v>18963</v>
      </c>
      <c r="D190" s="148">
        <v>332650</v>
      </c>
      <c r="E190" s="148" t="s">
        <v>1492</v>
      </c>
      <c r="F190" s="148" t="s">
        <v>1487</v>
      </c>
      <c r="G190" t="s">
        <v>241</v>
      </c>
      <c r="H190" t="s">
        <v>240</v>
      </c>
      <c r="I190" t="s">
        <v>1663</v>
      </c>
      <c r="J190" t="s">
        <v>855</v>
      </c>
      <c r="K190" t="s">
        <v>241</v>
      </c>
      <c r="L190">
        <v>1420113</v>
      </c>
      <c r="M190">
        <v>57.503333300000001</v>
      </c>
      <c r="N190">
        <v>-134.58388890000001</v>
      </c>
      <c r="O190" t="s">
        <v>13</v>
      </c>
      <c r="P190" t="s">
        <v>241</v>
      </c>
      <c r="Q190">
        <v>681</v>
      </c>
    </row>
    <row r="191" spans="1:17" x14ac:dyDescent="0.3">
      <c r="A191" t="s">
        <v>1204</v>
      </c>
      <c r="B191" t="s">
        <v>1662</v>
      </c>
      <c r="C191" s="148">
        <v>18963</v>
      </c>
      <c r="D191" s="148">
        <v>332660</v>
      </c>
      <c r="E191" s="148" t="s">
        <v>1492</v>
      </c>
      <c r="F191" s="148" t="s">
        <v>1487</v>
      </c>
      <c r="G191" t="s">
        <v>242</v>
      </c>
      <c r="H191" t="s">
        <v>240</v>
      </c>
      <c r="I191" t="s">
        <v>1602</v>
      </c>
      <c r="J191" t="s">
        <v>1284</v>
      </c>
      <c r="K191" t="s">
        <v>242</v>
      </c>
      <c r="L191">
        <v>1421022</v>
      </c>
      <c r="M191">
        <v>59.399701999999998</v>
      </c>
      <c r="N191">
        <v>-135.89640890000001</v>
      </c>
      <c r="O191" t="s">
        <v>13</v>
      </c>
      <c r="P191" t="s">
        <v>242</v>
      </c>
      <c r="Q191">
        <v>681</v>
      </c>
    </row>
    <row r="192" spans="1:17" x14ac:dyDescent="0.3">
      <c r="A192" t="s">
        <v>1205</v>
      </c>
      <c r="B192" t="s">
        <v>1662</v>
      </c>
      <c r="C192" s="148">
        <v>18963</v>
      </c>
      <c r="D192" s="148">
        <v>332670</v>
      </c>
      <c r="E192" s="148" t="s">
        <v>1492</v>
      </c>
      <c r="F192" s="148" t="s">
        <v>1487</v>
      </c>
      <c r="G192" t="s">
        <v>243</v>
      </c>
      <c r="H192" t="s">
        <v>240</v>
      </c>
      <c r="I192" t="s">
        <v>1764</v>
      </c>
      <c r="J192" t="s">
        <v>857</v>
      </c>
      <c r="K192" t="s">
        <v>243</v>
      </c>
      <c r="L192">
        <v>1403488</v>
      </c>
      <c r="M192">
        <v>58.11</v>
      </c>
      <c r="N192">
        <v>-135.4436111</v>
      </c>
      <c r="O192" t="s">
        <v>13</v>
      </c>
      <c r="P192" t="s">
        <v>243</v>
      </c>
      <c r="Q192">
        <v>681</v>
      </c>
    </row>
    <row r="193" spans="1:17" x14ac:dyDescent="0.3">
      <c r="A193" t="s">
        <v>1206</v>
      </c>
      <c r="B193" t="s">
        <v>1662</v>
      </c>
      <c r="C193" s="148">
        <v>18963</v>
      </c>
      <c r="D193" s="148">
        <v>332680</v>
      </c>
      <c r="E193" s="148" t="s">
        <v>1492</v>
      </c>
      <c r="F193" s="148" t="s">
        <v>1487</v>
      </c>
      <c r="G193" t="s">
        <v>244</v>
      </c>
      <c r="H193" t="s">
        <v>240</v>
      </c>
      <c r="I193" t="s">
        <v>1774</v>
      </c>
      <c r="J193" t="s">
        <v>859</v>
      </c>
      <c r="K193" t="s">
        <v>244</v>
      </c>
      <c r="L193">
        <v>1422926</v>
      </c>
      <c r="M193">
        <v>56.975833299999998</v>
      </c>
      <c r="N193">
        <v>-133.9472222</v>
      </c>
      <c r="O193" t="s">
        <v>13</v>
      </c>
      <c r="P193" t="s">
        <v>244</v>
      </c>
      <c r="Q193">
        <v>681</v>
      </c>
    </row>
    <row r="194" spans="1:17" x14ac:dyDescent="0.3">
      <c r="A194" t="s">
        <v>1207</v>
      </c>
      <c r="B194" t="s">
        <v>1662</v>
      </c>
      <c r="C194" s="148">
        <v>18963</v>
      </c>
      <c r="D194" s="148">
        <v>332700</v>
      </c>
      <c r="E194" s="148" t="s">
        <v>1492</v>
      </c>
      <c r="F194" s="148" t="s">
        <v>1487</v>
      </c>
      <c r="G194" t="s">
        <v>401</v>
      </c>
      <c r="H194" t="s">
        <v>240</v>
      </c>
      <c r="I194" t="s">
        <v>1602</v>
      </c>
      <c r="J194" t="s">
        <v>1284</v>
      </c>
      <c r="K194" t="s">
        <v>401</v>
      </c>
      <c r="L194">
        <v>1866956</v>
      </c>
      <c r="M194">
        <v>59.403888899999998</v>
      </c>
      <c r="N194">
        <v>-135.88444440000001</v>
      </c>
      <c r="O194" t="s">
        <v>13</v>
      </c>
      <c r="P194" t="s">
        <v>401</v>
      </c>
      <c r="Q194">
        <v>681</v>
      </c>
    </row>
    <row r="195" spans="1:17" x14ac:dyDescent="0.3">
      <c r="A195" s="197" t="s">
        <v>1161</v>
      </c>
      <c r="B195" s="197" t="s">
        <v>1615</v>
      </c>
      <c r="C195" s="212">
        <v>18521</v>
      </c>
      <c r="D195" s="212">
        <v>331685</v>
      </c>
      <c r="E195" s="148" t="s">
        <v>1492</v>
      </c>
      <c r="F195" s="148" t="s">
        <v>1487</v>
      </c>
      <c r="G195" s="197" t="s">
        <v>149</v>
      </c>
      <c r="H195" s="197" t="s">
        <v>1291</v>
      </c>
      <c r="I195" s="197" t="s">
        <v>1616</v>
      </c>
      <c r="J195" s="197" t="s">
        <v>736</v>
      </c>
      <c r="K195" s="197" t="s">
        <v>149</v>
      </c>
      <c r="L195" s="197">
        <v>1410730</v>
      </c>
      <c r="M195" s="197">
        <v>65.263611100000006</v>
      </c>
      <c r="N195" s="197">
        <v>-166.3608333</v>
      </c>
      <c r="O195" s="197" t="s">
        <v>5</v>
      </c>
      <c r="P195" t="s">
        <v>149</v>
      </c>
      <c r="Q195">
        <v>682</v>
      </c>
    </row>
    <row r="196" spans="1:17" x14ac:dyDescent="0.3">
      <c r="A196" t="s">
        <v>1161</v>
      </c>
      <c r="B196" t="s">
        <v>1615</v>
      </c>
      <c r="C196" s="148">
        <v>18521</v>
      </c>
      <c r="D196" s="148">
        <v>332620</v>
      </c>
      <c r="E196" s="148" t="s">
        <v>1492</v>
      </c>
      <c r="F196" s="148" t="s">
        <v>1487</v>
      </c>
      <c r="G196" t="s">
        <v>149</v>
      </c>
      <c r="H196" t="s">
        <v>1291</v>
      </c>
      <c r="I196" t="s">
        <v>1616</v>
      </c>
      <c r="J196" t="s">
        <v>736</v>
      </c>
      <c r="K196" t="s">
        <v>149</v>
      </c>
      <c r="L196">
        <v>1410730</v>
      </c>
      <c r="M196">
        <v>65.263611100000006</v>
      </c>
      <c r="N196">
        <v>-166.3608333</v>
      </c>
      <c r="O196" t="s">
        <v>5</v>
      </c>
      <c r="P196" t="s">
        <v>149</v>
      </c>
      <c r="Q196">
        <v>682</v>
      </c>
    </row>
    <row r="197" spans="1:17" x14ac:dyDescent="0.3">
      <c r="A197" t="s">
        <v>1212</v>
      </c>
      <c r="B197" t="s">
        <v>1758</v>
      </c>
      <c r="C197" s="148">
        <v>10433</v>
      </c>
      <c r="D197" s="148"/>
      <c r="E197" s="148" t="s">
        <v>1487</v>
      </c>
      <c r="F197" s="148" t="s">
        <v>1453</v>
      </c>
      <c r="G197" t="s">
        <v>257</v>
      </c>
      <c r="H197" t="s">
        <v>257</v>
      </c>
      <c r="I197" t="s">
        <v>1759</v>
      </c>
      <c r="J197" t="s">
        <v>876</v>
      </c>
      <c r="K197" t="s">
        <v>8</v>
      </c>
      <c r="L197">
        <v>1404875</v>
      </c>
      <c r="M197">
        <v>57.79</v>
      </c>
      <c r="N197">
        <v>-152.40722220000001</v>
      </c>
      <c r="O197" t="s">
        <v>8</v>
      </c>
      <c r="P197" t="s">
        <v>547</v>
      </c>
      <c r="Q197">
        <v>683</v>
      </c>
    </row>
    <row r="198" spans="1:17" x14ac:dyDescent="0.3">
      <c r="A198" t="s">
        <v>1264</v>
      </c>
      <c r="B198" t="s">
        <v>1512</v>
      </c>
      <c r="C198" s="148" t="s">
        <v>1495</v>
      </c>
      <c r="D198" s="148">
        <v>331005</v>
      </c>
      <c r="E198" s="148" t="s">
        <v>1453</v>
      </c>
      <c r="F198" s="148" t="s">
        <v>1487</v>
      </c>
      <c r="G198" t="s">
        <v>358</v>
      </c>
      <c r="H198" t="s">
        <v>357</v>
      </c>
      <c r="I198" t="s">
        <v>1513</v>
      </c>
      <c r="J198" t="s">
        <v>1003</v>
      </c>
      <c r="K198" t="s">
        <v>358</v>
      </c>
      <c r="L198">
        <v>1418109</v>
      </c>
      <c r="M198">
        <v>51.88</v>
      </c>
      <c r="N198">
        <v>-176.65805560000001</v>
      </c>
      <c r="O198" t="s">
        <v>4</v>
      </c>
      <c r="P198" t="s">
        <v>358</v>
      </c>
      <c r="Q198">
        <v>684</v>
      </c>
    </row>
    <row r="199" spans="1:17" x14ac:dyDescent="0.3">
      <c r="A199" t="s">
        <v>1074</v>
      </c>
      <c r="B199" t="s">
        <v>1546</v>
      </c>
      <c r="C199" s="148">
        <v>192</v>
      </c>
      <c r="D199" s="148">
        <v>331020</v>
      </c>
      <c r="E199" s="148" t="s">
        <v>1492</v>
      </c>
      <c r="F199" s="148" t="s">
        <v>1487</v>
      </c>
      <c r="G199" t="s">
        <v>64</v>
      </c>
      <c r="H199" t="s">
        <v>63</v>
      </c>
      <c r="I199" t="s">
        <v>1547</v>
      </c>
      <c r="J199" t="s">
        <v>580</v>
      </c>
      <c r="K199" t="s">
        <v>64</v>
      </c>
      <c r="L199">
        <v>1398011</v>
      </c>
      <c r="M199">
        <v>60.909444399999998</v>
      </c>
      <c r="N199">
        <v>-161.4313889</v>
      </c>
      <c r="O199" t="s">
        <v>9</v>
      </c>
      <c r="P199" t="s">
        <v>64</v>
      </c>
      <c r="Q199">
        <v>684</v>
      </c>
    </row>
    <row r="200" spans="1:17" x14ac:dyDescent="0.3">
      <c r="A200" t="s">
        <v>1197</v>
      </c>
      <c r="B200" t="s">
        <v>1749</v>
      </c>
      <c r="C200" s="148">
        <v>7833</v>
      </c>
      <c r="D200" s="148">
        <v>332020</v>
      </c>
      <c r="E200" s="148" t="s">
        <v>1492</v>
      </c>
      <c r="F200" s="148" t="s">
        <v>1487</v>
      </c>
      <c r="G200" t="s">
        <v>228</v>
      </c>
      <c r="H200" t="s">
        <v>227</v>
      </c>
      <c r="I200" t="s">
        <v>1750</v>
      </c>
      <c r="J200" t="s">
        <v>839</v>
      </c>
      <c r="K200" t="s">
        <v>228</v>
      </c>
      <c r="L200">
        <v>1402276</v>
      </c>
      <c r="M200">
        <v>66.564722200000006</v>
      </c>
      <c r="N200">
        <v>-145.2738889</v>
      </c>
      <c r="O200" t="s">
        <v>14</v>
      </c>
      <c r="P200" t="s">
        <v>228</v>
      </c>
      <c r="Q200">
        <v>686</v>
      </c>
    </row>
    <row r="201" spans="1:17" x14ac:dyDescent="0.3">
      <c r="A201" t="s">
        <v>1116</v>
      </c>
      <c r="B201" t="s">
        <v>1742</v>
      </c>
      <c r="C201" s="148" t="s">
        <v>1495</v>
      </c>
      <c r="D201" s="148">
        <v>331950</v>
      </c>
      <c r="E201" s="148" t="s">
        <v>1453</v>
      </c>
      <c r="F201" s="148" t="s">
        <v>1487</v>
      </c>
      <c r="G201" t="s">
        <v>110</v>
      </c>
      <c r="H201" t="s">
        <v>1296</v>
      </c>
      <c r="I201" t="s">
        <v>1533</v>
      </c>
      <c r="J201" t="s">
        <v>1117</v>
      </c>
      <c r="K201" t="s">
        <v>110</v>
      </c>
      <c r="L201">
        <v>1401738</v>
      </c>
      <c r="M201">
        <v>59.349722200000002</v>
      </c>
      <c r="N201">
        <v>-157.47527779999999</v>
      </c>
      <c r="O201" t="s">
        <v>6</v>
      </c>
      <c r="P201" t="s">
        <v>110</v>
      </c>
      <c r="Q201">
        <v>688</v>
      </c>
    </row>
    <row r="202" spans="1:17" x14ac:dyDescent="0.3">
      <c r="A202" t="s">
        <v>1236</v>
      </c>
      <c r="B202" t="s">
        <v>1542</v>
      </c>
      <c r="C202" s="148">
        <v>13642</v>
      </c>
      <c r="D202" s="148">
        <v>332340</v>
      </c>
      <c r="E202" s="148" t="s">
        <v>1492</v>
      </c>
      <c r="F202" s="148" t="s">
        <v>1487</v>
      </c>
      <c r="G202" t="s">
        <v>168</v>
      </c>
      <c r="H202" t="s">
        <v>301</v>
      </c>
      <c r="I202" t="s">
        <v>1543</v>
      </c>
      <c r="J202" t="s">
        <v>941</v>
      </c>
      <c r="K202" t="s">
        <v>168</v>
      </c>
      <c r="L202">
        <v>1407125</v>
      </c>
      <c r="M202">
        <v>64.501111100000003</v>
      </c>
      <c r="N202">
        <v>-165.4063889</v>
      </c>
      <c r="O202" t="s">
        <v>5</v>
      </c>
      <c r="P202" t="s">
        <v>168</v>
      </c>
      <c r="Q202">
        <v>701</v>
      </c>
    </row>
    <row r="203" spans="1:17" x14ac:dyDescent="0.3">
      <c r="A203" t="s">
        <v>1260</v>
      </c>
      <c r="B203" t="s">
        <v>1609</v>
      </c>
      <c r="C203" s="148" t="s">
        <v>1495</v>
      </c>
      <c r="D203" s="148">
        <v>332580</v>
      </c>
      <c r="E203" s="148" t="s">
        <v>1453</v>
      </c>
      <c r="F203" s="148" t="s">
        <v>1487</v>
      </c>
      <c r="G203" t="s">
        <v>350</v>
      </c>
      <c r="H203" t="s">
        <v>349</v>
      </c>
      <c r="I203" t="s">
        <v>1610</v>
      </c>
      <c r="J203" t="s">
        <v>995</v>
      </c>
      <c r="K203" t="s">
        <v>350</v>
      </c>
      <c r="L203">
        <v>1410562</v>
      </c>
      <c r="M203">
        <v>62.9886111</v>
      </c>
      <c r="N203">
        <v>-156.06416669999999</v>
      </c>
      <c r="O203" t="s">
        <v>14</v>
      </c>
      <c r="P203" t="s">
        <v>350</v>
      </c>
      <c r="Q203">
        <v>709</v>
      </c>
    </row>
    <row r="204" spans="1:17" x14ac:dyDescent="0.3">
      <c r="A204" t="s">
        <v>1268</v>
      </c>
      <c r="B204" t="s">
        <v>1625</v>
      </c>
      <c r="C204" s="148" t="s">
        <v>1495</v>
      </c>
      <c r="D204" s="148">
        <v>332710</v>
      </c>
      <c r="E204" s="148" t="s">
        <v>1453</v>
      </c>
      <c r="F204" s="148" t="s">
        <v>1487</v>
      </c>
      <c r="G204" t="s">
        <v>366</v>
      </c>
      <c r="H204" t="s">
        <v>365</v>
      </c>
      <c r="I204" t="s">
        <v>1626</v>
      </c>
      <c r="J204" t="s">
        <v>1021</v>
      </c>
      <c r="K204" t="s">
        <v>366</v>
      </c>
      <c r="L204">
        <v>1411295</v>
      </c>
      <c r="M204">
        <v>61.102499999999999</v>
      </c>
      <c r="N204">
        <v>-160.96166669999999</v>
      </c>
      <c r="O204" t="s">
        <v>9</v>
      </c>
      <c r="P204" t="s">
        <v>366</v>
      </c>
      <c r="Q204">
        <v>720</v>
      </c>
    </row>
    <row r="205" spans="1:17" x14ac:dyDescent="0.3">
      <c r="A205" t="s">
        <v>1215</v>
      </c>
      <c r="B205" t="s">
        <v>1494</v>
      </c>
      <c r="C205" s="148" t="s">
        <v>1495</v>
      </c>
      <c r="D205" s="148">
        <v>332140</v>
      </c>
      <c r="E205" s="148" t="s">
        <v>1453</v>
      </c>
      <c r="F205" s="148" t="s">
        <v>1487</v>
      </c>
      <c r="G205" t="s">
        <v>263</v>
      </c>
      <c r="H205" t="s">
        <v>262</v>
      </c>
      <c r="I205" t="s">
        <v>1496</v>
      </c>
      <c r="J205" t="s">
        <v>895</v>
      </c>
      <c r="K205" t="s">
        <v>263</v>
      </c>
      <c r="L205">
        <v>1404984</v>
      </c>
      <c r="M205">
        <v>64.880277800000002</v>
      </c>
      <c r="N205">
        <v>-157.7008333</v>
      </c>
      <c r="O205" t="s">
        <v>14</v>
      </c>
      <c r="P205" t="s">
        <v>263</v>
      </c>
      <c r="Q205">
        <v>724</v>
      </c>
    </row>
    <row r="206" spans="1:17" x14ac:dyDescent="0.3">
      <c r="A206" t="s">
        <v>1167</v>
      </c>
      <c r="B206" t="s">
        <v>1777</v>
      </c>
      <c r="C206" s="148" t="s">
        <v>1495</v>
      </c>
      <c r="D206" s="148">
        <v>331740</v>
      </c>
      <c r="E206" s="148" t="s">
        <v>1453</v>
      </c>
      <c r="F206" s="148" t="s">
        <v>1487</v>
      </c>
      <c r="G206" t="s">
        <v>155</v>
      </c>
      <c r="H206" t="s">
        <v>154</v>
      </c>
      <c r="I206" t="s">
        <v>1778</v>
      </c>
      <c r="J206" t="s">
        <v>740</v>
      </c>
      <c r="K206" t="s">
        <v>155</v>
      </c>
      <c r="L206">
        <v>1404456</v>
      </c>
      <c r="M206">
        <v>57.5719444</v>
      </c>
      <c r="N206">
        <v>-154.4555556</v>
      </c>
      <c r="O206" t="s">
        <v>8</v>
      </c>
      <c r="P206" t="s">
        <v>155</v>
      </c>
      <c r="Q206">
        <v>726</v>
      </c>
    </row>
    <row r="207" spans="1:17" x14ac:dyDescent="0.3">
      <c r="A207" t="s">
        <v>1191</v>
      </c>
      <c r="B207" t="s">
        <v>1747</v>
      </c>
      <c r="C207" s="148" t="s">
        <v>1495</v>
      </c>
      <c r="D207" s="148">
        <v>331970</v>
      </c>
      <c r="E207" s="148" t="s">
        <v>1453</v>
      </c>
      <c r="F207" s="148" t="s">
        <v>1487</v>
      </c>
      <c r="G207" t="s">
        <v>212</v>
      </c>
      <c r="H207" t="s">
        <v>211</v>
      </c>
      <c r="I207" t="s">
        <v>1748</v>
      </c>
      <c r="J207" t="s">
        <v>816</v>
      </c>
      <c r="K207" t="s">
        <v>212</v>
      </c>
      <c r="L207">
        <v>1418574</v>
      </c>
      <c r="M207">
        <v>54.850833299999998</v>
      </c>
      <c r="N207">
        <v>-163.41499999999999</v>
      </c>
      <c r="O207" t="s">
        <v>4</v>
      </c>
      <c r="P207" t="s">
        <v>212</v>
      </c>
      <c r="Q207">
        <v>729</v>
      </c>
    </row>
    <row r="208" spans="1:17" x14ac:dyDescent="0.3">
      <c r="A208" t="s">
        <v>1456</v>
      </c>
      <c r="B208" t="s">
        <v>1651</v>
      </c>
      <c r="C208" s="148">
        <v>12385</v>
      </c>
      <c r="D208" s="148"/>
      <c r="E208" s="148" t="s">
        <v>1492</v>
      </c>
      <c r="F208" s="148" t="s">
        <v>1487</v>
      </c>
      <c r="G208" t="s">
        <v>276</v>
      </c>
      <c r="H208" t="s">
        <v>276</v>
      </c>
      <c r="I208" t="s">
        <v>1652</v>
      </c>
      <c r="J208" t="s">
        <v>914</v>
      </c>
      <c r="K208" t="s">
        <v>278</v>
      </c>
      <c r="L208">
        <v>1423661</v>
      </c>
      <c r="M208">
        <v>55.129166699999999</v>
      </c>
      <c r="N208">
        <v>-131.5722222</v>
      </c>
      <c r="O208" t="s">
        <v>13</v>
      </c>
      <c r="P208" t="s">
        <v>278</v>
      </c>
      <c r="Q208">
        <v>735</v>
      </c>
    </row>
    <row r="209" spans="1:17" x14ac:dyDescent="0.3">
      <c r="A209" t="s">
        <v>1073</v>
      </c>
      <c r="B209" t="s">
        <v>1529</v>
      </c>
      <c r="C209" s="148" t="s">
        <v>1495</v>
      </c>
      <c r="D209" s="148">
        <v>331010</v>
      </c>
      <c r="E209" s="148" t="s">
        <v>1453</v>
      </c>
      <c r="F209" s="148" t="s">
        <v>1487</v>
      </c>
      <c r="G209" t="s">
        <v>62</v>
      </c>
      <c r="H209" t="s">
        <v>61</v>
      </c>
      <c r="I209" t="s">
        <v>1530</v>
      </c>
      <c r="J209" t="s">
        <v>578</v>
      </c>
      <c r="K209" t="s">
        <v>62</v>
      </c>
      <c r="L209">
        <v>1398007</v>
      </c>
      <c r="M209">
        <v>56.945555599999999</v>
      </c>
      <c r="N209">
        <v>-154.17027780000001</v>
      </c>
      <c r="O209" t="s">
        <v>8</v>
      </c>
      <c r="P209" t="s">
        <v>62</v>
      </c>
      <c r="Q209">
        <v>741</v>
      </c>
    </row>
    <row r="210" spans="1:17" x14ac:dyDescent="0.3">
      <c r="A210" t="s">
        <v>1234</v>
      </c>
      <c r="B210" t="s">
        <v>1792</v>
      </c>
      <c r="C210" s="148" t="s">
        <v>1495</v>
      </c>
      <c r="D210" s="148">
        <v>332110</v>
      </c>
      <c r="E210" s="148" t="s">
        <v>1453</v>
      </c>
      <c r="F210" s="148" t="s">
        <v>1487</v>
      </c>
      <c r="G210" t="s">
        <v>298</v>
      </c>
      <c r="H210" t="s">
        <v>297</v>
      </c>
      <c r="I210" t="s">
        <v>1793</v>
      </c>
      <c r="J210" t="s">
        <v>937</v>
      </c>
      <c r="K210" t="s">
        <v>298</v>
      </c>
      <c r="L210">
        <v>1404914</v>
      </c>
      <c r="M210">
        <v>59.728611100000002</v>
      </c>
      <c r="N210">
        <v>-157.28444440000001</v>
      </c>
      <c r="O210" t="s">
        <v>6</v>
      </c>
      <c r="P210" t="s">
        <v>298</v>
      </c>
      <c r="Q210">
        <v>742</v>
      </c>
    </row>
    <row r="211" spans="1:17" x14ac:dyDescent="0.3">
      <c r="A211" t="s">
        <v>1229</v>
      </c>
      <c r="B211" t="s">
        <v>1522</v>
      </c>
      <c r="C211" s="148">
        <v>13201</v>
      </c>
      <c r="D211" s="148">
        <v>332280</v>
      </c>
      <c r="E211" s="148" t="s">
        <v>1492</v>
      </c>
      <c r="F211" s="148" t="s">
        <v>1487</v>
      </c>
      <c r="G211" t="s">
        <v>929</v>
      </c>
      <c r="H211" t="s">
        <v>287</v>
      </c>
      <c r="I211" t="s">
        <v>1523</v>
      </c>
      <c r="J211" t="s">
        <v>928</v>
      </c>
      <c r="K211" t="s">
        <v>288</v>
      </c>
      <c r="L211">
        <v>1406798</v>
      </c>
      <c r="M211">
        <v>58.728333300000003</v>
      </c>
      <c r="N211">
        <v>-157.01388890000001</v>
      </c>
      <c r="O211" t="s">
        <v>6</v>
      </c>
      <c r="P211" t="s">
        <v>929</v>
      </c>
      <c r="Q211">
        <v>747</v>
      </c>
    </row>
    <row r="212" spans="1:17" x14ac:dyDescent="0.3">
      <c r="A212" t="s">
        <v>1196</v>
      </c>
      <c r="B212" t="s">
        <v>1754</v>
      </c>
      <c r="C212" s="148" t="s">
        <v>1495</v>
      </c>
      <c r="D212" s="148">
        <v>332000</v>
      </c>
      <c r="E212" s="148" t="s">
        <v>1453</v>
      </c>
      <c r="F212" s="148" t="s">
        <v>1487</v>
      </c>
      <c r="G212" t="s">
        <v>225</v>
      </c>
      <c r="H212" t="s">
        <v>224</v>
      </c>
      <c r="I212" t="s">
        <v>1755</v>
      </c>
      <c r="J212" t="s">
        <v>834</v>
      </c>
      <c r="K212" t="s">
        <v>225</v>
      </c>
      <c r="L212">
        <v>1402760</v>
      </c>
      <c r="M212">
        <v>64.5433333</v>
      </c>
      <c r="N212">
        <v>-163.02916669999999</v>
      </c>
      <c r="O212" t="s">
        <v>5</v>
      </c>
      <c r="P212" t="s">
        <v>225</v>
      </c>
      <c r="Q212">
        <v>765</v>
      </c>
    </row>
    <row r="213" spans="1:17" x14ac:dyDescent="0.3">
      <c r="A213" t="s">
        <v>1245</v>
      </c>
      <c r="B213" t="s">
        <v>1734</v>
      </c>
      <c r="C213" s="148">
        <v>13870</v>
      </c>
      <c r="D213" s="148">
        <v>332430</v>
      </c>
      <c r="E213" s="148" t="s">
        <v>1492</v>
      </c>
      <c r="F213" s="148" t="s">
        <v>1487</v>
      </c>
      <c r="G213" t="s">
        <v>960</v>
      </c>
      <c r="H213" t="s">
        <v>313</v>
      </c>
      <c r="I213" t="s">
        <v>1735</v>
      </c>
      <c r="J213" t="s">
        <v>959</v>
      </c>
      <c r="K213" t="s">
        <v>314</v>
      </c>
      <c r="L213">
        <v>1401203</v>
      </c>
      <c r="M213">
        <v>59.0397222</v>
      </c>
      <c r="N213">
        <v>-158.45750000000001</v>
      </c>
      <c r="O213" t="s">
        <v>6</v>
      </c>
      <c r="P213" t="s">
        <v>960</v>
      </c>
      <c r="Q213">
        <v>767</v>
      </c>
    </row>
    <row r="214" spans="1:17" x14ac:dyDescent="0.3">
      <c r="A214" t="s">
        <v>1103</v>
      </c>
      <c r="B214" t="s">
        <v>1620</v>
      </c>
      <c r="C214" s="148">
        <v>18877</v>
      </c>
      <c r="D214" s="148">
        <v>331210</v>
      </c>
      <c r="E214" s="148" t="s">
        <v>1492</v>
      </c>
      <c r="G214" t="s">
        <v>1621</v>
      </c>
      <c r="H214" t="s">
        <v>1621</v>
      </c>
      <c r="J214" t="s">
        <v>1622</v>
      </c>
      <c r="K214" t="s">
        <v>414</v>
      </c>
      <c r="L214">
        <v>1669435</v>
      </c>
      <c r="M214">
        <v>55.687777799999999</v>
      </c>
      <c r="N214">
        <v>-132.52222219999999</v>
      </c>
      <c r="O214" t="s">
        <v>13</v>
      </c>
      <c r="P214" t="s">
        <v>414</v>
      </c>
    </row>
    <row r="215" spans="1:17" x14ac:dyDescent="0.3">
      <c r="A215" t="s">
        <v>1457</v>
      </c>
      <c r="B215" t="s">
        <v>1653</v>
      </c>
      <c r="C215" s="148">
        <v>409</v>
      </c>
      <c r="D215" s="148"/>
      <c r="E215" s="148" t="s">
        <v>1492</v>
      </c>
      <c r="F215" s="148" t="s">
        <v>1453</v>
      </c>
      <c r="G215" t="s">
        <v>1654</v>
      </c>
      <c r="H215" t="s">
        <v>1655</v>
      </c>
      <c r="I215" t="s">
        <v>1490</v>
      </c>
      <c r="J215" t="s">
        <v>1012</v>
      </c>
      <c r="K215" t="s">
        <v>1011</v>
      </c>
      <c r="L215">
        <v>1866941</v>
      </c>
      <c r="M215">
        <v>70.205555599999997</v>
      </c>
      <c r="N215">
        <v>-148.51166670000001</v>
      </c>
      <c r="O215" t="s">
        <v>10</v>
      </c>
      <c r="P215" t="s">
        <v>1011</v>
      </c>
    </row>
    <row r="216" spans="1:17" x14ac:dyDescent="0.3">
      <c r="A216" t="s">
        <v>1459</v>
      </c>
      <c r="B216" t="s">
        <v>1665</v>
      </c>
      <c r="C216" s="148">
        <v>22199</v>
      </c>
      <c r="D216" s="148"/>
      <c r="E216" s="148" t="s">
        <v>1492</v>
      </c>
      <c r="G216" t="s">
        <v>1027</v>
      </c>
      <c r="I216" t="s">
        <v>1660</v>
      </c>
      <c r="J216" t="s">
        <v>600</v>
      </c>
      <c r="K216" t="s">
        <v>1666</v>
      </c>
      <c r="L216">
        <v>2418568</v>
      </c>
      <c r="M216">
        <v>64.663265199999998</v>
      </c>
      <c r="N216">
        <v>-147.05441999999999</v>
      </c>
      <c r="O216" t="s">
        <v>12</v>
      </c>
      <c r="P216" t="s">
        <v>1027</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1" max="4" width="9.109375" style="148"/>
    <col min="5" max="5" width="39.44140625" bestFit="1" customWidth="1"/>
    <col min="6" max="6" width="9.109375" customWidth="1"/>
    <col min="7" max="7" width="9.109375" style="148" customWidth="1"/>
    <col min="8" max="8" width="39.33203125" customWidth="1"/>
    <col min="9" max="9" width="11.33203125" customWidth="1"/>
    <col min="10" max="10" width="22" customWidth="1"/>
    <col min="11" max="11" width="15.88671875" style="136" customWidth="1"/>
    <col min="12" max="12" width="16.33203125" customWidth="1"/>
    <col min="13" max="14" width="9.109375" customWidth="1"/>
    <col min="15" max="15" width="10.44140625" style="148" customWidth="1"/>
    <col min="16" max="16" width="20.109375" style="148" customWidth="1"/>
    <col min="17" max="20" width="9.88671875" style="148" customWidth="1"/>
    <col min="21" max="21" width="10.33203125" customWidth="1"/>
    <col min="22" max="22" width="12.6640625" customWidth="1"/>
    <col min="23" max="23" width="9.109375" style="148"/>
  </cols>
  <sheetData>
    <row r="1" spans="1:25" s="147" customFormat="1" ht="43.2" x14ac:dyDescent="0.3">
      <c r="A1" s="147" t="s">
        <v>1800</v>
      </c>
      <c r="B1" s="147" t="s">
        <v>1801</v>
      </c>
      <c r="C1" s="147" t="s">
        <v>1802</v>
      </c>
      <c r="D1" s="147" t="s">
        <v>1800</v>
      </c>
      <c r="E1" s="147" t="s">
        <v>1803</v>
      </c>
      <c r="F1" s="147" t="s">
        <v>1804</v>
      </c>
      <c r="G1" s="147" t="s">
        <v>1805</v>
      </c>
      <c r="H1" s="147" t="s">
        <v>1806</v>
      </c>
      <c r="I1" s="147" t="s">
        <v>1479</v>
      </c>
      <c r="J1" s="147" t="s">
        <v>1480</v>
      </c>
      <c r="K1" s="147" t="s">
        <v>1807</v>
      </c>
      <c r="L1" s="147" t="s">
        <v>1808</v>
      </c>
      <c r="M1" s="147" t="s">
        <v>1809</v>
      </c>
      <c r="N1" s="147" t="s">
        <v>1810</v>
      </c>
      <c r="O1" s="147" t="s">
        <v>1811</v>
      </c>
      <c r="P1" s="147" t="s">
        <v>1812</v>
      </c>
      <c r="Q1" s="147" t="s">
        <v>1813</v>
      </c>
      <c r="R1" s="147" t="s">
        <v>1814</v>
      </c>
      <c r="S1" s="147" t="s">
        <v>1815</v>
      </c>
      <c r="T1" s="147" t="s">
        <v>1816</v>
      </c>
      <c r="U1" s="147" t="s">
        <v>1482</v>
      </c>
      <c r="V1" s="147" t="s">
        <v>1817</v>
      </c>
      <c r="W1" s="147" t="s">
        <v>1818</v>
      </c>
      <c r="X1" s="147" t="s">
        <v>60</v>
      </c>
      <c r="Y1" s="147" t="s">
        <v>1393</v>
      </c>
    </row>
    <row r="2" spans="1:25" x14ac:dyDescent="0.3">
      <c r="B2" s="148" t="s">
        <v>1302</v>
      </c>
      <c r="C2" s="215">
        <v>54452</v>
      </c>
      <c r="E2" s="216" t="s">
        <v>1304</v>
      </c>
      <c r="F2" t="s">
        <v>1819</v>
      </c>
      <c r="G2" s="215">
        <v>179</v>
      </c>
      <c r="H2" s="216" t="s">
        <v>1303</v>
      </c>
      <c r="I2" t="s">
        <v>1660</v>
      </c>
      <c r="J2" t="s">
        <v>600</v>
      </c>
      <c r="K2" t="b">
        <v>0</v>
      </c>
      <c r="L2" t="b">
        <v>0</v>
      </c>
      <c r="M2" s="136" t="b">
        <v>0</v>
      </c>
      <c r="N2" s="136"/>
      <c r="O2" s="172"/>
      <c r="P2" s="217" t="s">
        <v>1820</v>
      </c>
      <c r="Q2" s="217">
        <v>7</v>
      </c>
      <c r="R2" s="218">
        <v>24.8</v>
      </c>
      <c r="S2" s="172"/>
      <c r="T2" s="172"/>
      <c r="U2" s="219">
        <v>60.673200000000001</v>
      </c>
      <c r="V2" s="219">
        <v>-151.3784</v>
      </c>
      <c r="W2" s="172"/>
      <c r="Y2">
        <f>VLOOKUP(F2,'LOOKUP OPERATOR 05032023'!$A$2:$P$173,16,FALSE)</f>
        <v>0</v>
      </c>
    </row>
    <row r="3" spans="1:25" x14ac:dyDescent="0.3">
      <c r="B3" s="148" t="s">
        <v>585</v>
      </c>
      <c r="C3" s="148">
        <v>57085</v>
      </c>
      <c r="E3" t="s">
        <v>586</v>
      </c>
      <c r="F3" t="s">
        <v>1486</v>
      </c>
      <c r="G3" s="148">
        <v>213</v>
      </c>
      <c r="H3" t="s">
        <v>69</v>
      </c>
      <c r="I3" t="s">
        <v>1488</v>
      </c>
      <c r="J3" t="s">
        <v>587</v>
      </c>
      <c r="K3" t="b">
        <v>1</v>
      </c>
      <c r="L3" t="b">
        <v>0</v>
      </c>
      <c r="M3" t="b">
        <v>0</v>
      </c>
      <c r="N3">
        <v>14.3</v>
      </c>
      <c r="O3" s="148">
        <v>1</v>
      </c>
      <c r="P3" s="148" t="s">
        <v>1821</v>
      </c>
      <c r="Q3" s="148">
        <v>1</v>
      </c>
      <c r="R3" s="148">
        <v>138</v>
      </c>
      <c r="S3" t="s">
        <v>1495</v>
      </c>
      <c r="T3"/>
      <c r="U3">
        <v>58.232500000000002</v>
      </c>
      <c r="V3">
        <v>-134.05330000000001</v>
      </c>
      <c r="W3" s="148" t="s">
        <v>1822</v>
      </c>
      <c r="Y3">
        <f>VLOOKUP(F3,'LOOKUP OPERATOR 05032023'!$A$2:$P$173,16,FALSE)</f>
        <v>1</v>
      </c>
    </row>
    <row r="4" spans="1:25" x14ac:dyDescent="0.3">
      <c r="A4" s="148">
        <v>331740</v>
      </c>
      <c r="B4" s="148" t="s">
        <v>739</v>
      </c>
      <c r="D4" s="148">
        <v>331740</v>
      </c>
      <c r="E4" t="s">
        <v>155</v>
      </c>
      <c r="F4" t="s">
        <v>1777</v>
      </c>
      <c r="H4" t="s">
        <v>154</v>
      </c>
      <c r="I4" t="s">
        <v>1778</v>
      </c>
      <c r="J4" t="s">
        <v>740</v>
      </c>
      <c r="K4" t="b">
        <v>0</v>
      </c>
      <c r="L4" t="b">
        <v>1</v>
      </c>
      <c r="M4" s="148" t="s">
        <v>1823</v>
      </c>
      <c r="N4">
        <v>0.12</v>
      </c>
      <c r="O4" s="148">
        <v>1</v>
      </c>
      <c r="P4" s="148" t="s">
        <v>1821</v>
      </c>
      <c r="Q4" s="148">
        <v>1</v>
      </c>
      <c r="S4"/>
      <c r="T4"/>
      <c r="U4">
        <v>57.570210000000003</v>
      </c>
      <c r="V4">
        <v>-154.45433</v>
      </c>
      <c r="W4" s="148" t="s">
        <v>1822</v>
      </c>
      <c r="Y4">
        <f>VLOOKUP(F4,'LOOKUP OPERATOR 05032023'!$A$2:$P$173,16,FALSE)</f>
        <v>683</v>
      </c>
    </row>
    <row r="5" spans="1:25" x14ac:dyDescent="0.3">
      <c r="B5" s="148" t="s">
        <v>741</v>
      </c>
      <c r="C5" s="148">
        <v>75</v>
      </c>
      <c r="E5" t="s">
        <v>156</v>
      </c>
      <c r="F5" t="s">
        <v>1661</v>
      </c>
      <c r="G5" s="148">
        <v>599</v>
      </c>
      <c r="H5" t="s">
        <v>1824</v>
      </c>
      <c r="I5" t="s">
        <v>1660</v>
      </c>
      <c r="J5" t="s">
        <v>600</v>
      </c>
      <c r="K5" t="b">
        <v>1</v>
      </c>
      <c r="L5" t="b">
        <v>0</v>
      </c>
      <c r="M5" t="b">
        <v>0</v>
      </c>
      <c r="N5">
        <v>77.900000000000006</v>
      </c>
      <c r="O5" s="148">
        <v>1</v>
      </c>
      <c r="P5" s="148" t="s">
        <v>1821</v>
      </c>
      <c r="Q5" s="148">
        <v>1</v>
      </c>
      <c r="R5" s="148">
        <v>115</v>
      </c>
      <c r="S5" t="s">
        <v>1495</v>
      </c>
      <c r="T5"/>
      <c r="U5">
        <v>61.222099999999998</v>
      </c>
      <c r="V5">
        <v>-149.86609999999999</v>
      </c>
      <c r="W5" s="148" t="s">
        <v>1822</v>
      </c>
      <c r="Y5">
        <f>VLOOKUP(F5,'LOOKUP OPERATOR 05032023'!$A$2:$P$173,16,FALSE)</f>
        <v>121</v>
      </c>
    </row>
    <row r="6" spans="1:25" x14ac:dyDescent="0.3">
      <c r="B6" s="148" t="s">
        <v>742</v>
      </c>
      <c r="C6" s="148">
        <v>77</v>
      </c>
      <c r="E6" t="s">
        <v>743</v>
      </c>
      <c r="F6" t="s">
        <v>1661</v>
      </c>
      <c r="G6" s="148">
        <v>599</v>
      </c>
      <c r="H6" t="s">
        <v>1824</v>
      </c>
      <c r="I6" t="s">
        <v>1660</v>
      </c>
      <c r="J6" t="s">
        <v>600</v>
      </c>
      <c r="K6" t="b">
        <v>1</v>
      </c>
      <c r="L6" t="b">
        <v>0</v>
      </c>
      <c r="M6" t="b">
        <v>0</v>
      </c>
      <c r="N6">
        <v>44.4</v>
      </c>
      <c r="O6" s="148">
        <v>1</v>
      </c>
      <c r="P6" s="148" t="s">
        <v>1821</v>
      </c>
      <c r="Q6" s="148">
        <v>1</v>
      </c>
      <c r="R6" s="148">
        <v>115</v>
      </c>
      <c r="S6" t="s">
        <v>1495</v>
      </c>
      <c r="T6"/>
      <c r="U6">
        <v>61.475211000000002</v>
      </c>
      <c r="V6">
        <v>-149.15009000000001</v>
      </c>
      <c r="W6" s="148" t="s">
        <v>1822</v>
      </c>
      <c r="Y6">
        <f>VLOOKUP(F6,'LOOKUP OPERATOR 05032023'!$A$2:$P$173,16,FALSE)</f>
        <v>121</v>
      </c>
    </row>
    <row r="7" spans="1:25" x14ac:dyDescent="0.3">
      <c r="B7" s="148" t="s">
        <v>744</v>
      </c>
      <c r="C7" s="148">
        <v>6559</v>
      </c>
      <c r="E7" t="s">
        <v>158</v>
      </c>
      <c r="F7" t="s">
        <v>1661</v>
      </c>
      <c r="G7" s="148">
        <v>599</v>
      </c>
      <c r="H7" t="s">
        <v>1824</v>
      </c>
      <c r="I7" t="s">
        <v>1660</v>
      </c>
      <c r="J7" t="s">
        <v>600</v>
      </c>
      <c r="K7" t="b">
        <v>1</v>
      </c>
      <c r="L7" t="b">
        <v>0</v>
      </c>
      <c r="M7" t="b">
        <v>0</v>
      </c>
      <c r="N7">
        <v>346.9</v>
      </c>
      <c r="O7" s="148">
        <v>1</v>
      </c>
      <c r="P7" s="148" t="s">
        <v>1821</v>
      </c>
      <c r="Q7" s="148">
        <v>1</v>
      </c>
      <c r="R7" s="148">
        <v>115</v>
      </c>
      <c r="S7" t="s">
        <v>1495</v>
      </c>
      <c r="T7"/>
      <c r="U7">
        <v>61.229712999999997</v>
      </c>
      <c r="V7">
        <v>-149.71674400000001</v>
      </c>
      <c r="W7" s="148" t="s">
        <v>1822</v>
      </c>
      <c r="Y7">
        <f>VLOOKUP(F7,'LOOKUP OPERATOR 05032023'!$A$2:$P$173,16,FALSE)</f>
        <v>121</v>
      </c>
    </row>
    <row r="8" spans="1:25" x14ac:dyDescent="0.3">
      <c r="B8" s="148" t="s">
        <v>1412</v>
      </c>
      <c r="E8" s="220" t="s">
        <v>1825</v>
      </c>
      <c r="F8" t="s">
        <v>1661</v>
      </c>
      <c r="G8" s="148">
        <v>599</v>
      </c>
      <c r="H8" t="s">
        <v>1824</v>
      </c>
      <c r="I8" t="s">
        <v>1660</v>
      </c>
      <c r="J8" t="s">
        <v>600</v>
      </c>
      <c r="K8" t="b">
        <v>0</v>
      </c>
      <c r="L8" t="b">
        <v>0</v>
      </c>
      <c r="M8" s="148" t="b">
        <v>0</v>
      </c>
      <c r="O8" s="148">
        <v>1</v>
      </c>
      <c r="P8" s="148" t="s">
        <v>1821</v>
      </c>
      <c r="Q8" s="148">
        <v>1</v>
      </c>
      <c r="R8" s="148">
        <v>115</v>
      </c>
      <c r="S8"/>
      <c r="T8"/>
      <c r="Y8">
        <f>VLOOKUP(F8,'LOOKUP OPERATOR 05032023'!$A$2:$P$173,16,FALSE)</f>
        <v>121</v>
      </c>
    </row>
    <row r="9" spans="1:25" x14ac:dyDescent="0.3">
      <c r="A9" s="148">
        <v>331760</v>
      </c>
      <c r="B9" s="148" t="s">
        <v>745</v>
      </c>
      <c r="C9" s="148">
        <v>7182</v>
      </c>
      <c r="D9" s="148">
        <v>331760</v>
      </c>
      <c r="E9" t="s">
        <v>160</v>
      </c>
      <c r="F9" t="s">
        <v>1676</v>
      </c>
      <c r="G9" s="148">
        <v>4959</v>
      </c>
      <c r="H9" t="s">
        <v>159</v>
      </c>
      <c r="I9" t="s">
        <v>1677</v>
      </c>
      <c r="J9" t="s">
        <v>746</v>
      </c>
      <c r="K9" t="b">
        <v>1</v>
      </c>
      <c r="L9" t="b">
        <v>1</v>
      </c>
      <c r="M9" t="b">
        <v>0</v>
      </c>
      <c r="N9">
        <v>1.7</v>
      </c>
      <c r="O9" s="148">
        <v>1</v>
      </c>
      <c r="P9" s="148" t="s">
        <v>1821</v>
      </c>
      <c r="Q9" s="148">
        <v>1</v>
      </c>
      <c r="R9" s="148">
        <v>2.4</v>
      </c>
      <c r="S9" t="s">
        <v>1495</v>
      </c>
      <c r="T9"/>
      <c r="U9">
        <v>61.580677999999999</v>
      </c>
      <c r="V9">
        <v>-159.53564299999999</v>
      </c>
      <c r="W9" s="148" t="s">
        <v>1822</v>
      </c>
      <c r="Y9">
        <f>VLOOKUP(F9,'LOOKUP OPERATOR 05032023'!$A$2:$P$173,16,FALSE)</f>
        <v>5</v>
      </c>
    </row>
    <row r="10" spans="1:25" x14ac:dyDescent="0.3">
      <c r="A10" s="148">
        <v>331770</v>
      </c>
      <c r="B10" s="148" t="s">
        <v>747</v>
      </c>
      <c r="D10" s="148">
        <v>331770</v>
      </c>
      <c r="E10" t="s">
        <v>162</v>
      </c>
      <c r="F10" t="s">
        <v>1682</v>
      </c>
      <c r="H10" t="s">
        <v>161</v>
      </c>
      <c r="I10" t="s">
        <v>1683</v>
      </c>
      <c r="J10" t="s">
        <v>748</v>
      </c>
      <c r="K10" t="b">
        <v>0</v>
      </c>
      <c r="L10" t="b">
        <v>1</v>
      </c>
      <c r="M10" s="148" t="s">
        <v>1826</v>
      </c>
      <c r="N10">
        <v>0.39500000000000002</v>
      </c>
      <c r="O10" s="148">
        <v>1</v>
      </c>
      <c r="P10" s="148" t="s">
        <v>1821</v>
      </c>
      <c r="Q10" s="148">
        <v>1</v>
      </c>
      <c r="R10" s="148">
        <v>7.2</v>
      </c>
      <c r="S10"/>
      <c r="T10"/>
      <c r="W10" s="148" t="s">
        <v>1822</v>
      </c>
      <c r="Y10">
        <f>VLOOKUP(F10,'LOOKUP OPERATOR 05032023'!$A$2:$P$173,16,FALSE)</f>
        <v>747</v>
      </c>
    </row>
    <row r="11" spans="1:25" x14ac:dyDescent="0.3">
      <c r="A11" s="148">
        <v>331750</v>
      </c>
      <c r="B11" s="148" t="s">
        <v>749</v>
      </c>
      <c r="D11" s="148">
        <v>331750</v>
      </c>
      <c r="E11" t="s">
        <v>164</v>
      </c>
      <c r="F11" t="s">
        <v>1684</v>
      </c>
      <c r="H11" t="s">
        <v>163</v>
      </c>
      <c r="I11" t="s">
        <v>1685</v>
      </c>
      <c r="J11" t="s">
        <v>750</v>
      </c>
      <c r="K11" t="b">
        <v>0</v>
      </c>
      <c r="L11" t="b">
        <v>1</v>
      </c>
      <c r="M11" s="148" t="b">
        <v>1</v>
      </c>
      <c r="N11">
        <v>0.25700000000000001</v>
      </c>
      <c r="O11" s="148">
        <v>1</v>
      </c>
      <c r="P11" s="148" t="s">
        <v>1821</v>
      </c>
      <c r="Q11" s="148">
        <v>1</v>
      </c>
      <c r="R11" s="148">
        <v>7.2</v>
      </c>
      <c r="S11"/>
      <c r="T11"/>
      <c r="U11">
        <v>52.196109999999997</v>
      </c>
      <c r="V11">
        <v>-174.20056</v>
      </c>
      <c r="W11" s="148" t="s">
        <v>1822</v>
      </c>
      <c r="Y11">
        <f>VLOOKUP(F11,'LOOKUP OPERATOR 05032023'!$A$2:$P$173,16,FALSE)</f>
        <v>291</v>
      </c>
    </row>
    <row r="12" spans="1:25" x14ac:dyDescent="0.3">
      <c r="A12" s="148">
        <v>331780</v>
      </c>
      <c r="B12" s="148" t="s">
        <v>751</v>
      </c>
      <c r="D12" s="148">
        <v>331780</v>
      </c>
      <c r="E12" t="s">
        <v>166</v>
      </c>
      <c r="F12" t="s">
        <v>1688</v>
      </c>
      <c r="H12" t="s">
        <v>165</v>
      </c>
      <c r="I12" t="s">
        <v>1689</v>
      </c>
      <c r="J12" t="s">
        <v>752</v>
      </c>
      <c r="K12" t="b">
        <v>0</v>
      </c>
      <c r="L12" t="b">
        <v>1</v>
      </c>
      <c r="M12" s="148" t="b">
        <v>1</v>
      </c>
      <c r="N12">
        <v>1.1040000000000001</v>
      </c>
      <c r="O12" s="148">
        <v>1</v>
      </c>
      <c r="P12" s="148" t="s">
        <v>1821</v>
      </c>
      <c r="Q12" s="148">
        <v>1</v>
      </c>
      <c r="R12" s="148">
        <v>7.2</v>
      </c>
      <c r="S12"/>
      <c r="T12"/>
      <c r="U12">
        <v>60.86694</v>
      </c>
      <c r="V12">
        <v>-162.27305999999999</v>
      </c>
      <c r="W12" s="148" t="s">
        <v>1822</v>
      </c>
      <c r="Y12">
        <f>VLOOKUP(F12,'LOOKUP OPERATOR 05032023'!$A$2:$P$173,16,FALSE)</f>
        <v>337</v>
      </c>
    </row>
    <row r="13" spans="1:25" x14ac:dyDescent="0.3">
      <c r="B13" s="148" t="s">
        <v>753</v>
      </c>
      <c r="C13" s="148">
        <v>79</v>
      </c>
      <c r="E13" t="s">
        <v>167</v>
      </c>
      <c r="F13" t="s">
        <v>1827</v>
      </c>
      <c r="G13" s="148">
        <v>986</v>
      </c>
      <c r="H13" t="s">
        <v>167</v>
      </c>
      <c r="I13" t="s">
        <v>1660</v>
      </c>
      <c r="J13" t="s">
        <v>600</v>
      </c>
      <c r="K13" t="b">
        <v>1</v>
      </c>
      <c r="L13" t="b">
        <v>0</v>
      </c>
      <c r="M13" t="b">
        <v>1</v>
      </c>
      <c r="N13">
        <v>27.5</v>
      </c>
      <c r="O13" s="148">
        <v>2</v>
      </c>
      <c r="P13" s="148" t="s">
        <v>1828</v>
      </c>
      <c r="Q13" s="148">
        <v>3</v>
      </c>
      <c r="R13" s="148">
        <v>12.5</v>
      </c>
      <c r="S13" t="s">
        <v>1495</v>
      </c>
      <c r="T13"/>
      <c r="U13">
        <v>64.847742999999994</v>
      </c>
      <c r="V13">
        <v>-147.735063</v>
      </c>
      <c r="W13" s="148" t="s">
        <v>1822</v>
      </c>
      <c r="Y13">
        <f>VLOOKUP(F13,'LOOKUP OPERATOR 05032023'!$A$2:$P$173,16,FALSE)</f>
        <v>520</v>
      </c>
    </row>
    <row r="14" spans="1:25" x14ac:dyDescent="0.3">
      <c r="B14" s="148" t="s">
        <v>590</v>
      </c>
      <c r="C14" s="148">
        <v>64</v>
      </c>
      <c r="E14" t="s">
        <v>74</v>
      </c>
      <c r="F14" t="s">
        <v>1486</v>
      </c>
      <c r="G14" s="148">
        <v>213</v>
      </c>
      <c r="H14" t="s">
        <v>69</v>
      </c>
      <c r="I14" t="s">
        <v>1488</v>
      </c>
      <c r="J14" t="s">
        <v>587</v>
      </c>
      <c r="K14" t="b">
        <v>1</v>
      </c>
      <c r="L14" t="b">
        <v>0</v>
      </c>
      <c r="M14" t="b">
        <v>0</v>
      </c>
      <c r="N14">
        <v>61.7</v>
      </c>
      <c r="O14" s="148">
        <v>1</v>
      </c>
      <c r="P14" s="148" t="s">
        <v>1821</v>
      </c>
      <c r="Q14" s="148">
        <v>1</v>
      </c>
      <c r="R14" s="148">
        <v>69</v>
      </c>
      <c r="S14" t="s">
        <v>1495</v>
      </c>
      <c r="T14"/>
      <c r="U14">
        <v>58.3536</v>
      </c>
      <c r="V14">
        <v>-134.49529999999999</v>
      </c>
      <c r="W14" s="148" t="s">
        <v>1822</v>
      </c>
      <c r="Y14">
        <f>VLOOKUP(F14,'LOOKUP OPERATOR 05032023'!$A$2:$P$173,16,FALSE)</f>
        <v>1</v>
      </c>
    </row>
    <row r="15" spans="1:25" x14ac:dyDescent="0.3">
      <c r="B15" s="148" t="s">
        <v>755</v>
      </c>
      <c r="C15" s="148">
        <v>7173</v>
      </c>
      <c r="E15" t="s">
        <v>170</v>
      </c>
      <c r="F15" t="s">
        <v>1649</v>
      </c>
      <c r="G15" s="148">
        <v>1276</v>
      </c>
      <c r="H15" t="s">
        <v>169</v>
      </c>
      <c r="I15" t="s">
        <v>1650</v>
      </c>
      <c r="J15" t="s">
        <v>757</v>
      </c>
      <c r="K15" t="b">
        <v>1</v>
      </c>
      <c r="L15" t="b">
        <v>0</v>
      </c>
      <c r="M15" t="b">
        <v>0</v>
      </c>
      <c r="N15">
        <v>20.3</v>
      </c>
      <c r="O15" s="148">
        <v>1</v>
      </c>
      <c r="P15" s="148" t="s">
        <v>1821</v>
      </c>
      <c r="Q15" s="148">
        <v>1</v>
      </c>
      <c r="R15" s="148">
        <v>4.16</v>
      </c>
      <c r="S15" t="s">
        <v>1495</v>
      </c>
      <c r="T15"/>
      <c r="U15">
        <v>71.292000000000002</v>
      </c>
      <c r="V15">
        <v>-156.77860000000001</v>
      </c>
      <c r="W15" s="148" t="s">
        <v>1822</v>
      </c>
      <c r="Y15">
        <f>VLOOKUP(F15,'LOOKUP OPERATOR 05032023'!$A$2:$P$173,16,FALSE)</f>
        <v>214</v>
      </c>
    </row>
    <row r="16" spans="1:25" x14ac:dyDescent="0.3">
      <c r="A16" s="148">
        <v>331790</v>
      </c>
      <c r="B16" s="148" t="s">
        <v>758</v>
      </c>
      <c r="D16" s="148">
        <v>331790</v>
      </c>
      <c r="E16" t="s">
        <v>172</v>
      </c>
      <c r="F16" t="s">
        <v>1691</v>
      </c>
      <c r="H16" t="s">
        <v>171</v>
      </c>
      <c r="I16" t="s">
        <v>1692</v>
      </c>
      <c r="J16" t="s">
        <v>759</v>
      </c>
      <c r="K16" t="b">
        <v>0</v>
      </c>
      <c r="L16" t="b">
        <v>1</v>
      </c>
      <c r="M16" s="172" t="s">
        <v>1826</v>
      </c>
      <c r="N16">
        <v>0.49199999999999999</v>
      </c>
      <c r="O16" s="148">
        <v>1</v>
      </c>
      <c r="P16" s="148" t="s">
        <v>1821</v>
      </c>
      <c r="Q16" s="148">
        <v>1</v>
      </c>
      <c r="R16" s="148">
        <v>7.2</v>
      </c>
      <c r="S16"/>
      <c r="T16"/>
      <c r="U16">
        <v>66.359440000000006</v>
      </c>
      <c r="V16">
        <v>-147.39639</v>
      </c>
      <c r="W16" s="148" t="s">
        <v>1822</v>
      </c>
      <c r="Y16">
        <f>VLOOKUP(F16,'LOOKUP OPERATOR 05032023'!$A$2:$P$173,16,FALSE)</f>
        <v>420</v>
      </c>
    </row>
    <row r="17" spans="1:25" x14ac:dyDescent="0.3">
      <c r="A17" s="148">
        <v>331810</v>
      </c>
      <c r="B17" s="148" t="s">
        <v>760</v>
      </c>
      <c r="D17" s="148">
        <v>331810</v>
      </c>
      <c r="E17" t="s">
        <v>174</v>
      </c>
      <c r="F17" t="s">
        <v>1696</v>
      </c>
      <c r="H17" t="s">
        <v>761</v>
      </c>
      <c r="I17" t="s">
        <v>1697</v>
      </c>
      <c r="J17" t="s">
        <v>762</v>
      </c>
      <c r="K17" t="b">
        <v>0</v>
      </c>
      <c r="L17" t="b">
        <v>1</v>
      </c>
      <c r="M17" s="148" t="s">
        <v>1823</v>
      </c>
      <c r="N17">
        <v>2.8000000000000001E-2</v>
      </c>
      <c r="O17" s="148">
        <v>1</v>
      </c>
      <c r="P17" s="148" t="s">
        <v>1821</v>
      </c>
      <c r="Q17" s="148">
        <v>1</v>
      </c>
      <c r="R17" s="148">
        <v>7.2</v>
      </c>
      <c r="S17"/>
      <c r="T17"/>
      <c r="U17">
        <v>66.256190000000004</v>
      </c>
      <c r="V17">
        <v>-145.84967</v>
      </c>
      <c r="W17" s="148" t="s">
        <v>1822</v>
      </c>
      <c r="Y17">
        <f>VLOOKUP(F17,'LOOKUP OPERATOR 05032023'!$A$2:$P$173,16,FALSE)</f>
        <v>767</v>
      </c>
    </row>
    <row r="18" spans="1:25" x14ac:dyDescent="0.3">
      <c r="A18" s="148">
        <v>331820</v>
      </c>
      <c r="B18" s="148" t="s">
        <v>763</v>
      </c>
      <c r="D18" s="148">
        <v>331820</v>
      </c>
      <c r="E18" t="s">
        <v>176</v>
      </c>
      <c r="F18" t="s">
        <v>1699</v>
      </c>
      <c r="H18" t="s">
        <v>175</v>
      </c>
      <c r="I18" t="s">
        <v>1700</v>
      </c>
      <c r="J18" t="s">
        <v>764</v>
      </c>
      <c r="K18" t="b">
        <v>0</v>
      </c>
      <c r="L18" t="b">
        <v>1</v>
      </c>
      <c r="M18" s="148" t="s">
        <v>1826</v>
      </c>
      <c r="N18">
        <v>1.127</v>
      </c>
      <c r="O18" s="148">
        <v>1</v>
      </c>
      <c r="P18" s="148" t="s">
        <v>1821</v>
      </c>
      <c r="Q18" s="148">
        <v>1</v>
      </c>
      <c r="R18" s="148">
        <v>7.2</v>
      </c>
      <c r="S18"/>
      <c r="T18"/>
      <c r="U18">
        <v>65.97972</v>
      </c>
      <c r="V18">
        <v>-161.12306000000001</v>
      </c>
      <c r="W18" s="148" t="s">
        <v>1822</v>
      </c>
      <c r="Y18">
        <f>VLOOKUP(F18,'LOOKUP OPERATOR 05032023'!$A$2:$P$173,16,FALSE)</f>
        <v>432</v>
      </c>
    </row>
    <row r="19" spans="1:25" x14ac:dyDescent="0.3">
      <c r="A19" s="148">
        <v>331840</v>
      </c>
      <c r="B19" s="148" t="s">
        <v>765</v>
      </c>
      <c r="D19" s="148">
        <v>331840</v>
      </c>
      <c r="E19" t="s">
        <v>178</v>
      </c>
      <c r="F19" t="s">
        <v>1705</v>
      </c>
      <c r="H19" t="s">
        <v>177</v>
      </c>
      <c r="I19" t="s">
        <v>1706</v>
      </c>
      <c r="J19" t="s">
        <v>766</v>
      </c>
      <c r="K19" t="b">
        <v>0</v>
      </c>
      <c r="L19" t="b">
        <v>1</v>
      </c>
      <c r="M19" s="148" t="s">
        <v>1826</v>
      </c>
      <c r="N19">
        <v>0.32700000000000001</v>
      </c>
      <c r="O19" s="148">
        <v>1</v>
      </c>
      <c r="P19" s="148" t="s">
        <v>1821</v>
      </c>
      <c r="Q19" s="148">
        <v>1</v>
      </c>
      <c r="R19" s="148">
        <v>7.2</v>
      </c>
      <c r="S19"/>
      <c r="T19"/>
      <c r="U19">
        <v>66.654439999999994</v>
      </c>
      <c r="V19">
        <v>-143.72221999999999</v>
      </c>
      <c r="W19" s="148" t="s">
        <v>1822</v>
      </c>
      <c r="Y19">
        <f>VLOOKUP(F19,'LOOKUP OPERATOR 05032023'!$A$2:$P$173,16,FALSE)</f>
        <v>682</v>
      </c>
    </row>
    <row r="20" spans="1:25" x14ac:dyDescent="0.3">
      <c r="A20" s="148">
        <v>331850</v>
      </c>
      <c r="B20" s="148" t="s">
        <v>767</v>
      </c>
      <c r="D20" s="148">
        <v>331850</v>
      </c>
      <c r="E20" t="s">
        <v>180</v>
      </c>
      <c r="F20" t="s">
        <v>1709</v>
      </c>
      <c r="H20" t="s">
        <v>179</v>
      </c>
      <c r="I20" t="s">
        <v>1710</v>
      </c>
      <c r="J20" t="s">
        <v>768</v>
      </c>
      <c r="K20" t="b">
        <v>0</v>
      </c>
      <c r="L20" t="b">
        <v>1</v>
      </c>
      <c r="M20" s="172" t="s">
        <v>1826</v>
      </c>
      <c r="N20">
        <v>0.19800000000000001</v>
      </c>
      <c r="O20" s="148">
        <v>1</v>
      </c>
      <c r="P20" s="148" t="s">
        <v>1821</v>
      </c>
      <c r="Q20" s="148">
        <v>1</v>
      </c>
      <c r="R20" s="148">
        <v>7.2</v>
      </c>
      <c r="S20"/>
      <c r="T20"/>
      <c r="U20">
        <v>60.065710000000003</v>
      </c>
      <c r="V20">
        <v>-148.01038</v>
      </c>
      <c r="W20" s="148" t="s">
        <v>1822</v>
      </c>
      <c r="Y20">
        <f>VLOOKUP(F20,'LOOKUP OPERATOR 05032023'!$A$2:$P$173,16,FALSE)</f>
        <v>686</v>
      </c>
    </row>
    <row r="21" spans="1:25" x14ac:dyDescent="0.3">
      <c r="A21" s="148">
        <v>331870</v>
      </c>
      <c r="B21" s="148" t="s">
        <v>769</v>
      </c>
      <c r="D21" s="148">
        <v>331870</v>
      </c>
      <c r="E21" t="s">
        <v>184</v>
      </c>
      <c r="F21" t="s">
        <v>1714</v>
      </c>
      <c r="H21" t="s">
        <v>183</v>
      </c>
      <c r="I21" t="s">
        <v>1715</v>
      </c>
      <c r="J21" t="s">
        <v>770</v>
      </c>
      <c r="K21" t="b">
        <v>0</v>
      </c>
      <c r="L21" t="b">
        <v>1</v>
      </c>
      <c r="M21" s="148" t="s">
        <v>1826</v>
      </c>
      <c r="N21">
        <v>0.46500000000000002</v>
      </c>
      <c r="O21" s="148">
        <v>1</v>
      </c>
      <c r="P21" s="148" t="s">
        <v>1821</v>
      </c>
      <c r="Q21" s="148">
        <v>1</v>
      </c>
      <c r="R21" s="148">
        <v>7.2</v>
      </c>
      <c r="S21"/>
      <c r="T21"/>
      <c r="U21">
        <v>56.309950000000001</v>
      </c>
      <c r="V21">
        <v>-158.53142</v>
      </c>
      <c r="W21" s="148" t="s">
        <v>1822</v>
      </c>
      <c r="Y21">
        <f>VLOOKUP(F21,'LOOKUP OPERATOR 05032023'!$A$2:$P$173,16,FALSE)</f>
        <v>658</v>
      </c>
    </row>
    <row r="22" spans="1:25" x14ac:dyDescent="0.3">
      <c r="A22" s="148">
        <v>331880</v>
      </c>
      <c r="B22" s="148" t="s">
        <v>771</v>
      </c>
      <c r="D22" s="148">
        <v>331880</v>
      </c>
      <c r="E22" t="s">
        <v>186</v>
      </c>
      <c r="F22" t="s">
        <v>1717</v>
      </c>
      <c r="H22" t="s">
        <v>185</v>
      </c>
      <c r="I22" t="s">
        <v>1718</v>
      </c>
      <c r="J22" t="s">
        <v>772</v>
      </c>
      <c r="K22" t="b">
        <v>0</v>
      </c>
      <c r="L22" t="b">
        <v>1</v>
      </c>
      <c r="M22" s="148" t="s">
        <v>1826</v>
      </c>
      <c r="N22">
        <v>0.44700000000000001</v>
      </c>
      <c r="O22" s="148">
        <v>1</v>
      </c>
      <c r="P22" s="148" t="s">
        <v>1821</v>
      </c>
      <c r="Q22" s="148">
        <v>1</v>
      </c>
      <c r="R22" s="148">
        <v>7.2</v>
      </c>
      <c r="S22"/>
      <c r="T22"/>
      <c r="W22" s="148" t="s">
        <v>1822</v>
      </c>
      <c r="Y22">
        <f>VLOOKUP(F22,'LOOKUP OPERATOR 05032023'!$A$2:$P$173,16,FALSE)</f>
        <v>437</v>
      </c>
    </row>
    <row r="23" spans="1:25" x14ac:dyDescent="0.3">
      <c r="A23" s="148">
        <v>331860</v>
      </c>
      <c r="B23" s="148" t="s">
        <v>773</v>
      </c>
      <c r="D23" s="148">
        <v>331860</v>
      </c>
      <c r="E23" t="s">
        <v>1305</v>
      </c>
      <c r="F23" t="s">
        <v>1712</v>
      </c>
      <c r="H23" t="s">
        <v>181</v>
      </c>
      <c r="I23" t="s">
        <v>1713</v>
      </c>
      <c r="J23" t="s">
        <v>774</v>
      </c>
      <c r="K23" t="b">
        <v>0</v>
      </c>
      <c r="L23" t="b">
        <v>1</v>
      </c>
      <c r="M23" s="148" t="s">
        <v>1826</v>
      </c>
      <c r="N23">
        <v>0.57699999999999996</v>
      </c>
      <c r="O23" s="148">
        <v>1</v>
      </c>
      <c r="P23" s="148" t="s">
        <v>1821</v>
      </c>
      <c r="Q23" s="148">
        <v>1</v>
      </c>
      <c r="R23" s="148">
        <v>7.2</v>
      </c>
      <c r="S23"/>
      <c r="T23"/>
      <c r="W23" s="148" t="s">
        <v>1822</v>
      </c>
      <c r="Y23">
        <f>VLOOKUP(F23,'LOOKUP OPERATOR 05032023'!$A$2:$P$173,16,FALSE)</f>
        <v>297</v>
      </c>
    </row>
    <row r="24" spans="1:25" x14ac:dyDescent="0.3">
      <c r="A24" s="148">
        <v>331890</v>
      </c>
      <c r="B24" s="148" t="s">
        <v>775</v>
      </c>
      <c r="D24" s="148">
        <v>331890</v>
      </c>
      <c r="E24" t="s">
        <v>188</v>
      </c>
      <c r="F24" t="s">
        <v>1719</v>
      </c>
      <c r="H24" t="s">
        <v>187</v>
      </c>
      <c r="I24" t="s">
        <v>1720</v>
      </c>
      <c r="J24" t="s">
        <v>776</v>
      </c>
      <c r="K24" t="b">
        <v>0</v>
      </c>
      <c r="L24" t="b">
        <v>1</v>
      </c>
      <c r="M24" s="148" t="s">
        <v>1826</v>
      </c>
      <c r="N24">
        <v>0.35100000000000003</v>
      </c>
      <c r="O24" s="148">
        <v>1</v>
      </c>
      <c r="P24" s="148" t="s">
        <v>1821</v>
      </c>
      <c r="Q24" s="148">
        <v>1</v>
      </c>
      <c r="R24" s="148">
        <v>7.2</v>
      </c>
      <c r="S24"/>
      <c r="T24"/>
      <c r="U24">
        <v>61.515830000000001</v>
      </c>
      <c r="V24">
        <v>-144.43693999999999</v>
      </c>
      <c r="W24" s="148" t="s">
        <v>1822</v>
      </c>
      <c r="Y24">
        <f>VLOOKUP(F24,'LOOKUP OPERATOR 05032023'!$A$2:$P$173,16,FALSE)</f>
        <v>368</v>
      </c>
    </row>
    <row r="25" spans="1:25" x14ac:dyDescent="0.3">
      <c r="B25" s="148" t="s">
        <v>591</v>
      </c>
      <c r="C25" s="148">
        <v>65</v>
      </c>
      <c r="E25" t="s">
        <v>75</v>
      </c>
      <c r="F25" t="s">
        <v>1486</v>
      </c>
      <c r="G25" s="148">
        <v>213</v>
      </c>
      <c r="H25" t="s">
        <v>69</v>
      </c>
      <c r="I25" t="s">
        <v>1488</v>
      </c>
      <c r="J25" t="s">
        <v>587</v>
      </c>
      <c r="K25" t="b">
        <v>1</v>
      </c>
      <c r="L25" t="b">
        <v>0</v>
      </c>
      <c r="M25" t="b">
        <v>0</v>
      </c>
      <c r="N25">
        <v>8.5</v>
      </c>
      <c r="O25" s="148">
        <v>1</v>
      </c>
      <c r="P25" s="148" t="s">
        <v>1821</v>
      </c>
      <c r="Q25" s="148">
        <v>1</v>
      </c>
      <c r="R25" s="148">
        <v>69</v>
      </c>
      <c r="S25" t="s">
        <v>1495</v>
      </c>
      <c r="T25"/>
      <c r="U25">
        <v>58.326900000000002</v>
      </c>
      <c r="V25">
        <v>-134.4631</v>
      </c>
      <c r="W25" s="148" t="s">
        <v>1822</v>
      </c>
      <c r="Y25">
        <f>VLOOKUP(F25,'LOOKUP OPERATOR 05032023'!$A$2:$P$173,16,FALSE)</f>
        <v>1</v>
      </c>
    </row>
    <row r="26" spans="1:25" x14ac:dyDescent="0.3">
      <c r="B26" s="148" t="s">
        <v>777</v>
      </c>
      <c r="C26" s="148">
        <v>96</v>
      </c>
      <c r="E26" t="s">
        <v>190</v>
      </c>
      <c r="F26" t="s">
        <v>1695</v>
      </c>
      <c r="G26" s="148">
        <v>3522</v>
      </c>
      <c r="H26" t="s">
        <v>189</v>
      </c>
      <c r="I26" t="s">
        <v>1660</v>
      </c>
      <c r="J26" t="s">
        <v>600</v>
      </c>
      <c r="K26" t="b">
        <v>1</v>
      </c>
      <c r="L26" t="b">
        <v>0</v>
      </c>
      <c r="M26" t="b">
        <v>0</v>
      </c>
      <c r="N26">
        <v>312.39999999999998</v>
      </c>
      <c r="O26" s="148">
        <v>1</v>
      </c>
      <c r="P26" s="148" t="s">
        <v>1821</v>
      </c>
      <c r="Q26" s="148">
        <v>1</v>
      </c>
      <c r="R26" s="148">
        <v>138</v>
      </c>
      <c r="S26" t="s">
        <v>1495</v>
      </c>
      <c r="T26"/>
      <c r="U26">
        <v>61.186100000000003</v>
      </c>
      <c r="V26">
        <v>-151.03559999999999</v>
      </c>
      <c r="Y26">
        <f>VLOOKUP(F26,'LOOKUP OPERATOR 05032023'!$A$2:$P$173,16,FALSE)</f>
        <v>8</v>
      </c>
    </row>
    <row r="27" spans="1:25" x14ac:dyDescent="0.3">
      <c r="B27" s="148" t="s">
        <v>778</v>
      </c>
      <c r="C27" s="148">
        <v>6291</v>
      </c>
      <c r="E27" t="s">
        <v>191</v>
      </c>
      <c r="F27" t="s">
        <v>1695</v>
      </c>
      <c r="G27" s="148">
        <v>3522</v>
      </c>
      <c r="H27" t="s">
        <v>189</v>
      </c>
      <c r="I27" t="s">
        <v>1660</v>
      </c>
      <c r="J27" t="s">
        <v>600</v>
      </c>
      <c r="K27" t="b">
        <v>1</v>
      </c>
      <c r="L27" t="b">
        <v>0</v>
      </c>
      <c r="M27" t="b">
        <v>0</v>
      </c>
      <c r="N27">
        <v>19.399999999999999</v>
      </c>
      <c r="O27" s="148">
        <v>1</v>
      </c>
      <c r="P27" s="148" t="s">
        <v>1821</v>
      </c>
      <c r="Q27" s="148">
        <v>1</v>
      </c>
      <c r="R27" s="148">
        <v>69</v>
      </c>
      <c r="S27" t="s">
        <v>1495</v>
      </c>
      <c r="T27"/>
      <c r="U27">
        <v>60.392330999999999</v>
      </c>
      <c r="V27">
        <v>-149.665603</v>
      </c>
      <c r="W27" s="148" t="s">
        <v>1822</v>
      </c>
      <c r="Y27">
        <f>VLOOKUP(F27,'LOOKUP OPERATOR 05032023'!$A$2:$P$173,16,FALSE)</f>
        <v>8</v>
      </c>
    </row>
    <row r="28" spans="1:25" x14ac:dyDescent="0.3">
      <c r="B28" s="148" t="s">
        <v>779</v>
      </c>
      <c r="C28" s="148">
        <v>6293</v>
      </c>
      <c r="E28" t="s">
        <v>192</v>
      </c>
      <c r="F28" t="s">
        <v>1695</v>
      </c>
      <c r="G28" s="148">
        <v>3522</v>
      </c>
      <c r="H28" t="s">
        <v>189</v>
      </c>
      <c r="I28" t="s">
        <v>1660</v>
      </c>
      <c r="J28" t="s">
        <v>600</v>
      </c>
      <c r="K28" t="b">
        <v>1</v>
      </c>
      <c r="L28" t="b">
        <v>0</v>
      </c>
      <c r="M28" t="b">
        <v>0</v>
      </c>
      <c r="N28">
        <v>30</v>
      </c>
      <c r="O28" s="148">
        <v>1</v>
      </c>
      <c r="P28" s="148" t="s">
        <v>1821</v>
      </c>
      <c r="Q28" s="148">
        <v>1</v>
      </c>
      <c r="R28" s="148">
        <v>138</v>
      </c>
      <c r="S28" t="s">
        <v>1495</v>
      </c>
      <c r="T28"/>
      <c r="U28">
        <v>61.168971999999997</v>
      </c>
      <c r="V28">
        <v>-149.91103799999999</v>
      </c>
      <c r="W28" s="148" t="s">
        <v>1822</v>
      </c>
      <c r="Y28">
        <f>VLOOKUP(F28,'LOOKUP OPERATOR 05032023'!$A$2:$P$173,16,FALSE)</f>
        <v>8</v>
      </c>
    </row>
    <row r="29" spans="1:25" x14ac:dyDescent="0.3">
      <c r="B29" s="148" t="s">
        <v>780</v>
      </c>
      <c r="C29" s="148">
        <v>57036</v>
      </c>
      <c r="E29" t="s">
        <v>541</v>
      </c>
      <c r="F29" t="s">
        <v>1695</v>
      </c>
      <c r="G29" s="148">
        <v>3522</v>
      </c>
      <c r="H29" t="s">
        <v>189</v>
      </c>
      <c r="I29" t="s">
        <v>1660</v>
      </c>
      <c r="J29" t="s">
        <v>600</v>
      </c>
      <c r="K29" t="b">
        <v>1</v>
      </c>
      <c r="L29" t="b">
        <v>0</v>
      </c>
      <c r="M29" t="b">
        <v>0</v>
      </c>
      <c r="N29">
        <v>203.9</v>
      </c>
      <c r="O29" s="148">
        <v>1</v>
      </c>
      <c r="P29" s="148" t="s">
        <v>1821</v>
      </c>
      <c r="Q29" s="148">
        <v>1</v>
      </c>
      <c r="R29" s="148">
        <v>138</v>
      </c>
      <c r="S29" t="s">
        <v>1495</v>
      </c>
      <c r="T29"/>
      <c r="U29">
        <v>61.167417</v>
      </c>
      <c r="V29">
        <v>-149.905304</v>
      </c>
      <c r="W29" s="148" t="s">
        <v>1822</v>
      </c>
      <c r="Y29">
        <f>VLOOKUP(F29,'LOOKUP OPERATOR 05032023'!$A$2:$P$173,16,FALSE)</f>
        <v>8</v>
      </c>
    </row>
    <row r="30" spans="1:25" x14ac:dyDescent="0.3">
      <c r="A30" s="148">
        <v>331900</v>
      </c>
      <c r="B30" s="148" t="s">
        <v>781</v>
      </c>
      <c r="D30" s="148">
        <v>331900</v>
      </c>
      <c r="E30" t="s">
        <v>194</v>
      </c>
      <c r="F30" t="s">
        <v>1722</v>
      </c>
      <c r="H30" t="s">
        <v>193</v>
      </c>
      <c r="I30" t="s">
        <v>1723</v>
      </c>
      <c r="J30" t="s">
        <v>782</v>
      </c>
      <c r="K30" t="b">
        <v>0</v>
      </c>
      <c r="L30" t="b">
        <v>1</v>
      </c>
      <c r="M30" s="148" t="s">
        <v>1823</v>
      </c>
      <c r="N30">
        <v>0.27</v>
      </c>
      <c r="O30" s="148">
        <v>1</v>
      </c>
      <c r="P30" s="148" t="s">
        <v>1821</v>
      </c>
      <c r="Q30" s="148">
        <v>1</v>
      </c>
      <c r="R30" s="148">
        <v>2.4</v>
      </c>
      <c r="S30"/>
      <c r="T30"/>
      <c r="U30">
        <v>65.825559999999996</v>
      </c>
      <c r="V30">
        <v>-144.06056000000001</v>
      </c>
      <c r="W30" s="148" t="s">
        <v>1822</v>
      </c>
      <c r="Y30">
        <f>VLOOKUP(F30,'LOOKUP OPERATOR 05032023'!$A$2:$P$173,16,FALSE)</f>
        <v>256</v>
      </c>
    </row>
    <row r="31" spans="1:25" x14ac:dyDescent="0.3">
      <c r="A31" s="148">
        <v>331910</v>
      </c>
      <c r="B31" s="148" t="s">
        <v>785</v>
      </c>
      <c r="D31" s="148">
        <v>331910</v>
      </c>
      <c r="E31" t="s">
        <v>196</v>
      </c>
      <c r="F31" t="s">
        <v>1724</v>
      </c>
      <c r="H31" t="s">
        <v>195</v>
      </c>
      <c r="I31" t="s">
        <v>1725</v>
      </c>
      <c r="J31" t="s">
        <v>786</v>
      </c>
      <c r="K31" t="b">
        <v>0</v>
      </c>
      <c r="L31" t="b">
        <v>1</v>
      </c>
      <c r="M31" s="172" t="s">
        <v>1826</v>
      </c>
      <c r="N31">
        <v>0.44600000000000001</v>
      </c>
      <c r="O31" s="148">
        <v>1</v>
      </c>
      <c r="P31" s="148" t="s">
        <v>1821</v>
      </c>
      <c r="Q31" s="148">
        <v>1</v>
      </c>
      <c r="R31" s="148">
        <v>7.2</v>
      </c>
      <c r="S31"/>
      <c r="T31"/>
      <c r="W31" s="148" t="s">
        <v>1822</v>
      </c>
      <c r="Y31">
        <f>VLOOKUP(F31,'LOOKUP OPERATOR 05032023'!$A$2:$P$173,16,FALSE)</f>
        <v>360</v>
      </c>
    </row>
    <row r="32" spans="1:25" x14ac:dyDescent="0.3">
      <c r="B32" s="148" t="s">
        <v>787</v>
      </c>
      <c r="C32" s="148">
        <v>58982</v>
      </c>
      <c r="E32" t="s">
        <v>789</v>
      </c>
      <c r="F32" t="s">
        <v>1645</v>
      </c>
      <c r="G32" s="148">
        <v>4329</v>
      </c>
      <c r="H32" t="s">
        <v>197</v>
      </c>
      <c r="I32" t="s">
        <v>1829</v>
      </c>
      <c r="J32" t="s">
        <v>790</v>
      </c>
      <c r="K32" t="b">
        <v>1</v>
      </c>
      <c r="L32" t="b">
        <v>0</v>
      </c>
      <c r="M32" t="b">
        <v>0</v>
      </c>
      <c r="N32">
        <v>6.5</v>
      </c>
      <c r="O32" s="148">
        <v>1</v>
      </c>
      <c r="P32" s="148" t="s">
        <v>1821</v>
      </c>
      <c r="Q32" s="148">
        <v>1</v>
      </c>
      <c r="R32" s="148">
        <v>14.4</v>
      </c>
      <c r="S32">
        <v>138</v>
      </c>
      <c r="T32"/>
      <c r="U32">
        <v>61.084443999999998</v>
      </c>
      <c r="V32">
        <v>-146.35333299999999</v>
      </c>
      <c r="W32" s="148" t="s">
        <v>1822</v>
      </c>
      <c r="Y32">
        <f>VLOOKUP(F32,'LOOKUP OPERATOR 05032023'!$A$2:$P$173,16,FALSE)</f>
        <v>10</v>
      </c>
    </row>
    <row r="33" spans="1:25" x14ac:dyDescent="0.3">
      <c r="B33" s="148" t="s">
        <v>791</v>
      </c>
      <c r="C33" s="148">
        <v>6305</v>
      </c>
      <c r="E33" t="s">
        <v>198</v>
      </c>
      <c r="F33" t="s">
        <v>1645</v>
      </c>
      <c r="G33" s="148">
        <v>4329</v>
      </c>
      <c r="H33" t="s">
        <v>197</v>
      </c>
      <c r="I33" t="s">
        <v>1829</v>
      </c>
      <c r="J33" t="s">
        <v>790</v>
      </c>
      <c r="K33" t="b">
        <v>1</v>
      </c>
      <c r="L33" t="b">
        <v>0</v>
      </c>
      <c r="M33" t="b">
        <v>0</v>
      </c>
      <c r="N33">
        <v>10.7</v>
      </c>
      <c r="O33" s="148">
        <v>1</v>
      </c>
      <c r="P33" s="148" t="s">
        <v>1821</v>
      </c>
      <c r="Q33" s="148">
        <v>1</v>
      </c>
      <c r="R33" s="148">
        <v>138</v>
      </c>
      <c r="S33">
        <v>14.4</v>
      </c>
      <c r="T33"/>
      <c r="U33">
        <v>62.110415000000003</v>
      </c>
      <c r="V33">
        <v>-145.53252900000001</v>
      </c>
      <c r="W33" s="148" t="s">
        <v>1822</v>
      </c>
      <c r="Y33">
        <f>VLOOKUP(F33,'LOOKUP OPERATOR 05032023'!$A$2:$P$173,16,FALSE)</f>
        <v>10</v>
      </c>
    </row>
    <row r="34" spans="1:25" x14ac:dyDescent="0.3">
      <c r="B34" s="148" t="s">
        <v>792</v>
      </c>
      <c r="C34" s="148">
        <v>390</v>
      </c>
      <c r="E34" t="s">
        <v>199</v>
      </c>
      <c r="F34" t="s">
        <v>1645</v>
      </c>
      <c r="G34" s="148">
        <v>4329</v>
      </c>
      <c r="H34" t="s">
        <v>197</v>
      </c>
      <c r="I34" t="s">
        <v>1829</v>
      </c>
      <c r="J34" t="s">
        <v>790</v>
      </c>
      <c r="K34" t="b">
        <v>1</v>
      </c>
      <c r="L34" t="b">
        <v>0</v>
      </c>
      <c r="M34" t="b">
        <v>0</v>
      </c>
      <c r="N34">
        <v>12</v>
      </c>
      <c r="O34" s="148">
        <v>1</v>
      </c>
      <c r="P34" s="148" t="s">
        <v>1821</v>
      </c>
      <c r="Q34" s="148">
        <v>1</v>
      </c>
      <c r="R34" s="148">
        <v>14.4</v>
      </c>
      <c r="S34">
        <v>138</v>
      </c>
      <c r="T34"/>
      <c r="U34">
        <v>61.082799999999999</v>
      </c>
      <c r="V34">
        <v>-146.30330000000001</v>
      </c>
      <c r="W34" s="148" t="s">
        <v>1822</v>
      </c>
      <c r="Y34">
        <f>VLOOKUP(F34,'LOOKUP OPERATOR 05032023'!$A$2:$P$173,16,FALSE)</f>
        <v>10</v>
      </c>
    </row>
    <row r="35" spans="1:25" x14ac:dyDescent="0.3">
      <c r="B35" s="148" t="s">
        <v>793</v>
      </c>
      <c r="C35" s="148">
        <v>6306</v>
      </c>
      <c r="E35" t="s">
        <v>200</v>
      </c>
      <c r="F35" t="s">
        <v>1645</v>
      </c>
      <c r="G35" s="148">
        <v>4329</v>
      </c>
      <c r="H35" t="s">
        <v>197</v>
      </c>
      <c r="I35" t="s">
        <v>1829</v>
      </c>
      <c r="J35" t="s">
        <v>790</v>
      </c>
      <c r="K35" t="b">
        <v>1</v>
      </c>
      <c r="L35" t="b">
        <v>0</v>
      </c>
      <c r="M35" t="b">
        <v>0</v>
      </c>
      <c r="N35">
        <v>8.1999999999999993</v>
      </c>
      <c r="O35" s="148">
        <v>1</v>
      </c>
      <c r="P35" s="148" t="s">
        <v>1821</v>
      </c>
      <c r="Q35" s="148">
        <v>1</v>
      </c>
      <c r="R35" s="148">
        <v>138</v>
      </c>
      <c r="S35">
        <v>14.4</v>
      </c>
      <c r="T35"/>
      <c r="U35">
        <v>61.130299999999998</v>
      </c>
      <c r="V35">
        <v>-146.3647</v>
      </c>
      <c r="W35" s="148" t="s">
        <v>1822</v>
      </c>
      <c r="Y35">
        <f>VLOOKUP(F35,'LOOKUP OPERATOR 05032023'!$A$2:$P$173,16,FALSE)</f>
        <v>10</v>
      </c>
    </row>
    <row r="36" spans="1:25" x14ac:dyDescent="0.3">
      <c r="B36" s="148" t="s">
        <v>592</v>
      </c>
      <c r="C36" s="148">
        <v>78</v>
      </c>
      <c r="E36" t="s">
        <v>76</v>
      </c>
      <c r="F36" t="s">
        <v>1486</v>
      </c>
      <c r="G36" s="148">
        <v>213</v>
      </c>
      <c r="H36" t="s">
        <v>69</v>
      </c>
      <c r="I36" t="s">
        <v>1488</v>
      </c>
      <c r="J36" t="s">
        <v>587</v>
      </c>
      <c r="K36" t="b">
        <v>1</v>
      </c>
      <c r="L36" t="b">
        <v>0</v>
      </c>
      <c r="M36" t="b">
        <v>0</v>
      </c>
      <c r="N36">
        <v>78.2</v>
      </c>
      <c r="O36" s="148">
        <v>1</v>
      </c>
      <c r="P36" s="148" t="s">
        <v>1821</v>
      </c>
      <c r="Q36" s="148">
        <v>1</v>
      </c>
      <c r="R36" s="148">
        <v>138</v>
      </c>
      <c r="S36" t="s">
        <v>1495</v>
      </c>
      <c r="T36"/>
      <c r="U36">
        <v>58.141500000000001</v>
      </c>
      <c r="V36">
        <v>-133.73699999999999</v>
      </c>
      <c r="W36" s="148" t="s">
        <v>1822</v>
      </c>
      <c r="Y36">
        <f>VLOOKUP(F36,'LOOKUP OPERATOR 05032023'!$A$2:$P$173,16,FALSE)</f>
        <v>1</v>
      </c>
    </row>
    <row r="37" spans="1:25" x14ac:dyDescent="0.3">
      <c r="B37" s="148" t="s">
        <v>794</v>
      </c>
      <c r="C37" s="148">
        <v>7841</v>
      </c>
      <c r="E37" t="s">
        <v>201</v>
      </c>
      <c r="F37" t="s">
        <v>1645</v>
      </c>
      <c r="G37" s="148">
        <v>4329</v>
      </c>
      <c r="H37" t="s">
        <v>197</v>
      </c>
      <c r="I37" t="s">
        <v>1829</v>
      </c>
      <c r="J37" t="s">
        <v>790</v>
      </c>
      <c r="K37" t="b">
        <v>1</v>
      </c>
      <c r="L37" t="b">
        <v>0</v>
      </c>
      <c r="M37" t="b">
        <v>1</v>
      </c>
      <c r="N37">
        <v>5.3</v>
      </c>
      <c r="O37" s="148">
        <v>1</v>
      </c>
      <c r="P37" s="148" t="s">
        <v>1821</v>
      </c>
      <c r="Q37" s="148">
        <v>1</v>
      </c>
      <c r="R37" s="148">
        <v>14.4</v>
      </c>
      <c r="S37">
        <v>138</v>
      </c>
      <c r="T37"/>
      <c r="U37">
        <v>61.0839</v>
      </c>
      <c r="V37">
        <v>-146.25290000000001</v>
      </c>
      <c r="W37" s="148" t="s">
        <v>1822</v>
      </c>
      <c r="Y37">
        <f>VLOOKUP(F37,'LOOKUP OPERATOR 05032023'!$A$2:$P$173,16,FALSE)</f>
        <v>10</v>
      </c>
    </row>
    <row r="38" spans="1:25" x14ac:dyDescent="0.3">
      <c r="B38" s="148" t="s">
        <v>1353</v>
      </c>
      <c r="C38" s="215">
        <v>62714</v>
      </c>
      <c r="E38" s="216" t="s">
        <v>1354</v>
      </c>
      <c r="F38" t="s">
        <v>1728</v>
      </c>
      <c r="G38" s="215">
        <v>40215</v>
      </c>
      <c r="H38" t="s">
        <v>202</v>
      </c>
      <c r="I38" t="s">
        <v>1729</v>
      </c>
      <c r="J38" t="s">
        <v>796</v>
      </c>
      <c r="K38" t="b">
        <v>0</v>
      </c>
      <c r="M38" s="136" t="b">
        <v>0</v>
      </c>
      <c r="N38" s="136"/>
      <c r="O38" s="172"/>
      <c r="P38" s="148" t="s">
        <v>1821</v>
      </c>
      <c r="Q38" s="148">
        <v>1</v>
      </c>
      <c r="R38" s="172"/>
      <c r="S38" s="172"/>
      <c r="T38" s="172"/>
      <c r="U38" s="219">
        <v>60.540469999999999</v>
      </c>
      <c r="V38" s="219">
        <v>-145.74079</v>
      </c>
      <c r="W38" s="148" t="s">
        <v>1822</v>
      </c>
      <c r="Y38">
        <f>VLOOKUP(F38,'LOOKUP OPERATOR 05032023'!$A$2:$P$173,16,FALSE)</f>
        <v>160</v>
      </c>
    </row>
    <row r="39" spans="1:25" x14ac:dyDescent="0.3">
      <c r="B39" s="148" t="s">
        <v>795</v>
      </c>
      <c r="C39" s="148">
        <v>7042</v>
      </c>
      <c r="E39" t="s">
        <v>203</v>
      </c>
      <c r="F39" t="s">
        <v>1728</v>
      </c>
      <c r="G39" s="148">
        <v>40215</v>
      </c>
      <c r="H39" t="s">
        <v>202</v>
      </c>
      <c r="I39" t="s">
        <v>1729</v>
      </c>
      <c r="J39" t="s">
        <v>796</v>
      </c>
      <c r="K39" t="b">
        <v>1</v>
      </c>
      <c r="M39" t="b">
        <v>0</v>
      </c>
      <c r="N39">
        <v>1.2</v>
      </c>
      <c r="O39" s="148">
        <v>1</v>
      </c>
      <c r="P39" s="148" t="s">
        <v>1821</v>
      </c>
      <c r="Q39" s="148">
        <v>1</v>
      </c>
      <c r="R39" s="148">
        <v>13</v>
      </c>
      <c r="S39" t="s">
        <v>1495</v>
      </c>
      <c r="T39"/>
      <c r="U39">
        <v>60.612822000000001</v>
      </c>
      <c r="V39">
        <v>-145.67941099999999</v>
      </c>
      <c r="W39" s="148" t="s">
        <v>1822</v>
      </c>
      <c r="Y39">
        <f>VLOOKUP(F39,'LOOKUP OPERATOR 05032023'!$A$2:$P$173,16,FALSE)</f>
        <v>160</v>
      </c>
    </row>
    <row r="40" spans="1:25" x14ac:dyDescent="0.3">
      <c r="B40" s="148" t="s">
        <v>798</v>
      </c>
      <c r="C40" s="148">
        <v>789</v>
      </c>
      <c r="E40" t="s">
        <v>204</v>
      </c>
      <c r="F40" t="s">
        <v>1728</v>
      </c>
      <c r="G40" s="148">
        <v>40215</v>
      </c>
      <c r="H40" t="s">
        <v>202</v>
      </c>
      <c r="I40" t="s">
        <v>1729</v>
      </c>
      <c r="J40" t="s">
        <v>796</v>
      </c>
      <c r="K40" t="b">
        <v>1</v>
      </c>
      <c r="M40" t="b">
        <v>0</v>
      </c>
      <c r="N40">
        <v>10.7</v>
      </c>
      <c r="O40" s="148">
        <v>1</v>
      </c>
      <c r="P40" s="148" t="s">
        <v>1821</v>
      </c>
      <c r="Q40" s="148">
        <v>1</v>
      </c>
      <c r="R40" s="148">
        <v>13</v>
      </c>
      <c r="S40" t="s">
        <v>1495</v>
      </c>
      <c r="T40"/>
      <c r="U40">
        <v>60.555889000000001</v>
      </c>
      <c r="V40">
        <v>-145.752983</v>
      </c>
      <c r="W40" s="148" t="s">
        <v>1822</v>
      </c>
      <c r="Y40">
        <f>VLOOKUP(F40,'LOOKUP OPERATOR 05032023'!$A$2:$P$173,16,FALSE)</f>
        <v>160</v>
      </c>
    </row>
    <row r="41" spans="1:25" x14ac:dyDescent="0.3">
      <c r="B41" s="148" t="s">
        <v>799</v>
      </c>
      <c r="C41" s="148">
        <v>7862</v>
      </c>
      <c r="E41" t="s">
        <v>205</v>
      </c>
      <c r="F41" t="s">
        <v>1728</v>
      </c>
      <c r="G41" s="148">
        <v>40215</v>
      </c>
      <c r="H41" t="s">
        <v>202</v>
      </c>
      <c r="I41" t="s">
        <v>1729</v>
      </c>
      <c r="J41" t="s">
        <v>796</v>
      </c>
      <c r="K41" t="b">
        <v>1</v>
      </c>
      <c r="M41" t="b">
        <v>0</v>
      </c>
      <c r="N41">
        <v>6</v>
      </c>
      <c r="O41" s="148">
        <v>1</v>
      </c>
      <c r="P41" s="148" t="s">
        <v>1821</v>
      </c>
      <c r="Q41" s="148">
        <v>1</v>
      </c>
      <c r="R41" s="148">
        <v>13</v>
      </c>
      <c r="S41" t="s">
        <v>1495</v>
      </c>
      <c r="T41"/>
      <c r="U41">
        <v>60.588686000000003</v>
      </c>
      <c r="V41">
        <v>-145.60453899999999</v>
      </c>
      <c r="W41" s="148" t="s">
        <v>1822</v>
      </c>
      <c r="Y41">
        <f>VLOOKUP(F41,'LOOKUP OPERATOR 05032023'!$A$2:$P$173,16,FALSE)</f>
        <v>160</v>
      </c>
    </row>
    <row r="42" spans="1:25" x14ac:dyDescent="0.3">
      <c r="A42" s="148">
        <v>331930</v>
      </c>
      <c r="B42" s="148" t="s">
        <v>800</v>
      </c>
      <c r="D42" s="148">
        <v>331930</v>
      </c>
      <c r="E42" t="s">
        <v>400</v>
      </c>
      <c r="F42" t="s">
        <v>1736</v>
      </c>
      <c r="H42" t="s">
        <v>399</v>
      </c>
      <c r="I42" t="s">
        <v>1737</v>
      </c>
      <c r="J42" t="s">
        <v>801</v>
      </c>
      <c r="K42" t="b">
        <v>0</v>
      </c>
      <c r="L42" t="b">
        <v>1</v>
      </c>
      <c r="M42" s="148" t="b">
        <v>0</v>
      </c>
      <c r="O42" s="148">
        <v>1</v>
      </c>
      <c r="P42" s="148" t="s">
        <v>1821</v>
      </c>
      <c r="Q42" s="148">
        <v>1</v>
      </c>
      <c r="S42"/>
      <c r="T42"/>
      <c r="U42">
        <v>65.758611000000002</v>
      </c>
      <c r="V42">
        <v>-168.953056</v>
      </c>
      <c r="W42" s="148" t="s">
        <v>1822</v>
      </c>
      <c r="Y42">
        <f>VLOOKUP(F42,'LOOKUP OPERATOR 05032023'!$A$2:$P$173,16,FALSE)</f>
        <v>383</v>
      </c>
    </row>
    <row r="43" spans="1:25" x14ac:dyDescent="0.3">
      <c r="B43" s="148" t="s">
        <v>802</v>
      </c>
      <c r="C43" s="148">
        <v>54834</v>
      </c>
      <c r="E43" t="s">
        <v>804</v>
      </c>
      <c r="F43" t="s">
        <v>1830</v>
      </c>
      <c r="G43" s="148">
        <v>19272</v>
      </c>
      <c r="H43" t="s">
        <v>1306</v>
      </c>
      <c r="I43" t="s">
        <v>1660</v>
      </c>
      <c r="J43" t="s">
        <v>600</v>
      </c>
      <c r="K43" t="b">
        <v>1</v>
      </c>
      <c r="L43" t="b">
        <v>0</v>
      </c>
      <c r="M43" t="b">
        <v>0</v>
      </c>
      <c r="N43">
        <v>7.4</v>
      </c>
      <c r="O43" s="148">
        <v>6</v>
      </c>
      <c r="P43" s="148" t="s">
        <v>1831</v>
      </c>
      <c r="Q43" s="148">
        <v>4</v>
      </c>
      <c r="R43" s="148">
        <v>14.4</v>
      </c>
      <c r="S43" t="s">
        <v>1495</v>
      </c>
      <c r="T43"/>
      <c r="U43">
        <v>63.973571999999997</v>
      </c>
      <c r="V43">
        <v>-145.71658099999999</v>
      </c>
      <c r="W43" s="148" t="s">
        <v>1822</v>
      </c>
      <c r="Y43">
        <f>VLOOKUP(F43,'LOOKUP OPERATOR 05032023'!$A$2:$P$173,16,FALSE)</f>
        <v>720</v>
      </c>
    </row>
    <row r="44" spans="1:25" x14ac:dyDescent="0.3">
      <c r="B44" s="148" t="s">
        <v>805</v>
      </c>
      <c r="C44" s="148">
        <v>50308</v>
      </c>
      <c r="E44" t="s">
        <v>807</v>
      </c>
      <c r="F44" t="s">
        <v>1832</v>
      </c>
      <c r="G44" s="148">
        <v>56389</v>
      </c>
      <c r="H44" t="s">
        <v>1307</v>
      </c>
      <c r="I44" t="s">
        <v>1660</v>
      </c>
      <c r="J44" t="s">
        <v>600</v>
      </c>
      <c r="K44" t="b">
        <v>1</v>
      </c>
      <c r="L44" t="b">
        <v>0</v>
      </c>
      <c r="M44" t="b">
        <v>1</v>
      </c>
      <c r="N44">
        <v>20</v>
      </c>
      <c r="O44" s="148">
        <v>1</v>
      </c>
      <c r="P44" s="148" t="s">
        <v>1821</v>
      </c>
      <c r="Q44" s="148">
        <v>1</v>
      </c>
      <c r="R44" s="148">
        <v>138</v>
      </c>
      <c r="S44" t="s">
        <v>1495</v>
      </c>
      <c r="T44"/>
      <c r="U44">
        <v>64.825601000000006</v>
      </c>
      <c r="V44">
        <v>-147.648627</v>
      </c>
      <c r="W44" s="148" t="s">
        <v>1822</v>
      </c>
      <c r="Y44">
        <f>VLOOKUP(F44,'LOOKUP OPERATOR 05032023'!$A$2:$P$173,16,FALSE)</f>
        <v>726</v>
      </c>
    </row>
    <row r="45" spans="1:25" x14ac:dyDescent="0.3">
      <c r="B45" s="148" t="s">
        <v>808</v>
      </c>
      <c r="C45" s="148">
        <v>58380</v>
      </c>
      <c r="E45" t="s">
        <v>810</v>
      </c>
      <c r="F45" t="s">
        <v>1833</v>
      </c>
      <c r="G45" s="148">
        <v>58368</v>
      </c>
      <c r="H45" t="s">
        <v>1308</v>
      </c>
      <c r="I45" t="s">
        <v>1660</v>
      </c>
      <c r="J45" t="s">
        <v>600</v>
      </c>
      <c r="K45" t="b">
        <v>1</v>
      </c>
      <c r="L45" t="b">
        <v>0</v>
      </c>
      <c r="M45" t="b">
        <v>0</v>
      </c>
      <c r="N45">
        <v>11.5</v>
      </c>
      <c r="O45" s="148">
        <v>6</v>
      </c>
      <c r="P45" s="148" t="s">
        <v>1831</v>
      </c>
      <c r="Q45" s="148">
        <v>4</v>
      </c>
      <c r="R45" s="148">
        <v>34.5</v>
      </c>
      <c r="S45" t="s">
        <v>1495</v>
      </c>
      <c r="T45"/>
      <c r="U45">
        <v>61.286000000000001</v>
      </c>
      <c r="V45">
        <v>-149.61000000000001</v>
      </c>
      <c r="W45" s="148" t="s">
        <v>1822</v>
      </c>
      <c r="Y45">
        <f>VLOOKUP(F45,'LOOKUP OPERATOR 05032023'!$A$2:$P$173,16,FALSE)</f>
        <v>724</v>
      </c>
    </row>
    <row r="46" spans="1:25" x14ac:dyDescent="0.3">
      <c r="A46" s="148">
        <v>331940</v>
      </c>
      <c r="B46" s="148" t="s">
        <v>811</v>
      </c>
      <c r="C46" s="148">
        <v>7180</v>
      </c>
      <c r="D46" s="148">
        <v>331940</v>
      </c>
      <c r="E46" t="s">
        <v>207</v>
      </c>
      <c r="F46" t="s">
        <v>1740</v>
      </c>
      <c r="G46" s="148">
        <v>5553</v>
      </c>
      <c r="H46" t="s">
        <v>206</v>
      </c>
      <c r="I46" t="s">
        <v>1741</v>
      </c>
      <c r="J46" t="s">
        <v>812</v>
      </c>
      <c r="K46" t="b">
        <v>0</v>
      </c>
      <c r="L46" t="b">
        <v>1</v>
      </c>
      <c r="M46" s="148" t="b">
        <v>1</v>
      </c>
      <c r="N46">
        <v>1.03</v>
      </c>
      <c r="O46" s="148">
        <v>1</v>
      </c>
      <c r="P46" s="148" t="s">
        <v>1821</v>
      </c>
      <c r="Q46" s="148">
        <v>1</v>
      </c>
      <c r="R46" s="148">
        <v>7.2</v>
      </c>
      <c r="S46"/>
      <c r="T46"/>
      <c r="U46">
        <v>58.215560000000004</v>
      </c>
      <c r="V46">
        <v>-157.37583000000001</v>
      </c>
      <c r="W46" s="148" t="s">
        <v>1822</v>
      </c>
      <c r="Y46">
        <f>VLOOKUP(F46,'LOOKUP OPERATOR 05032023'!$A$2:$P$173,16,FALSE)</f>
        <v>320</v>
      </c>
    </row>
    <row r="47" spans="1:25" x14ac:dyDescent="0.3">
      <c r="B47" s="148" t="s">
        <v>598</v>
      </c>
      <c r="C47" s="148">
        <v>58511</v>
      </c>
      <c r="E47" t="s">
        <v>78</v>
      </c>
      <c r="F47" t="s">
        <v>1834</v>
      </c>
      <c r="G47" s="148">
        <v>58488</v>
      </c>
      <c r="H47" t="s">
        <v>77</v>
      </c>
      <c r="I47" t="s">
        <v>1660</v>
      </c>
      <c r="J47" t="s">
        <v>600</v>
      </c>
      <c r="K47" t="b">
        <v>1</v>
      </c>
      <c r="L47" t="b">
        <v>0</v>
      </c>
      <c r="M47" t="b">
        <v>0</v>
      </c>
      <c r="N47">
        <v>1.9</v>
      </c>
      <c r="O47" s="148">
        <v>7</v>
      </c>
      <c r="P47" s="148" t="s">
        <v>1835</v>
      </c>
      <c r="Q47" s="148">
        <v>2</v>
      </c>
      <c r="R47" s="148">
        <v>25</v>
      </c>
      <c r="S47" t="s">
        <v>1495</v>
      </c>
      <c r="T47"/>
      <c r="U47">
        <v>64.013889000000006</v>
      </c>
      <c r="V47">
        <v>-145.596667</v>
      </c>
      <c r="W47" s="148" t="s">
        <v>1822</v>
      </c>
      <c r="Y47">
        <f>VLOOKUP(F47,'LOOKUP OPERATOR 05032023'!$A$2:$P$173,16,FALSE)</f>
        <v>742</v>
      </c>
    </row>
    <row r="48" spans="1:25" x14ac:dyDescent="0.3">
      <c r="A48" s="148">
        <v>331960</v>
      </c>
      <c r="B48" s="148" t="s">
        <v>813</v>
      </c>
      <c r="D48" s="148">
        <v>331960</v>
      </c>
      <c r="E48" t="s">
        <v>209</v>
      </c>
      <c r="F48" t="s">
        <v>1744</v>
      </c>
      <c r="H48" t="s">
        <v>208</v>
      </c>
      <c r="I48" t="s">
        <v>1745</v>
      </c>
      <c r="J48" t="s">
        <v>814</v>
      </c>
      <c r="K48" t="b">
        <v>0</v>
      </c>
      <c r="L48" t="b">
        <v>1</v>
      </c>
      <c r="M48" s="148" t="s">
        <v>1826</v>
      </c>
      <c r="N48">
        <v>0.34700000000000003</v>
      </c>
      <c r="O48" s="148">
        <v>1</v>
      </c>
      <c r="P48" s="148" t="s">
        <v>1821</v>
      </c>
      <c r="Q48" s="148">
        <v>1</v>
      </c>
      <c r="R48" s="148">
        <v>2.4</v>
      </c>
      <c r="S48"/>
      <c r="T48"/>
      <c r="U48">
        <v>58.19444</v>
      </c>
      <c r="V48">
        <v>-136.34333000000001</v>
      </c>
      <c r="W48" s="148" t="s">
        <v>1822</v>
      </c>
      <c r="Y48">
        <f>VLOOKUP(F48,'LOOKUP OPERATOR 05032023'!$A$2:$P$173,16,FALSE)</f>
        <v>701</v>
      </c>
    </row>
    <row r="49" spans="1:25" x14ac:dyDescent="0.3">
      <c r="A49" s="148">
        <v>331970</v>
      </c>
      <c r="B49" s="148" t="s">
        <v>815</v>
      </c>
      <c r="D49" s="148">
        <v>331970</v>
      </c>
      <c r="E49" t="s">
        <v>212</v>
      </c>
      <c r="F49" t="s">
        <v>1747</v>
      </c>
      <c r="H49" t="s">
        <v>211</v>
      </c>
      <c r="I49" t="s">
        <v>1748</v>
      </c>
      <c r="J49" t="s">
        <v>816</v>
      </c>
      <c r="K49" t="b">
        <v>0</v>
      </c>
      <c r="L49" t="b">
        <v>1</v>
      </c>
      <c r="M49" s="148" t="s">
        <v>1826</v>
      </c>
      <c r="N49">
        <v>0.503</v>
      </c>
      <c r="O49" s="148">
        <v>1</v>
      </c>
      <c r="P49" s="148" t="s">
        <v>1821</v>
      </c>
      <c r="Q49" s="148">
        <v>1</v>
      </c>
      <c r="R49" s="148">
        <v>7.2</v>
      </c>
      <c r="S49"/>
      <c r="T49"/>
      <c r="U49">
        <v>54.853940000000001</v>
      </c>
      <c r="V49">
        <v>-163.40882999999999</v>
      </c>
      <c r="W49" s="148" t="s">
        <v>1822</v>
      </c>
      <c r="Y49">
        <f>VLOOKUP(F49,'LOOKUP OPERATOR 05032023'!$A$2:$P$173,16,FALSE)</f>
        <v>442</v>
      </c>
    </row>
    <row r="50" spans="1:25" x14ac:dyDescent="0.3">
      <c r="B50" s="148" t="s">
        <v>817</v>
      </c>
      <c r="C50" s="148">
        <v>58425</v>
      </c>
      <c r="E50" t="s">
        <v>818</v>
      </c>
      <c r="F50" t="s">
        <v>1836</v>
      </c>
      <c r="G50" s="148">
        <v>58422</v>
      </c>
      <c r="H50" t="s">
        <v>213</v>
      </c>
      <c r="I50" t="s">
        <v>1660</v>
      </c>
      <c r="J50" t="s">
        <v>600</v>
      </c>
      <c r="K50" t="b">
        <v>1</v>
      </c>
      <c r="L50" t="b">
        <v>0</v>
      </c>
      <c r="M50" t="b">
        <v>0</v>
      </c>
      <c r="N50">
        <v>18</v>
      </c>
      <c r="O50" s="148">
        <v>7</v>
      </c>
      <c r="P50" s="148" t="s">
        <v>1835</v>
      </c>
      <c r="Q50" s="148">
        <v>2</v>
      </c>
      <c r="R50" s="148">
        <v>34.5</v>
      </c>
      <c r="S50" t="s">
        <v>1495</v>
      </c>
      <c r="T50"/>
      <c r="U50">
        <v>61.13</v>
      </c>
      <c r="V50">
        <v>-150.24361099999999</v>
      </c>
      <c r="W50" s="148" t="s">
        <v>1822</v>
      </c>
      <c r="Y50">
        <f>VLOOKUP(F50,'LOOKUP OPERATOR 05032023'!$A$2:$P$173,16,FALSE)</f>
        <v>0</v>
      </c>
    </row>
    <row r="51" spans="1:25" x14ac:dyDescent="0.3">
      <c r="A51" s="148">
        <v>331980</v>
      </c>
      <c r="B51" s="148" t="s">
        <v>819</v>
      </c>
      <c r="D51" s="148">
        <v>331980</v>
      </c>
      <c r="E51" t="s">
        <v>217</v>
      </c>
      <c r="F51" t="s">
        <v>1726</v>
      </c>
      <c r="H51" t="s">
        <v>216</v>
      </c>
      <c r="I51" t="s">
        <v>1727</v>
      </c>
      <c r="J51" t="s">
        <v>820</v>
      </c>
      <c r="K51" t="b">
        <v>0</v>
      </c>
      <c r="L51" t="b">
        <v>1</v>
      </c>
      <c r="M51" s="148" t="b">
        <v>0</v>
      </c>
      <c r="N51">
        <v>2.5950000000000002</v>
      </c>
      <c r="O51" s="148">
        <v>1</v>
      </c>
      <c r="P51" s="148" t="s">
        <v>1821</v>
      </c>
      <c r="Q51" s="148">
        <v>1</v>
      </c>
      <c r="R51" s="148">
        <v>7.2</v>
      </c>
      <c r="S51"/>
      <c r="T51"/>
      <c r="U51">
        <v>55.185830000000003</v>
      </c>
      <c r="V51">
        <v>-162.72111000000001</v>
      </c>
      <c r="W51" s="148" t="s">
        <v>1822</v>
      </c>
      <c r="Y51">
        <f>VLOOKUP(F51,'LOOKUP OPERATOR 05032023'!$A$2:$P$173,16,FALSE)</f>
        <v>88</v>
      </c>
    </row>
    <row r="52" spans="1:25" x14ac:dyDescent="0.3">
      <c r="A52" s="148">
        <v>331990</v>
      </c>
      <c r="B52" s="148" t="s">
        <v>821</v>
      </c>
      <c r="C52" s="148">
        <v>7437</v>
      </c>
      <c r="D52" s="148">
        <v>331990</v>
      </c>
      <c r="E52" t="s">
        <v>822</v>
      </c>
      <c r="F52" t="s">
        <v>1751</v>
      </c>
      <c r="G52" s="148">
        <v>6915</v>
      </c>
      <c r="H52" t="s">
        <v>214</v>
      </c>
      <c r="I52" t="s">
        <v>1752</v>
      </c>
      <c r="J52" t="s">
        <v>823</v>
      </c>
      <c r="K52" t="b">
        <v>1</v>
      </c>
      <c r="L52" t="b">
        <v>1</v>
      </c>
      <c r="M52" s="136" t="b">
        <v>0</v>
      </c>
      <c r="N52">
        <v>3.9</v>
      </c>
      <c r="O52" s="148">
        <v>1</v>
      </c>
      <c r="P52" s="148" t="s">
        <v>1821</v>
      </c>
      <c r="Q52" s="148">
        <v>1</v>
      </c>
      <c r="R52" s="148">
        <v>4.16</v>
      </c>
      <c r="S52" t="s">
        <v>1495</v>
      </c>
      <c r="T52"/>
      <c r="U52">
        <v>64.744169999999997</v>
      </c>
      <c r="V52">
        <v>-156.87360000000001</v>
      </c>
      <c r="W52" s="148" t="s">
        <v>1822</v>
      </c>
      <c r="Y52">
        <f>VLOOKUP(F52,'LOOKUP OPERATOR 05032023'!$A$2:$P$173,16,FALSE)</f>
        <v>274</v>
      </c>
    </row>
    <row r="53" spans="1:25" x14ac:dyDescent="0.3">
      <c r="A53" s="148">
        <v>331830</v>
      </c>
      <c r="B53" s="148" t="s">
        <v>824</v>
      </c>
      <c r="D53" s="148">
        <v>331830</v>
      </c>
      <c r="E53" t="s">
        <v>219</v>
      </c>
      <c r="F53" t="s">
        <v>1701</v>
      </c>
      <c r="H53" t="s">
        <v>218</v>
      </c>
      <c r="I53" t="s">
        <v>1702</v>
      </c>
      <c r="J53" t="s">
        <v>825</v>
      </c>
      <c r="K53" t="b">
        <v>0</v>
      </c>
      <c r="L53" t="b">
        <v>1</v>
      </c>
      <c r="M53" s="148" t="s">
        <v>1826</v>
      </c>
      <c r="N53">
        <v>0.34500000000000003</v>
      </c>
      <c r="O53" s="148">
        <v>1</v>
      </c>
      <c r="P53" s="148" t="s">
        <v>1821</v>
      </c>
      <c r="Q53" s="148">
        <v>1</v>
      </c>
      <c r="R53" s="148">
        <v>7.2</v>
      </c>
      <c r="S53"/>
      <c r="T53"/>
      <c r="U53">
        <v>65.572500000000005</v>
      </c>
      <c r="V53">
        <v>-144.80305999999999</v>
      </c>
      <c r="W53" s="148" t="s">
        <v>1822</v>
      </c>
      <c r="Y53">
        <f>VLOOKUP(F53,'LOOKUP OPERATOR 05032023'!$A$2:$P$173,16,FALSE)</f>
        <v>341</v>
      </c>
    </row>
    <row r="54" spans="1:25" x14ac:dyDescent="0.3">
      <c r="B54" s="148" t="s">
        <v>826</v>
      </c>
      <c r="C54" s="148">
        <v>57583</v>
      </c>
      <c r="E54" t="s">
        <v>546</v>
      </c>
      <c r="F54" t="s">
        <v>1716</v>
      </c>
      <c r="G54" s="148">
        <v>7353</v>
      </c>
      <c r="H54" t="s">
        <v>220</v>
      </c>
      <c r="I54" t="s">
        <v>1660</v>
      </c>
      <c r="J54" t="s">
        <v>600</v>
      </c>
      <c r="K54" t="b">
        <v>1</v>
      </c>
      <c r="L54" t="b">
        <v>0</v>
      </c>
      <c r="M54" t="b">
        <v>0</v>
      </c>
      <c r="N54">
        <v>40</v>
      </c>
      <c r="O54" s="148">
        <v>1</v>
      </c>
      <c r="P54" s="148" t="s">
        <v>1821</v>
      </c>
      <c r="Q54" s="148">
        <v>1</v>
      </c>
      <c r="R54" s="148">
        <v>138</v>
      </c>
      <c r="S54" t="s">
        <v>1495</v>
      </c>
      <c r="T54"/>
      <c r="U54">
        <v>64.816699999999997</v>
      </c>
      <c r="V54">
        <v>-147.72499999999999</v>
      </c>
      <c r="W54" s="148" t="s">
        <v>1822</v>
      </c>
      <c r="Y54">
        <f>VLOOKUP(F54,'LOOKUP OPERATOR 05032023'!$A$2:$P$173,16,FALSE)</f>
        <v>13</v>
      </c>
    </row>
    <row r="55" spans="1:25" x14ac:dyDescent="0.3">
      <c r="B55" s="148" t="s">
        <v>827</v>
      </c>
      <c r="C55" s="148">
        <v>56325</v>
      </c>
      <c r="E55" t="s">
        <v>221</v>
      </c>
      <c r="F55" t="s">
        <v>1716</v>
      </c>
      <c r="G55" s="148">
        <v>7353</v>
      </c>
      <c r="H55" t="s">
        <v>220</v>
      </c>
      <c r="I55" t="s">
        <v>1660</v>
      </c>
      <c r="J55" t="s">
        <v>600</v>
      </c>
      <c r="K55" t="b">
        <v>1</v>
      </c>
      <c r="L55" t="b">
        <v>0</v>
      </c>
      <c r="M55" t="b">
        <v>0</v>
      </c>
      <c r="N55">
        <v>23.1</v>
      </c>
      <c r="O55" s="148">
        <v>1</v>
      </c>
      <c r="P55" s="148" t="s">
        <v>1821</v>
      </c>
      <c r="Q55" s="148">
        <v>1</v>
      </c>
      <c r="R55" s="148">
        <v>138</v>
      </c>
      <c r="S55" t="s">
        <v>1495</v>
      </c>
      <c r="T55"/>
      <c r="U55">
        <v>64.028056000000007</v>
      </c>
      <c r="V55">
        <v>-145.71944400000001</v>
      </c>
      <c r="Y55">
        <f>VLOOKUP(F55,'LOOKUP OPERATOR 05032023'!$A$2:$P$173,16,FALSE)</f>
        <v>13</v>
      </c>
    </row>
    <row r="56" spans="1:25" x14ac:dyDescent="0.3">
      <c r="B56" s="148" t="s">
        <v>828</v>
      </c>
      <c r="C56" s="148">
        <v>57935</v>
      </c>
      <c r="E56" t="s">
        <v>829</v>
      </c>
      <c r="F56" t="s">
        <v>1716</v>
      </c>
      <c r="G56" s="148">
        <v>7353</v>
      </c>
      <c r="H56" t="s">
        <v>220</v>
      </c>
      <c r="I56" t="s">
        <v>1660</v>
      </c>
      <c r="J56" t="s">
        <v>600</v>
      </c>
      <c r="K56" t="b">
        <v>1</v>
      </c>
      <c r="L56" t="b">
        <v>0</v>
      </c>
      <c r="M56" t="b">
        <v>0</v>
      </c>
      <c r="N56">
        <v>24.6</v>
      </c>
      <c r="O56" s="148">
        <v>1</v>
      </c>
      <c r="P56" s="148" t="s">
        <v>1821</v>
      </c>
      <c r="Q56" s="148">
        <v>1</v>
      </c>
      <c r="R56" s="148">
        <v>138</v>
      </c>
      <c r="S56" t="s">
        <v>1495</v>
      </c>
      <c r="T56"/>
      <c r="U56">
        <v>64.058333000000005</v>
      </c>
      <c r="V56">
        <v>-148.9</v>
      </c>
      <c r="W56" s="148" t="s">
        <v>1822</v>
      </c>
      <c r="Y56">
        <f>VLOOKUP(F56,'LOOKUP OPERATOR 05032023'!$A$2:$P$173,16,FALSE)</f>
        <v>13</v>
      </c>
    </row>
    <row r="57" spans="1:25" x14ac:dyDescent="0.3">
      <c r="B57" s="148" t="s">
        <v>830</v>
      </c>
      <c r="C57" s="148">
        <v>6286</v>
      </c>
      <c r="E57" t="s">
        <v>79</v>
      </c>
      <c r="F57" t="s">
        <v>1716</v>
      </c>
      <c r="G57" s="148">
        <v>7353</v>
      </c>
      <c r="H57" t="s">
        <v>220</v>
      </c>
      <c r="I57" t="s">
        <v>1660</v>
      </c>
      <c r="J57" t="s">
        <v>600</v>
      </c>
      <c r="K57" t="b">
        <v>1</v>
      </c>
      <c r="L57" t="b">
        <v>0</v>
      </c>
      <c r="M57" t="b">
        <v>0</v>
      </c>
      <c r="N57">
        <v>42.2</v>
      </c>
      <c r="O57" s="148">
        <v>1</v>
      </c>
      <c r="P57" s="148" t="s">
        <v>1821</v>
      </c>
      <c r="Q57" s="148">
        <v>1</v>
      </c>
      <c r="R57" s="148">
        <v>69</v>
      </c>
      <c r="S57" t="s">
        <v>1495</v>
      </c>
      <c r="T57"/>
      <c r="U57">
        <v>64.854170999999994</v>
      </c>
      <c r="V57">
        <v>-147.71935099999999</v>
      </c>
      <c r="Y57">
        <f>VLOOKUP(F57,'LOOKUP OPERATOR 05032023'!$A$2:$P$173,16,FALSE)</f>
        <v>13</v>
      </c>
    </row>
    <row r="58" spans="1:25" x14ac:dyDescent="0.3">
      <c r="B58" s="148" t="s">
        <v>601</v>
      </c>
      <c r="C58" s="148">
        <v>7752</v>
      </c>
      <c r="E58" t="s">
        <v>83</v>
      </c>
      <c r="F58" t="s">
        <v>1518</v>
      </c>
      <c r="G58" s="148">
        <v>219</v>
      </c>
      <c r="H58" t="s">
        <v>80</v>
      </c>
      <c r="I58" t="s">
        <v>1528</v>
      </c>
      <c r="J58" t="s">
        <v>602</v>
      </c>
      <c r="K58" t="b">
        <v>1</v>
      </c>
      <c r="M58" t="b">
        <v>0</v>
      </c>
      <c r="N58">
        <v>4.5</v>
      </c>
      <c r="O58" s="148">
        <v>1</v>
      </c>
      <c r="P58" s="148" t="s">
        <v>1821</v>
      </c>
      <c r="Q58" s="148">
        <v>1</v>
      </c>
      <c r="R58" s="148">
        <v>34.5</v>
      </c>
      <c r="S58" t="s">
        <v>1495</v>
      </c>
      <c r="T58"/>
      <c r="U58">
        <v>55.476472000000001</v>
      </c>
      <c r="V58">
        <v>-133.14771999999999</v>
      </c>
      <c r="W58" s="148" t="s">
        <v>1822</v>
      </c>
      <c r="X58" t="s">
        <v>1837</v>
      </c>
      <c r="Y58">
        <f>VLOOKUP(F58,'LOOKUP OPERATOR 05032023'!$A$2:$P$173,16,FALSE)</f>
        <v>2</v>
      </c>
    </row>
    <row r="59" spans="1:25" x14ac:dyDescent="0.3">
      <c r="B59" s="148" t="s">
        <v>831</v>
      </c>
      <c r="C59" s="148">
        <v>6288</v>
      </c>
      <c r="E59" t="s">
        <v>222</v>
      </c>
      <c r="F59" t="s">
        <v>1716</v>
      </c>
      <c r="G59" s="148">
        <v>7353</v>
      </c>
      <c r="H59" t="s">
        <v>220</v>
      </c>
      <c r="I59" t="s">
        <v>1660</v>
      </c>
      <c r="J59" t="s">
        <v>600</v>
      </c>
      <c r="K59" t="b">
        <v>1</v>
      </c>
      <c r="L59" t="b">
        <v>0</v>
      </c>
      <c r="M59" t="b">
        <v>0</v>
      </c>
      <c r="N59">
        <v>92.8</v>
      </c>
      <c r="O59" s="148">
        <v>1</v>
      </c>
      <c r="P59" s="148" t="s">
        <v>1821</v>
      </c>
      <c r="Q59" s="148">
        <v>1</v>
      </c>
      <c r="R59" s="148">
        <v>138</v>
      </c>
      <c r="S59" t="s">
        <v>1495</v>
      </c>
      <c r="T59"/>
      <c r="U59">
        <v>63.854199999999999</v>
      </c>
      <c r="V59">
        <v>-148.94999999999999</v>
      </c>
      <c r="W59" s="148" t="s">
        <v>1822</v>
      </c>
      <c r="Y59">
        <f>VLOOKUP(F59,'LOOKUP OPERATOR 05032023'!$A$2:$P$173,16,FALSE)</f>
        <v>13</v>
      </c>
    </row>
    <row r="60" spans="1:25" x14ac:dyDescent="0.3">
      <c r="B60" s="148" t="s">
        <v>832</v>
      </c>
      <c r="C60" s="148">
        <v>6285</v>
      </c>
      <c r="E60" t="s">
        <v>223</v>
      </c>
      <c r="F60" t="s">
        <v>1716</v>
      </c>
      <c r="G60" s="148">
        <v>7353</v>
      </c>
      <c r="H60" t="s">
        <v>220</v>
      </c>
      <c r="I60" t="s">
        <v>1660</v>
      </c>
      <c r="J60" t="s">
        <v>600</v>
      </c>
      <c r="K60" t="b">
        <v>1</v>
      </c>
      <c r="L60" t="b">
        <v>0</v>
      </c>
      <c r="M60" t="b">
        <v>0</v>
      </c>
      <c r="N60">
        <v>181</v>
      </c>
      <c r="O60" s="148">
        <v>1</v>
      </c>
      <c r="P60" s="148" t="s">
        <v>1821</v>
      </c>
      <c r="Q60" s="148">
        <v>1</v>
      </c>
      <c r="R60" s="148">
        <v>138</v>
      </c>
      <c r="S60" t="s">
        <v>1495</v>
      </c>
      <c r="T60"/>
      <c r="U60">
        <v>64.735600000000005</v>
      </c>
      <c r="V60">
        <v>-147.34809999999999</v>
      </c>
      <c r="W60" s="148" t="s">
        <v>1822</v>
      </c>
      <c r="Y60">
        <f>VLOOKUP(F60,'LOOKUP OPERATOR 05032023'!$A$2:$P$173,16,FALSE)</f>
        <v>13</v>
      </c>
    </row>
    <row r="61" spans="1:25" x14ac:dyDescent="0.3">
      <c r="B61" s="148" t="s">
        <v>1309</v>
      </c>
      <c r="E61" t="s">
        <v>1310</v>
      </c>
      <c r="F61" t="s">
        <v>1716</v>
      </c>
      <c r="G61" s="148">
        <v>7353</v>
      </c>
      <c r="H61" t="s">
        <v>220</v>
      </c>
      <c r="I61" t="s">
        <v>1660</v>
      </c>
      <c r="J61" t="s">
        <v>600</v>
      </c>
      <c r="K61" t="b">
        <v>0</v>
      </c>
      <c r="L61" t="b">
        <v>0</v>
      </c>
      <c r="M61" t="b">
        <v>0</v>
      </c>
      <c r="S61"/>
      <c r="T61"/>
      <c r="W61" s="148" t="s">
        <v>1822</v>
      </c>
      <c r="Y61">
        <f>VLOOKUP(F61,'LOOKUP OPERATOR 05032023'!$A$2:$P$173,16,FALSE)</f>
        <v>13</v>
      </c>
    </row>
    <row r="62" spans="1:25" x14ac:dyDescent="0.3">
      <c r="A62" s="148">
        <v>332000</v>
      </c>
      <c r="B62" s="148" t="s">
        <v>833</v>
      </c>
      <c r="D62" s="148">
        <v>332000</v>
      </c>
      <c r="E62" t="s">
        <v>225</v>
      </c>
      <c r="F62" t="s">
        <v>1754</v>
      </c>
      <c r="H62" t="s">
        <v>224</v>
      </c>
      <c r="I62" t="s">
        <v>1755</v>
      </c>
      <c r="J62" t="s">
        <v>834</v>
      </c>
      <c r="K62" t="b">
        <v>0</v>
      </c>
      <c r="L62" t="b">
        <v>1</v>
      </c>
      <c r="M62" s="148" t="s">
        <v>1826</v>
      </c>
      <c r="N62">
        <v>0.72</v>
      </c>
      <c r="O62" s="148">
        <v>1</v>
      </c>
      <c r="P62" s="148" t="s">
        <v>1821</v>
      </c>
      <c r="Q62" s="148">
        <v>1</v>
      </c>
      <c r="R62" s="148">
        <v>7.2</v>
      </c>
      <c r="S62"/>
      <c r="T62"/>
      <c r="U62">
        <v>64.543329999999997</v>
      </c>
      <c r="V62">
        <v>-163.02916999999999</v>
      </c>
      <c r="W62" s="148" t="s">
        <v>1822</v>
      </c>
      <c r="Y62">
        <f>VLOOKUP(F62,'LOOKUP OPERATOR 05032023'!$A$2:$P$173,16,FALSE)</f>
        <v>373</v>
      </c>
    </row>
    <row r="63" spans="1:25" x14ac:dyDescent="0.3">
      <c r="A63" s="148">
        <v>332020</v>
      </c>
      <c r="B63" s="148" t="s">
        <v>837</v>
      </c>
      <c r="C63" s="148">
        <v>7174</v>
      </c>
      <c r="D63" s="148">
        <v>332020</v>
      </c>
      <c r="E63" t="s">
        <v>838</v>
      </c>
      <c r="F63" t="s">
        <v>1749</v>
      </c>
      <c r="G63" s="148">
        <v>7833</v>
      </c>
      <c r="H63" t="s">
        <v>227</v>
      </c>
      <c r="I63" t="s">
        <v>1750</v>
      </c>
      <c r="J63" t="s">
        <v>839</v>
      </c>
      <c r="K63" t="b">
        <v>1</v>
      </c>
      <c r="L63" t="b">
        <v>1</v>
      </c>
      <c r="M63" t="b">
        <v>1</v>
      </c>
      <c r="N63">
        <v>3.4</v>
      </c>
      <c r="O63" s="148">
        <v>1</v>
      </c>
      <c r="P63" s="148" t="s">
        <v>1821</v>
      </c>
      <c r="Q63" s="148">
        <v>1</v>
      </c>
      <c r="R63" s="148">
        <v>4.16</v>
      </c>
      <c r="S63" t="s">
        <v>1495</v>
      </c>
      <c r="T63"/>
      <c r="U63">
        <v>66.566287000000003</v>
      </c>
      <c r="V63">
        <v>-145.253052</v>
      </c>
      <c r="W63" s="148" t="s">
        <v>1822</v>
      </c>
      <c r="Y63">
        <f>VLOOKUP(F63,'LOOKUP OPERATOR 05032023'!$A$2:$P$173,16,FALSE)</f>
        <v>63</v>
      </c>
    </row>
    <row r="64" spans="1:25" x14ac:dyDescent="0.3">
      <c r="B64" s="148" t="s">
        <v>840</v>
      </c>
      <c r="C64" s="148">
        <v>6292</v>
      </c>
      <c r="E64" t="s">
        <v>230</v>
      </c>
      <c r="F64" t="s">
        <v>1730</v>
      </c>
      <c r="G64" s="148">
        <v>19558</v>
      </c>
      <c r="H64" t="s">
        <v>229</v>
      </c>
      <c r="I64" t="s">
        <v>1660</v>
      </c>
      <c r="J64" t="s">
        <v>600</v>
      </c>
      <c r="K64" t="b">
        <v>1</v>
      </c>
      <c r="L64" t="b">
        <v>0</v>
      </c>
      <c r="M64" t="b">
        <v>0</v>
      </c>
      <c r="N64">
        <v>76.7</v>
      </c>
      <c r="O64" s="148">
        <v>1</v>
      </c>
      <c r="P64" s="148" t="s">
        <v>1821</v>
      </c>
      <c r="Q64" s="148">
        <v>1</v>
      </c>
      <c r="R64" s="148">
        <v>69</v>
      </c>
      <c r="S64">
        <v>115</v>
      </c>
      <c r="T64"/>
      <c r="U64">
        <v>60.6935</v>
      </c>
      <c r="V64">
        <v>-151.38740000000001</v>
      </c>
      <c r="W64" s="148" t="s">
        <v>1822</v>
      </c>
      <c r="Y64">
        <f>VLOOKUP(F64,'LOOKUP OPERATOR 05032023'!$A$2:$P$173,16,FALSE)</f>
        <v>32</v>
      </c>
    </row>
    <row r="65" spans="1:25" x14ac:dyDescent="0.3">
      <c r="B65" s="148" t="s">
        <v>842</v>
      </c>
      <c r="C65" s="148">
        <v>7367</v>
      </c>
      <c r="E65" t="s">
        <v>231</v>
      </c>
      <c r="F65" t="s">
        <v>1730</v>
      </c>
      <c r="G65" s="148">
        <v>19558</v>
      </c>
      <c r="H65" t="s">
        <v>229</v>
      </c>
      <c r="I65" t="s">
        <v>1660</v>
      </c>
      <c r="J65" t="s">
        <v>600</v>
      </c>
      <c r="K65" t="b">
        <v>1</v>
      </c>
      <c r="L65" t="b">
        <v>0</v>
      </c>
      <c r="M65" t="b">
        <v>0</v>
      </c>
      <c r="N65">
        <v>126</v>
      </c>
      <c r="O65" s="148">
        <v>1</v>
      </c>
      <c r="P65" s="148" t="s">
        <v>1821</v>
      </c>
      <c r="Q65" s="148">
        <v>1</v>
      </c>
      <c r="R65" s="148">
        <v>115</v>
      </c>
      <c r="S65" t="s">
        <v>1495</v>
      </c>
      <c r="T65"/>
      <c r="U65">
        <v>59.778619999999997</v>
      </c>
      <c r="V65">
        <v>-150.94014999999999</v>
      </c>
      <c r="W65" s="148" t="s">
        <v>1822</v>
      </c>
      <c r="Y65">
        <f>VLOOKUP(F65,'LOOKUP OPERATOR 05032023'!$A$2:$P$173,16,FALSE)</f>
        <v>32</v>
      </c>
    </row>
    <row r="66" spans="1:25" x14ac:dyDescent="0.3">
      <c r="B66" s="148" t="s">
        <v>843</v>
      </c>
      <c r="C66" s="148">
        <v>55966</v>
      </c>
      <c r="E66" t="s">
        <v>232</v>
      </c>
      <c r="F66" t="s">
        <v>1730</v>
      </c>
      <c r="G66" s="148">
        <v>19558</v>
      </c>
      <c r="H66" t="s">
        <v>229</v>
      </c>
      <c r="I66" t="s">
        <v>1660</v>
      </c>
      <c r="J66" t="s">
        <v>600</v>
      </c>
      <c r="K66" t="b">
        <v>1</v>
      </c>
      <c r="L66" t="b">
        <v>0</v>
      </c>
      <c r="M66" t="b">
        <v>0</v>
      </c>
      <c r="N66">
        <v>80.8</v>
      </c>
      <c r="O66" s="148">
        <v>1</v>
      </c>
      <c r="P66" s="148" t="s">
        <v>1821</v>
      </c>
      <c r="Q66" s="148">
        <v>1</v>
      </c>
      <c r="R66" s="148">
        <v>115</v>
      </c>
      <c r="S66" t="s">
        <v>1495</v>
      </c>
      <c r="T66"/>
      <c r="U66">
        <v>60.676538999999998</v>
      </c>
      <c r="V66">
        <v>-151.377713</v>
      </c>
      <c r="W66" s="148" t="s">
        <v>1822</v>
      </c>
      <c r="Y66">
        <f>VLOOKUP(F66,'LOOKUP OPERATOR 05032023'!$A$2:$P$173,16,FALSE)</f>
        <v>32</v>
      </c>
    </row>
    <row r="67" spans="1:25" x14ac:dyDescent="0.3">
      <c r="B67" s="148" t="s">
        <v>844</v>
      </c>
      <c r="C67" s="148">
        <v>6283</v>
      </c>
      <c r="E67" t="s">
        <v>233</v>
      </c>
      <c r="F67" t="s">
        <v>1730</v>
      </c>
      <c r="G67" s="148">
        <v>19558</v>
      </c>
      <c r="H67" t="s">
        <v>229</v>
      </c>
      <c r="I67" t="s">
        <v>1660</v>
      </c>
      <c r="J67" t="s">
        <v>600</v>
      </c>
      <c r="K67" t="b">
        <v>1</v>
      </c>
      <c r="L67" t="b">
        <v>0</v>
      </c>
      <c r="M67" t="b">
        <v>0</v>
      </c>
      <c r="N67">
        <v>2.2000000000000002</v>
      </c>
      <c r="O67" s="148">
        <v>1</v>
      </c>
      <c r="P67" s="148" t="s">
        <v>1821</v>
      </c>
      <c r="Q67" s="148">
        <v>1</v>
      </c>
      <c r="R67" s="148">
        <v>12.4</v>
      </c>
      <c r="S67" t="s">
        <v>1495</v>
      </c>
      <c r="T67"/>
      <c r="U67">
        <v>59.439542000000003</v>
      </c>
      <c r="V67">
        <v>-151.71343899999999</v>
      </c>
      <c r="Y67">
        <f>VLOOKUP(F67,'LOOKUP OPERATOR 05032023'!$A$2:$P$173,16,FALSE)</f>
        <v>32</v>
      </c>
    </row>
    <row r="68" spans="1:25" x14ac:dyDescent="0.3">
      <c r="B68" s="148" t="s">
        <v>845</v>
      </c>
      <c r="C68" s="148">
        <v>4252</v>
      </c>
      <c r="E68" t="s">
        <v>846</v>
      </c>
      <c r="F68" t="s">
        <v>1838</v>
      </c>
      <c r="G68" s="148">
        <v>288</v>
      </c>
      <c r="H68" t="s">
        <v>1311</v>
      </c>
      <c r="I68" t="s">
        <v>1660</v>
      </c>
      <c r="J68" t="s">
        <v>600</v>
      </c>
      <c r="K68" t="b">
        <v>0</v>
      </c>
      <c r="L68" t="b">
        <v>0</v>
      </c>
      <c r="M68" t="b">
        <v>0</v>
      </c>
      <c r="N68">
        <v>50</v>
      </c>
      <c r="O68" s="148">
        <v>1</v>
      </c>
      <c r="P68" s="148" t="s">
        <v>1821</v>
      </c>
      <c r="Q68" s="148">
        <v>1</v>
      </c>
      <c r="R68" s="148">
        <v>115</v>
      </c>
      <c r="S68" t="s">
        <v>1495</v>
      </c>
      <c r="T68"/>
      <c r="U68">
        <v>60.499443999999997</v>
      </c>
      <c r="V68">
        <v>-150.99722199999999</v>
      </c>
      <c r="W68" s="148" t="s">
        <v>1822</v>
      </c>
      <c r="Y68">
        <f>VLOOKUP(F68,'LOOKUP OPERATOR 05032023'!$A$2:$P$173,16,FALSE)</f>
        <v>345</v>
      </c>
    </row>
    <row r="69" spans="1:25" x14ac:dyDescent="0.3">
      <c r="B69" s="148" t="s">
        <v>845</v>
      </c>
      <c r="C69" s="148">
        <v>57206</v>
      </c>
      <c r="E69" t="s">
        <v>846</v>
      </c>
      <c r="F69" t="s">
        <v>1730</v>
      </c>
      <c r="G69" s="148">
        <v>19558</v>
      </c>
      <c r="H69" t="s">
        <v>229</v>
      </c>
      <c r="I69" t="s">
        <v>1660</v>
      </c>
      <c r="J69" t="s">
        <v>600</v>
      </c>
      <c r="K69" t="b">
        <v>1</v>
      </c>
      <c r="L69" t="b">
        <v>0</v>
      </c>
      <c r="M69" t="b">
        <v>0</v>
      </c>
      <c r="N69">
        <v>50</v>
      </c>
      <c r="O69" s="148">
        <v>1</v>
      </c>
      <c r="P69" s="148" t="s">
        <v>1821</v>
      </c>
      <c r="Q69" s="148">
        <v>1</v>
      </c>
      <c r="R69" s="148">
        <v>115</v>
      </c>
      <c r="S69" t="s">
        <v>1495</v>
      </c>
      <c r="T69"/>
      <c r="U69">
        <v>60.499443999999997</v>
      </c>
      <c r="V69">
        <v>-150.99722199999999</v>
      </c>
      <c r="W69" s="148" t="s">
        <v>1822</v>
      </c>
      <c r="Y69">
        <f>VLOOKUP(F69,'LOOKUP OPERATOR 05032023'!$A$2:$P$173,16,FALSE)</f>
        <v>32</v>
      </c>
    </row>
    <row r="70" spans="1:25" x14ac:dyDescent="0.3">
      <c r="B70" s="148" t="s">
        <v>604</v>
      </c>
      <c r="C70" s="148">
        <v>7751</v>
      </c>
      <c r="E70" t="s">
        <v>605</v>
      </c>
      <c r="F70" t="s">
        <v>1518</v>
      </c>
      <c r="G70" s="148">
        <v>219</v>
      </c>
      <c r="H70" t="s">
        <v>80</v>
      </c>
      <c r="I70" t="s">
        <v>1602</v>
      </c>
      <c r="J70" t="s">
        <v>606</v>
      </c>
      <c r="K70" t="b">
        <v>1</v>
      </c>
      <c r="M70" t="b">
        <v>0</v>
      </c>
      <c r="N70">
        <v>4</v>
      </c>
      <c r="O70" s="148">
        <v>1</v>
      </c>
      <c r="P70" s="148" t="s">
        <v>1821</v>
      </c>
      <c r="Q70" s="148">
        <v>1</v>
      </c>
      <c r="R70" s="148">
        <v>34.5</v>
      </c>
      <c r="S70" t="s">
        <v>1495</v>
      </c>
      <c r="T70"/>
      <c r="U70">
        <v>59.535699999999999</v>
      </c>
      <c r="V70">
        <v>-135.2123</v>
      </c>
      <c r="W70" s="148" t="s">
        <v>1822</v>
      </c>
      <c r="X70" t="s">
        <v>1837</v>
      </c>
      <c r="Y70">
        <f>VLOOKUP(F70,'LOOKUP OPERATOR 05032023'!$A$2:$P$173,16,FALSE)</f>
        <v>2</v>
      </c>
    </row>
    <row r="71" spans="1:25" x14ac:dyDescent="0.3">
      <c r="A71" s="148">
        <v>332030</v>
      </c>
      <c r="B71" s="148" t="s">
        <v>847</v>
      </c>
      <c r="D71" s="148">
        <v>332030</v>
      </c>
      <c r="E71" t="s">
        <v>235</v>
      </c>
      <c r="F71" t="s">
        <v>1766</v>
      </c>
      <c r="H71" t="s">
        <v>234</v>
      </c>
      <c r="I71" t="s">
        <v>1767</v>
      </c>
      <c r="J71" t="s">
        <v>848</v>
      </c>
      <c r="K71" t="b">
        <v>0</v>
      </c>
      <c r="L71" t="b">
        <v>1</v>
      </c>
      <c r="M71" s="148" t="s">
        <v>1826</v>
      </c>
      <c r="N71">
        <v>0.36499999999999999</v>
      </c>
      <c r="O71" s="148">
        <v>1</v>
      </c>
      <c r="P71" s="148" t="s">
        <v>1821</v>
      </c>
      <c r="Q71" s="148">
        <v>1</v>
      </c>
      <c r="R71" s="148">
        <v>7.2</v>
      </c>
      <c r="S71" t="s">
        <v>505</v>
      </c>
      <c r="T71"/>
      <c r="U71">
        <v>66.04889</v>
      </c>
      <c r="V71">
        <v>-154.25556</v>
      </c>
      <c r="W71" s="148" t="s">
        <v>1822</v>
      </c>
      <c r="Y71">
        <f>VLOOKUP(F71,'LOOKUP OPERATOR 05032023'!$A$2:$P$173,16,FALSE)</f>
        <v>332</v>
      </c>
    </row>
    <row r="72" spans="1:25" x14ac:dyDescent="0.3">
      <c r="A72" s="148">
        <v>332040</v>
      </c>
      <c r="B72" s="148" t="s">
        <v>849</v>
      </c>
      <c r="D72" s="148">
        <v>332040</v>
      </c>
      <c r="E72" t="s">
        <v>237</v>
      </c>
      <c r="F72" t="s">
        <v>1770</v>
      </c>
      <c r="H72" t="s">
        <v>236</v>
      </c>
      <c r="I72" t="s">
        <v>1771</v>
      </c>
      <c r="J72" t="s">
        <v>850</v>
      </c>
      <c r="K72" t="b">
        <v>0</v>
      </c>
      <c r="L72" t="b">
        <v>1</v>
      </c>
      <c r="M72" s="148" t="s">
        <v>1826</v>
      </c>
      <c r="N72">
        <v>0.20100000000000001</v>
      </c>
      <c r="O72" s="148">
        <v>1</v>
      </c>
      <c r="P72" s="148" t="s">
        <v>1821</v>
      </c>
      <c r="Q72" s="148">
        <v>1</v>
      </c>
      <c r="R72" s="148">
        <v>7.2</v>
      </c>
      <c r="S72" t="s">
        <v>505</v>
      </c>
      <c r="T72"/>
      <c r="U72">
        <v>59.327779999999997</v>
      </c>
      <c r="V72">
        <v>-155.89472000000001</v>
      </c>
      <c r="W72" s="148" t="s">
        <v>1822</v>
      </c>
      <c r="Y72">
        <f>VLOOKUP(F72,'LOOKUP OPERATOR 05032023'!$A$2:$P$173,16,FALSE)</f>
        <v>681</v>
      </c>
    </row>
    <row r="73" spans="1:25" x14ac:dyDescent="0.3">
      <c r="A73" s="148">
        <v>332050</v>
      </c>
      <c r="B73" s="148" t="s">
        <v>851</v>
      </c>
      <c r="C73" s="148">
        <v>7183</v>
      </c>
      <c r="D73" s="148">
        <v>332050</v>
      </c>
      <c r="E73" t="s">
        <v>239</v>
      </c>
      <c r="F73" t="s">
        <v>1772</v>
      </c>
      <c r="G73" s="148">
        <v>9188</v>
      </c>
      <c r="H73" t="s">
        <v>238</v>
      </c>
      <c r="I73" t="s">
        <v>1773</v>
      </c>
      <c r="J73" t="s">
        <v>852</v>
      </c>
      <c r="K73" t="b">
        <v>1</v>
      </c>
      <c r="L73" t="b">
        <v>1</v>
      </c>
      <c r="M73" t="b">
        <v>1</v>
      </c>
      <c r="N73">
        <v>1.7</v>
      </c>
      <c r="O73" s="148">
        <v>1</v>
      </c>
      <c r="P73" s="148" t="s">
        <v>1821</v>
      </c>
      <c r="Q73" s="148">
        <v>1</v>
      </c>
      <c r="R73" s="148">
        <v>2.5</v>
      </c>
      <c r="S73" t="s">
        <v>1495</v>
      </c>
      <c r="T73"/>
      <c r="U73">
        <v>59.899054</v>
      </c>
      <c r="V73">
        <v>-154.698735</v>
      </c>
      <c r="W73" s="148" t="s">
        <v>1822</v>
      </c>
      <c r="Y73">
        <f>VLOOKUP(F73,'LOOKUP OPERATOR 05032023'!$A$2:$P$173,16,FALSE)</f>
        <v>280</v>
      </c>
    </row>
    <row r="74" spans="1:25" x14ac:dyDescent="0.3">
      <c r="A74" s="148">
        <v>332650</v>
      </c>
      <c r="B74" s="148" t="s">
        <v>854</v>
      </c>
      <c r="C74" s="148">
        <v>7462</v>
      </c>
      <c r="D74" s="148">
        <v>332650</v>
      </c>
      <c r="E74" t="s">
        <v>241</v>
      </c>
      <c r="F74" t="s">
        <v>1662</v>
      </c>
      <c r="G74" s="148">
        <v>18963</v>
      </c>
      <c r="H74" t="s">
        <v>240</v>
      </c>
      <c r="I74" t="s">
        <v>1663</v>
      </c>
      <c r="J74" t="s">
        <v>855</v>
      </c>
      <c r="K74" t="b">
        <v>1</v>
      </c>
      <c r="L74" t="b">
        <v>1</v>
      </c>
      <c r="M74" t="b">
        <v>1</v>
      </c>
      <c r="N74">
        <v>1.585</v>
      </c>
      <c r="O74" s="148">
        <v>1</v>
      </c>
      <c r="P74" s="148" t="s">
        <v>1821</v>
      </c>
      <c r="Q74" s="148">
        <v>1</v>
      </c>
      <c r="R74" s="148">
        <v>12.47</v>
      </c>
      <c r="S74" t="s">
        <v>1495</v>
      </c>
      <c r="T74"/>
      <c r="U74">
        <v>57.499166000000002</v>
      </c>
      <c r="V74">
        <v>-134.58614</v>
      </c>
      <c r="W74" s="148" t="s">
        <v>1822</v>
      </c>
      <c r="Y74">
        <f>VLOOKUP(F74,'LOOKUP OPERATOR 05032023'!$A$2:$P$173,16,FALSE)</f>
        <v>240</v>
      </c>
    </row>
    <row r="75" spans="1:25" x14ac:dyDescent="0.3">
      <c r="A75" s="148">
        <v>332670</v>
      </c>
      <c r="B75" s="148" t="s">
        <v>856</v>
      </c>
      <c r="C75" s="148">
        <v>7463</v>
      </c>
      <c r="D75" s="148">
        <v>332670</v>
      </c>
      <c r="E75" t="s">
        <v>243</v>
      </c>
      <c r="F75" t="s">
        <v>1662</v>
      </c>
      <c r="G75" s="148">
        <v>18963</v>
      </c>
      <c r="H75" t="s">
        <v>240</v>
      </c>
      <c r="I75" t="s">
        <v>1764</v>
      </c>
      <c r="J75" t="s">
        <v>857</v>
      </c>
      <c r="K75" t="b">
        <v>1</v>
      </c>
      <c r="L75" t="b">
        <v>1</v>
      </c>
      <c r="M75" t="b">
        <v>1</v>
      </c>
      <c r="N75">
        <v>3.0500000000000003</v>
      </c>
      <c r="O75" s="148">
        <v>1</v>
      </c>
      <c r="P75" s="148" t="s">
        <v>1821</v>
      </c>
      <c r="Q75" s="148">
        <v>1</v>
      </c>
      <c r="R75" s="148">
        <v>12.47</v>
      </c>
      <c r="S75" t="s">
        <v>1495</v>
      </c>
      <c r="T75"/>
      <c r="U75">
        <v>58.106431999999998</v>
      </c>
      <c r="V75">
        <v>-135.43073999999999</v>
      </c>
      <c r="W75" s="148" t="s">
        <v>1822</v>
      </c>
      <c r="Y75">
        <f>VLOOKUP(F75,'LOOKUP OPERATOR 05032023'!$A$2:$P$173,16,FALSE)</f>
        <v>240</v>
      </c>
    </row>
    <row r="76" spans="1:25" x14ac:dyDescent="0.3">
      <c r="A76" s="148">
        <v>332680</v>
      </c>
      <c r="B76" s="148" t="s">
        <v>858</v>
      </c>
      <c r="C76" s="148">
        <v>7464</v>
      </c>
      <c r="D76" s="148">
        <v>332680</v>
      </c>
      <c r="E76" t="s">
        <v>244</v>
      </c>
      <c r="F76" t="s">
        <v>1662</v>
      </c>
      <c r="G76" s="148">
        <v>18963</v>
      </c>
      <c r="H76" t="s">
        <v>240</v>
      </c>
      <c r="I76" t="s">
        <v>1774</v>
      </c>
      <c r="J76" t="s">
        <v>859</v>
      </c>
      <c r="K76" t="b">
        <v>1</v>
      </c>
      <c r="L76" t="b">
        <v>1</v>
      </c>
      <c r="M76" s="136" t="b">
        <v>0</v>
      </c>
      <c r="N76">
        <v>3.1</v>
      </c>
      <c r="O76" s="148">
        <v>1</v>
      </c>
      <c r="P76" s="148" t="s">
        <v>1821</v>
      </c>
      <c r="Q76" s="148">
        <v>1</v>
      </c>
      <c r="R76" s="148">
        <v>12.47</v>
      </c>
      <c r="S76" t="s">
        <v>1495</v>
      </c>
      <c r="T76"/>
      <c r="U76">
        <v>56.962983000000001</v>
      </c>
      <c r="V76">
        <v>-133.92255700000001</v>
      </c>
      <c r="W76" s="148" t="s">
        <v>1822</v>
      </c>
      <c r="Y76">
        <f>VLOOKUP(F76,'LOOKUP OPERATOR 05032023'!$A$2:$P$173,16,FALSE)</f>
        <v>240</v>
      </c>
    </row>
    <row r="77" spans="1:25" x14ac:dyDescent="0.3">
      <c r="A77" s="148">
        <v>332660</v>
      </c>
      <c r="B77" s="148" t="s">
        <v>860</v>
      </c>
      <c r="C77" s="148">
        <v>7467</v>
      </c>
      <c r="D77" s="148">
        <v>332660</v>
      </c>
      <c r="E77" t="s">
        <v>242</v>
      </c>
      <c r="F77" t="s">
        <v>1662</v>
      </c>
      <c r="G77" s="148">
        <v>18963</v>
      </c>
      <c r="H77" t="s">
        <v>240</v>
      </c>
      <c r="I77" t="s">
        <v>1602</v>
      </c>
      <c r="J77" t="s">
        <v>606</v>
      </c>
      <c r="K77" t="b">
        <v>0</v>
      </c>
      <c r="L77" t="b">
        <v>1</v>
      </c>
      <c r="M77" s="148" t="s">
        <v>1823</v>
      </c>
      <c r="N77">
        <v>0.6</v>
      </c>
      <c r="O77" s="148">
        <v>1</v>
      </c>
      <c r="P77" s="148" t="s">
        <v>1821</v>
      </c>
      <c r="Q77" s="148">
        <v>1</v>
      </c>
      <c r="S77" t="s">
        <v>505</v>
      </c>
      <c r="T77"/>
      <c r="W77" s="148" t="s">
        <v>1822</v>
      </c>
      <c r="Y77">
        <f>VLOOKUP(F77,'LOOKUP OPERATOR 05032023'!$A$2:$P$173,16,FALSE)</f>
        <v>240</v>
      </c>
    </row>
    <row r="78" spans="1:25" x14ac:dyDescent="0.3">
      <c r="A78" s="148">
        <v>332700</v>
      </c>
      <c r="B78" s="148" t="s">
        <v>1414</v>
      </c>
      <c r="D78" s="148">
        <v>332700</v>
      </c>
      <c r="E78" t="s">
        <v>401</v>
      </c>
      <c r="F78" t="s">
        <v>1662</v>
      </c>
      <c r="H78" t="s">
        <v>240</v>
      </c>
      <c r="I78" t="s">
        <v>1602</v>
      </c>
      <c r="J78" t="s">
        <v>606</v>
      </c>
      <c r="K78" t="b">
        <v>0</v>
      </c>
      <c r="L78" t="b">
        <v>1</v>
      </c>
      <c r="M78" s="148" t="b">
        <v>0</v>
      </c>
      <c r="O78" s="148">
        <v>1</v>
      </c>
      <c r="P78" s="148" t="s">
        <v>1821</v>
      </c>
      <c r="Q78" s="148">
        <v>1</v>
      </c>
      <c r="S78" t="s">
        <v>505</v>
      </c>
      <c r="T78"/>
      <c r="W78" s="148" t="s">
        <v>1822</v>
      </c>
      <c r="Y78">
        <f>VLOOKUP(F78,'LOOKUP OPERATOR 05032023'!$A$2:$P$173,16,FALSE)</f>
        <v>240</v>
      </c>
    </row>
    <row r="79" spans="1:25" x14ac:dyDescent="0.3">
      <c r="B79" s="148" t="s">
        <v>1415</v>
      </c>
      <c r="E79" s="220" t="s">
        <v>1839</v>
      </c>
      <c r="F79" t="s">
        <v>1662</v>
      </c>
      <c r="G79" s="148">
        <v>18963</v>
      </c>
      <c r="H79" t="s">
        <v>240</v>
      </c>
      <c r="I79" t="s">
        <v>1602</v>
      </c>
      <c r="J79" t="s">
        <v>606</v>
      </c>
      <c r="K79" t="b">
        <v>0</v>
      </c>
      <c r="M79" t="b">
        <v>0</v>
      </c>
      <c r="N79">
        <v>0.6</v>
      </c>
      <c r="O79" s="148">
        <v>1</v>
      </c>
      <c r="P79" s="148" t="s">
        <v>1821</v>
      </c>
      <c r="Q79" s="148">
        <v>1</v>
      </c>
      <c r="S79" t="s">
        <v>505</v>
      </c>
      <c r="T79"/>
      <c r="W79" s="148" t="s">
        <v>1822</v>
      </c>
      <c r="Y79">
        <f>VLOOKUP(F79,'LOOKUP OPERATOR 05032023'!$A$2:$P$173,16,FALSE)</f>
        <v>240</v>
      </c>
    </row>
    <row r="80" spans="1:25" x14ac:dyDescent="0.3">
      <c r="A80" s="148">
        <v>332060</v>
      </c>
      <c r="B80" s="148" t="s">
        <v>861</v>
      </c>
      <c r="D80" s="148">
        <v>332060</v>
      </c>
      <c r="E80" t="s">
        <v>246</v>
      </c>
      <c r="F80" t="s">
        <v>1732</v>
      </c>
      <c r="H80" t="s">
        <v>245</v>
      </c>
      <c r="I80" t="s">
        <v>1733</v>
      </c>
      <c r="J80" t="s">
        <v>862</v>
      </c>
      <c r="K80" t="b">
        <v>0</v>
      </c>
      <c r="L80" t="b">
        <v>1</v>
      </c>
      <c r="M80" s="148" t="s">
        <v>1826</v>
      </c>
      <c r="N80">
        <v>0.57699999999999996</v>
      </c>
      <c r="O80" s="148">
        <v>1</v>
      </c>
      <c r="P80" s="148" t="s">
        <v>1821</v>
      </c>
      <c r="Q80" s="148">
        <v>1</v>
      </c>
      <c r="R80" s="148">
        <v>7.2</v>
      </c>
      <c r="S80" t="s">
        <v>505</v>
      </c>
      <c r="T80"/>
      <c r="U80">
        <v>66.074969999999993</v>
      </c>
      <c r="V80">
        <v>-162.71274</v>
      </c>
      <c r="W80" s="148" t="s">
        <v>1822</v>
      </c>
      <c r="Y80">
        <f>VLOOKUP(F80,'LOOKUP OPERATOR 05032023'!$A$2:$P$173,16,FALSE)</f>
        <v>369</v>
      </c>
    </row>
    <row r="81" spans="1:25" x14ac:dyDescent="0.3">
      <c r="B81" s="148" t="s">
        <v>608</v>
      </c>
      <c r="C81" s="148">
        <v>56542</v>
      </c>
      <c r="E81" t="s">
        <v>609</v>
      </c>
      <c r="F81" t="s">
        <v>1518</v>
      </c>
      <c r="G81" s="148">
        <v>219</v>
      </c>
      <c r="H81" t="s">
        <v>80</v>
      </c>
      <c r="I81" t="s">
        <v>1602</v>
      </c>
      <c r="J81" t="s">
        <v>606</v>
      </c>
      <c r="K81" t="b">
        <v>1</v>
      </c>
      <c r="M81" t="b">
        <v>0</v>
      </c>
      <c r="N81">
        <v>3</v>
      </c>
      <c r="O81" s="148">
        <v>1</v>
      </c>
      <c r="P81" s="148" t="s">
        <v>1821</v>
      </c>
      <c r="Q81" s="148">
        <v>1</v>
      </c>
      <c r="R81" s="148">
        <v>34.5</v>
      </c>
      <c r="S81" t="s">
        <v>1495</v>
      </c>
      <c r="T81"/>
      <c r="U81">
        <v>59.407200000000003</v>
      </c>
      <c r="V81">
        <v>-135.3408</v>
      </c>
      <c r="W81" s="148" t="s">
        <v>1822</v>
      </c>
      <c r="X81" t="s">
        <v>1837</v>
      </c>
      <c r="Y81">
        <f>VLOOKUP(F81,'LOOKUP OPERATOR 05032023'!$A$2:$P$173,16,FALSE)</f>
        <v>2</v>
      </c>
    </row>
    <row r="82" spans="1:25" x14ac:dyDescent="0.3">
      <c r="B82" s="148" t="s">
        <v>1416</v>
      </c>
      <c r="C82" s="215">
        <v>59027</v>
      </c>
      <c r="E82" s="216" t="s">
        <v>1840</v>
      </c>
      <c r="F82" t="s">
        <v>1841</v>
      </c>
      <c r="G82" s="221">
        <v>60223</v>
      </c>
      <c r="H82" s="222" t="s">
        <v>1842</v>
      </c>
      <c r="I82" t="s">
        <v>1657</v>
      </c>
      <c r="J82" t="s">
        <v>864</v>
      </c>
      <c r="K82" t="b">
        <v>0</v>
      </c>
      <c r="L82" t="b">
        <v>0</v>
      </c>
      <c r="M82" s="172" t="b">
        <v>0</v>
      </c>
      <c r="N82" s="136"/>
      <c r="O82" s="172"/>
      <c r="P82" s="172" t="s">
        <v>1821</v>
      </c>
      <c r="Q82" s="172">
        <v>1</v>
      </c>
      <c r="R82" s="223">
        <v>34.5</v>
      </c>
      <c r="S82" s="172"/>
      <c r="T82" s="172"/>
      <c r="U82" s="224">
        <v>55.419443999999999</v>
      </c>
      <c r="V82" s="224">
        <v>-131.537778</v>
      </c>
      <c r="W82" s="172"/>
      <c r="Y82">
        <f>VLOOKUP(F82,'LOOKUP OPERATOR 05032023'!$A$2:$P$173,16,FALSE)</f>
        <v>765</v>
      </c>
    </row>
    <row r="83" spans="1:25" x14ac:dyDescent="0.3">
      <c r="B83" s="148" t="s">
        <v>863</v>
      </c>
      <c r="C83" s="148">
        <v>6580</v>
      </c>
      <c r="E83" t="s">
        <v>248</v>
      </c>
      <c r="F83" t="s">
        <v>1743</v>
      </c>
      <c r="G83" s="148">
        <v>10210</v>
      </c>
      <c r="H83" t="s">
        <v>247</v>
      </c>
      <c r="I83" t="s">
        <v>1657</v>
      </c>
      <c r="J83" t="s">
        <v>864</v>
      </c>
      <c r="K83" t="b">
        <v>1</v>
      </c>
      <c r="L83" t="b">
        <v>0</v>
      </c>
      <c r="M83" t="b">
        <v>0</v>
      </c>
      <c r="N83">
        <v>5.4</v>
      </c>
      <c r="O83" s="148">
        <v>1</v>
      </c>
      <c r="P83" s="148" t="s">
        <v>1821</v>
      </c>
      <c r="Q83" s="148">
        <v>1</v>
      </c>
      <c r="R83" s="148">
        <v>34.5</v>
      </c>
      <c r="S83" t="s">
        <v>1495</v>
      </c>
      <c r="T83"/>
      <c r="U83">
        <v>55.379750000000001</v>
      </c>
      <c r="V83">
        <v>-131.470269</v>
      </c>
      <c r="W83" s="148" t="s">
        <v>1822</v>
      </c>
      <c r="Y83">
        <f>VLOOKUP(F83,'LOOKUP OPERATOR 05032023'!$A$2:$P$173,16,FALSE)</f>
        <v>399</v>
      </c>
    </row>
    <row r="84" spans="1:25" x14ac:dyDescent="0.3">
      <c r="B84" s="148" t="s">
        <v>865</v>
      </c>
      <c r="C84" s="148">
        <v>84</v>
      </c>
      <c r="E84" t="s">
        <v>249</v>
      </c>
      <c r="F84" t="s">
        <v>1743</v>
      </c>
      <c r="G84" s="148">
        <v>10210</v>
      </c>
      <c r="H84" t="s">
        <v>247</v>
      </c>
      <c r="I84" t="s">
        <v>1657</v>
      </c>
      <c r="J84" t="s">
        <v>864</v>
      </c>
      <c r="K84" t="b">
        <v>1</v>
      </c>
      <c r="L84" t="b">
        <v>0</v>
      </c>
      <c r="M84" t="b">
        <v>0</v>
      </c>
      <c r="N84">
        <v>4.2</v>
      </c>
      <c r="O84" s="148">
        <v>1</v>
      </c>
      <c r="P84" s="148" t="s">
        <v>1821</v>
      </c>
      <c r="Q84" s="148">
        <v>1</v>
      </c>
      <c r="R84" s="148">
        <v>34.5</v>
      </c>
      <c r="S84" t="s">
        <v>1495</v>
      </c>
      <c r="T84"/>
      <c r="U84">
        <v>55.344641000000003</v>
      </c>
      <c r="V84">
        <v>-131.63342499999999</v>
      </c>
      <c r="Y84">
        <f>VLOOKUP(F84,'LOOKUP OPERATOR 05032023'!$A$2:$P$173,16,FALSE)</f>
        <v>399</v>
      </c>
    </row>
    <row r="85" spans="1:25" x14ac:dyDescent="0.3">
      <c r="B85" s="148" t="s">
        <v>866</v>
      </c>
      <c r="C85" s="148">
        <v>85</v>
      </c>
      <c r="E85" t="s">
        <v>252</v>
      </c>
      <c r="F85" t="s">
        <v>1743</v>
      </c>
      <c r="G85" s="148">
        <v>10210</v>
      </c>
      <c r="H85" t="s">
        <v>247</v>
      </c>
      <c r="I85" t="s">
        <v>1657</v>
      </c>
      <c r="J85" t="s">
        <v>864</v>
      </c>
      <c r="K85" t="b">
        <v>1</v>
      </c>
      <c r="L85" t="b">
        <v>0</v>
      </c>
      <c r="M85" t="b">
        <v>0</v>
      </c>
      <c r="N85">
        <v>25.9</v>
      </c>
      <c r="O85" s="148">
        <v>1</v>
      </c>
      <c r="P85" s="148" t="s">
        <v>1821</v>
      </c>
      <c r="Q85" s="148">
        <v>1</v>
      </c>
      <c r="R85" s="148">
        <v>34.5</v>
      </c>
      <c r="S85" t="s">
        <v>1495</v>
      </c>
      <c r="T85"/>
      <c r="U85">
        <v>55.357396999999999</v>
      </c>
      <c r="V85">
        <v>-131.69695999999999</v>
      </c>
      <c r="Y85">
        <f>VLOOKUP(F85,'LOOKUP OPERATOR 05032023'!$A$2:$P$173,16,FALSE)</f>
        <v>399</v>
      </c>
    </row>
    <row r="86" spans="1:25" x14ac:dyDescent="0.3">
      <c r="B86" s="148" t="s">
        <v>867</v>
      </c>
      <c r="C86" s="148">
        <v>6581</v>
      </c>
      <c r="E86" t="s">
        <v>250</v>
      </c>
      <c r="F86" t="s">
        <v>1743</v>
      </c>
      <c r="G86" s="148">
        <v>10210</v>
      </c>
      <c r="H86" t="s">
        <v>247</v>
      </c>
      <c r="I86" t="s">
        <v>1657</v>
      </c>
      <c r="J86" t="s">
        <v>864</v>
      </c>
      <c r="K86" t="b">
        <v>1</v>
      </c>
      <c r="L86" t="b">
        <v>0</v>
      </c>
      <c r="M86" t="b">
        <v>0</v>
      </c>
      <c r="N86">
        <v>2.1</v>
      </c>
      <c r="O86" s="148">
        <v>1</v>
      </c>
      <c r="P86" s="148" t="s">
        <v>1821</v>
      </c>
      <c r="Q86" s="148">
        <v>1</v>
      </c>
      <c r="R86" s="148">
        <v>34.5</v>
      </c>
      <c r="S86" t="s">
        <v>1495</v>
      </c>
      <c r="T86"/>
      <c r="U86">
        <v>55.381402000000001</v>
      </c>
      <c r="V86">
        <v>-131.51775799999999</v>
      </c>
      <c r="W86" s="148" t="s">
        <v>1822</v>
      </c>
      <c r="Y86">
        <f>VLOOKUP(F86,'LOOKUP OPERATOR 05032023'!$A$2:$P$173,16,FALSE)</f>
        <v>399</v>
      </c>
    </row>
    <row r="87" spans="1:25" x14ac:dyDescent="0.3">
      <c r="B87" s="148" t="s">
        <v>989</v>
      </c>
      <c r="C87" s="148">
        <v>70</v>
      </c>
      <c r="E87" t="s">
        <v>251</v>
      </c>
      <c r="F87" t="s">
        <v>1743</v>
      </c>
      <c r="G87" s="148">
        <v>10210</v>
      </c>
      <c r="H87" t="s">
        <v>247</v>
      </c>
      <c r="I87" t="s">
        <v>1657</v>
      </c>
      <c r="J87" t="s">
        <v>864</v>
      </c>
      <c r="K87" t="b">
        <v>1</v>
      </c>
      <c r="L87" t="b">
        <v>0</v>
      </c>
      <c r="M87" t="b">
        <v>0</v>
      </c>
      <c r="N87">
        <v>22.6</v>
      </c>
      <c r="O87" s="148">
        <v>6</v>
      </c>
      <c r="P87" s="148" t="s">
        <v>1831</v>
      </c>
      <c r="Q87" s="148">
        <v>4</v>
      </c>
      <c r="R87" s="148">
        <v>115</v>
      </c>
      <c r="S87">
        <v>115</v>
      </c>
      <c r="T87"/>
      <c r="U87">
        <v>55.615208000000003</v>
      </c>
      <c r="V87">
        <v>-131.356111</v>
      </c>
      <c r="W87" s="148" t="s">
        <v>1822</v>
      </c>
      <c r="Y87">
        <f>VLOOKUP(F87,'LOOKUP OPERATOR 05032023'!$A$2:$P$173,16,FALSE)</f>
        <v>399</v>
      </c>
    </row>
    <row r="88" spans="1:25" x14ac:dyDescent="0.3">
      <c r="B88" s="148" t="s">
        <v>868</v>
      </c>
      <c r="C88" s="148">
        <v>58977</v>
      </c>
      <c r="E88" t="s">
        <v>869</v>
      </c>
      <c r="F88" t="s">
        <v>1743</v>
      </c>
      <c r="G88" s="148">
        <v>10210</v>
      </c>
      <c r="H88" t="s">
        <v>247</v>
      </c>
      <c r="I88" t="s">
        <v>1657</v>
      </c>
      <c r="J88" t="s">
        <v>864</v>
      </c>
      <c r="K88" t="b">
        <v>1</v>
      </c>
      <c r="L88" t="b">
        <v>0</v>
      </c>
      <c r="M88" t="b">
        <v>0</v>
      </c>
      <c r="N88">
        <v>4.8</v>
      </c>
      <c r="O88" s="148">
        <v>1</v>
      </c>
      <c r="P88" s="148" t="s">
        <v>1821</v>
      </c>
      <c r="Q88" s="148">
        <v>1</v>
      </c>
      <c r="R88" s="148">
        <v>34.5</v>
      </c>
      <c r="S88" t="s">
        <v>1495</v>
      </c>
      <c r="T88"/>
      <c r="U88">
        <v>55.328055999999997</v>
      </c>
      <c r="V88">
        <v>-131.530833</v>
      </c>
      <c r="W88" s="148" t="s">
        <v>1822</v>
      </c>
      <c r="Y88">
        <f>VLOOKUP(F88,'LOOKUP OPERATOR 05032023'!$A$2:$P$173,16,FALSE)</f>
        <v>399</v>
      </c>
    </row>
    <row r="89" spans="1:25" x14ac:dyDescent="0.3">
      <c r="A89" s="148">
        <v>332070</v>
      </c>
      <c r="B89" s="148" t="s">
        <v>870</v>
      </c>
      <c r="C89" s="148">
        <v>7493</v>
      </c>
      <c r="D89" s="148">
        <v>332070</v>
      </c>
      <c r="E89" t="s">
        <v>254</v>
      </c>
      <c r="F89" t="s">
        <v>1780</v>
      </c>
      <c r="G89" s="148">
        <v>9897</v>
      </c>
      <c r="H89" t="s">
        <v>253</v>
      </c>
      <c r="I89" t="s">
        <v>1781</v>
      </c>
      <c r="J89" t="s">
        <v>871</v>
      </c>
      <c r="K89" t="b">
        <v>1</v>
      </c>
      <c r="L89" t="b">
        <v>1</v>
      </c>
      <c r="M89" t="b">
        <v>1</v>
      </c>
      <c r="N89">
        <v>2.6</v>
      </c>
      <c r="O89" s="148">
        <v>1</v>
      </c>
      <c r="P89" s="148" t="s">
        <v>1821</v>
      </c>
      <c r="Q89" s="148">
        <v>1</v>
      </c>
      <c r="R89" s="148">
        <v>480</v>
      </c>
      <c r="S89" t="s">
        <v>1495</v>
      </c>
      <c r="T89"/>
      <c r="U89">
        <v>55.061683000000002</v>
      </c>
      <c r="V89">
        <v>-162.31030000000001</v>
      </c>
      <c r="W89" s="148" t="s">
        <v>1822</v>
      </c>
      <c r="Y89">
        <f>VLOOKUP(F89,'LOOKUP OPERATOR 05032023'!$A$2:$P$173,16,FALSE)</f>
        <v>759</v>
      </c>
    </row>
    <row r="90" spans="1:25" x14ac:dyDescent="0.3">
      <c r="A90" s="148">
        <v>332080</v>
      </c>
      <c r="B90" s="148" t="s">
        <v>872</v>
      </c>
      <c r="D90" s="148">
        <v>332080</v>
      </c>
      <c r="E90" t="s">
        <v>403</v>
      </c>
      <c r="F90" t="s">
        <v>1786</v>
      </c>
      <c r="H90" t="s">
        <v>402</v>
      </c>
      <c r="I90" t="s">
        <v>1787</v>
      </c>
      <c r="J90" t="s">
        <v>873</v>
      </c>
      <c r="K90" t="b">
        <v>0</v>
      </c>
      <c r="L90" t="b">
        <v>1</v>
      </c>
      <c r="M90" s="172"/>
      <c r="N90">
        <v>1.05</v>
      </c>
      <c r="O90" s="148">
        <v>1</v>
      </c>
      <c r="P90" s="148" t="s">
        <v>1821</v>
      </c>
      <c r="Q90" s="148">
        <v>1</v>
      </c>
      <c r="S90" t="s">
        <v>505</v>
      </c>
      <c r="T90"/>
      <c r="U90">
        <v>59.938890000000001</v>
      </c>
      <c r="V90">
        <v>-164.04139000000001</v>
      </c>
      <c r="W90" s="148" t="s">
        <v>1822</v>
      </c>
      <c r="Y90">
        <f>VLOOKUP(F90,'LOOKUP OPERATOR 05032023'!$A$2:$P$173,16,FALSE)</f>
        <v>364</v>
      </c>
    </row>
    <row r="91" spans="1:25" x14ac:dyDescent="0.3">
      <c r="A91" s="148">
        <v>332090</v>
      </c>
      <c r="B91" s="148" t="s">
        <v>1312</v>
      </c>
      <c r="D91" s="148">
        <v>332090</v>
      </c>
      <c r="E91" t="s">
        <v>256</v>
      </c>
      <c r="F91" t="s">
        <v>1789</v>
      </c>
      <c r="H91" t="s">
        <v>255</v>
      </c>
      <c r="I91" t="s">
        <v>1601</v>
      </c>
      <c r="J91" t="s">
        <v>695</v>
      </c>
      <c r="K91" t="b">
        <v>0</v>
      </c>
      <c r="L91" t="b">
        <v>1</v>
      </c>
      <c r="M91" s="148" t="s">
        <v>1823</v>
      </c>
      <c r="N91">
        <v>0.17100000000000001</v>
      </c>
      <c r="O91" s="148">
        <v>1</v>
      </c>
      <c r="P91" s="148" t="s">
        <v>1821</v>
      </c>
      <c r="Q91" s="148">
        <v>1</v>
      </c>
      <c r="R91" s="148">
        <v>7.2</v>
      </c>
      <c r="S91" t="s">
        <v>505</v>
      </c>
      <c r="T91"/>
      <c r="W91" s="148" t="s">
        <v>1822</v>
      </c>
      <c r="Y91">
        <f>VLOOKUP(F91,'LOOKUP OPERATOR 05032023'!$A$2:$P$173,16,FALSE)</f>
        <v>709</v>
      </c>
    </row>
    <row r="92" spans="1:25" x14ac:dyDescent="0.3">
      <c r="B92" s="148" t="s">
        <v>610</v>
      </c>
      <c r="C92" s="148">
        <v>56265</v>
      </c>
      <c r="E92" t="s">
        <v>97</v>
      </c>
      <c r="F92" t="s">
        <v>1518</v>
      </c>
      <c r="G92" s="148">
        <v>219</v>
      </c>
      <c r="H92" t="s">
        <v>80</v>
      </c>
      <c r="I92" t="s">
        <v>1528</v>
      </c>
      <c r="J92" t="s">
        <v>602</v>
      </c>
      <c r="K92" t="b">
        <v>1</v>
      </c>
      <c r="M92" t="b">
        <v>0</v>
      </c>
      <c r="N92">
        <v>2</v>
      </c>
      <c r="O92" s="148">
        <v>1</v>
      </c>
      <c r="P92" s="148" t="s">
        <v>1821</v>
      </c>
      <c r="Q92" s="148">
        <v>1</v>
      </c>
      <c r="R92" s="148">
        <v>34.5</v>
      </c>
      <c r="S92" t="s">
        <v>1495</v>
      </c>
      <c r="T92"/>
      <c r="U92">
        <v>55.563333</v>
      </c>
      <c r="V92">
        <v>-132.891111</v>
      </c>
      <c r="W92" s="148" t="s">
        <v>1822</v>
      </c>
      <c r="X92" t="s">
        <v>1837</v>
      </c>
      <c r="Y92">
        <f>VLOOKUP(F92,'LOOKUP OPERATOR 05032023'!$A$2:$P$173,16,FALSE)</f>
        <v>2</v>
      </c>
    </row>
    <row r="93" spans="1:25" x14ac:dyDescent="0.3">
      <c r="B93" s="148" t="s">
        <v>874</v>
      </c>
      <c r="C93" s="148">
        <v>58405</v>
      </c>
      <c r="E93" t="s">
        <v>875</v>
      </c>
      <c r="F93" t="s">
        <v>1758</v>
      </c>
      <c r="G93" s="148">
        <v>10433</v>
      </c>
      <c r="H93" t="s">
        <v>257</v>
      </c>
      <c r="I93" t="s">
        <v>1759</v>
      </c>
      <c r="J93" t="s">
        <v>876</v>
      </c>
      <c r="K93" t="b">
        <v>1</v>
      </c>
      <c r="L93" t="b">
        <v>0</v>
      </c>
      <c r="M93" t="b">
        <v>0</v>
      </c>
      <c r="N93">
        <v>3</v>
      </c>
      <c r="O93" s="148">
        <v>1</v>
      </c>
      <c r="P93" s="148" t="s">
        <v>1821</v>
      </c>
      <c r="Q93" s="148">
        <v>1</v>
      </c>
      <c r="R93" s="148">
        <v>12.47</v>
      </c>
      <c r="S93" t="s">
        <v>1495</v>
      </c>
      <c r="T93"/>
      <c r="U93">
        <v>57.799166999999997</v>
      </c>
      <c r="V93">
        <v>-152.404167</v>
      </c>
      <c r="W93" s="148" t="s">
        <v>1822</v>
      </c>
      <c r="Y93">
        <f>VLOOKUP(F93,'LOOKUP OPERATOR 05032023'!$A$2:$P$173,16,FALSE)</f>
        <v>339</v>
      </c>
    </row>
    <row r="94" spans="1:25" x14ac:dyDescent="0.3">
      <c r="B94" s="148" t="s">
        <v>878</v>
      </c>
      <c r="C94" s="148">
        <v>60563</v>
      </c>
      <c r="E94" t="s">
        <v>879</v>
      </c>
      <c r="F94" t="s">
        <v>1758</v>
      </c>
      <c r="G94" s="148">
        <v>10433</v>
      </c>
      <c r="H94" t="s">
        <v>257</v>
      </c>
      <c r="I94" t="s">
        <v>1759</v>
      </c>
      <c r="J94" t="s">
        <v>876</v>
      </c>
      <c r="K94" t="b">
        <v>1</v>
      </c>
      <c r="L94" t="b">
        <v>0</v>
      </c>
      <c r="M94" t="b">
        <v>0</v>
      </c>
      <c r="N94">
        <v>2</v>
      </c>
      <c r="O94" s="148">
        <v>1</v>
      </c>
      <c r="P94" s="148" t="s">
        <v>1821</v>
      </c>
      <c r="Q94" s="148">
        <v>1</v>
      </c>
      <c r="R94" s="148">
        <v>12.47</v>
      </c>
      <c r="S94" t="s">
        <v>1495</v>
      </c>
      <c r="T94"/>
      <c r="U94">
        <v>57.780113999999998</v>
      </c>
      <c r="V94">
        <v>-152.443783</v>
      </c>
      <c r="W94" s="148" t="s">
        <v>1822</v>
      </c>
      <c r="Y94">
        <f>VLOOKUP(F94,'LOOKUP OPERATOR 05032023'!$A$2:$P$173,16,FALSE)</f>
        <v>339</v>
      </c>
    </row>
    <row r="95" spans="1:25" x14ac:dyDescent="0.3">
      <c r="B95" s="148" t="s">
        <v>880</v>
      </c>
      <c r="C95" s="148">
        <v>6281</v>
      </c>
      <c r="E95" t="s">
        <v>881</v>
      </c>
      <c r="F95" t="s">
        <v>1758</v>
      </c>
      <c r="G95" s="148">
        <v>10433</v>
      </c>
      <c r="H95" t="s">
        <v>257</v>
      </c>
      <c r="I95" t="s">
        <v>1759</v>
      </c>
      <c r="J95" t="s">
        <v>876</v>
      </c>
      <c r="K95" t="b">
        <v>1</v>
      </c>
      <c r="L95" t="b">
        <v>0</v>
      </c>
      <c r="M95" t="b">
        <v>0</v>
      </c>
      <c r="N95">
        <v>18.3</v>
      </c>
      <c r="O95" s="148">
        <v>1</v>
      </c>
      <c r="P95" s="148" t="s">
        <v>1821</v>
      </c>
      <c r="Q95" s="148">
        <v>1</v>
      </c>
      <c r="R95" s="148">
        <v>67</v>
      </c>
      <c r="S95" t="s">
        <v>1495</v>
      </c>
      <c r="T95"/>
      <c r="U95">
        <v>57.789955999999997</v>
      </c>
      <c r="V95">
        <v>-152.39698200000001</v>
      </c>
      <c r="W95" s="148" t="s">
        <v>1822</v>
      </c>
      <c r="Y95">
        <f>VLOOKUP(F95,'LOOKUP OPERATOR 05032023'!$A$2:$P$173,16,FALSE)</f>
        <v>339</v>
      </c>
    </row>
    <row r="96" spans="1:25" x14ac:dyDescent="0.3">
      <c r="B96" s="148" t="s">
        <v>882</v>
      </c>
      <c r="C96" s="148">
        <v>7723</v>
      </c>
      <c r="E96" t="s">
        <v>883</v>
      </c>
      <c r="F96" t="s">
        <v>1758</v>
      </c>
      <c r="G96" s="148">
        <v>10433</v>
      </c>
      <c r="H96" t="s">
        <v>257</v>
      </c>
      <c r="I96" t="s">
        <v>1759</v>
      </c>
      <c r="J96" t="s">
        <v>876</v>
      </c>
      <c r="K96" t="b">
        <v>1</v>
      </c>
      <c r="L96" t="b">
        <v>0</v>
      </c>
      <c r="M96" t="b">
        <v>0</v>
      </c>
      <c r="N96">
        <v>10</v>
      </c>
      <c r="O96" s="148">
        <v>1</v>
      </c>
      <c r="P96" s="148" t="s">
        <v>1821</v>
      </c>
      <c r="Q96" s="148">
        <v>1</v>
      </c>
      <c r="R96" s="148">
        <v>67</v>
      </c>
      <c r="S96" t="s">
        <v>1495</v>
      </c>
      <c r="T96"/>
      <c r="U96">
        <v>57.731608000000001</v>
      </c>
      <c r="V96">
        <v>-152.50704400000001</v>
      </c>
      <c r="Y96">
        <f>VLOOKUP(F96,'LOOKUP OPERATOR 05032023'!$A$2:$P$173,16,FALSE)</f>
        <v>339</v>
      </c>
    </row>
    <row r="97" spans="1:25" x14ac:dyDescent="0.3">
      <c r="B97" s="148" t="s">
        <v>884</v>
      </c>
      <c r="C97" s="148">
        <v>57187</v>
      </c>
      <c r="E97" t="s">
        <v>885</v>
      </c>
      <c r="F97" t="s">
        <v>1758</v>
      </c>
      <c r="G97" s="148">
        <v>10433</v>
      </c>
      <c r="H97" t="s">
        <v>257</v>
      </c>
      <c r="I97" t="s">
        <v>1759</v>
      </c>
      <c r="J97" t="s">
        <v>876</v>
      </c>
      <c r="K97" t="b">
        <v>1</v>
      </c>
      <c r="L97" t="b">
        <v>0</v>
      </c>
      <c r="M97" t="b">
        <v>0</v>
      </c>
      <c r="N97">
        <v>9</v>
      </c>
      <c r="O97" s="148">
        <v>1</v>
      </c>
      <c r="P97" s="148" t="s">
        <v>1821</v>
      </c>
      <c r="Q97" s="148">
        <v>1</v>
      </c>
      <c r="R97" s="148">
        <v>69</v>
      </c>
      <c r="S97" t="s">
        <v>1495</v>
      </c>
      <c r="T97"/>
      <c r="U97">
        <v>57.786900000000003</v>
      </c>
      <c r="V97">
        <v>-152.44059999999999</v>
      </c>
      <c r="W97" s="148" t="s">
        <v>1822</v>
      </c>
      <c r="Y97">
        <f>VLOOKUP(F97,'LOOKUP OPERATOR 05032023'!$A$2:$P$173,16,FALSE)</f>
        <v>339</v>
      </c>
    </row>
    <row r="98" spans="1:25" x14ac:dyDescent="0.3">
      <c r="B98" s="148" t="s">
        <v>1313</v>
      </c>
      <c r="C98" s="148">
        <v>6282</v>
      </c>
      <c r="E98" t="s">
        <v>1351</v>
      </c>
      <c r="F98" t="s">
        <v>1758</v>
      </c>
      <c r="G98" s="148">
        <v>10433</v>
      </c>
      <c r="H98" t="s">
        <v>257</v>
      </c>
      <c r="I98" t="s">
        <v>1759</v>
      </c>
      <c r="J98" t="s">
        <v>876</v>
      </c>
      <c r="K98" t="b">
        <v>0</v>
      </c>
      <c r="L98" t="b">
        <v>0</v>
      </c>
      <c r="M98" t="b">
        <v>0</v>
      </c>
      <c r="N98">
        <v>0.5</v>
      </c>
      <c r="O98" s="148">
        <v>1</v>
      </c>
      <c r="P98" s="148" t="s">
        <v>1821</v>
      </c>
      <c r="Q98" s="148">
        <v>1</v>
      </c>
      <c r="R98" s="148">
        <v>12.47</v>
      </c>
      <c r="S98" t="s">
        <v>1495</v>
      </c>
      <c r="T98"/>
      <c r="U98">
        <v>57.864775000000002</v>
      </c>
      <c r="V98">
        <v>-152.85544100000001</v>
      </c>
      <c r="Y98">
        <f>VLOOKUP(F98,'LOOKUP OPERATOR 05032023'!$A$2:$P$173,16,FALSE)</f>
        <v>339</v>
      </c>
    </row>
    <row r="99" spans="1:25" x14ac:dyDescent="0.3">
      <c r="B99" s="148" t="s">
        <v>886</v>
      </c>
      <c r="C99" s="148">
        <v>60250</v>
      </c>
      <c r="E99" t="s">
        <v>887</v>
      </c>
      <c r="F99" t="s">
        <v>1758</v>
      </c>
      <c r="G99" s="148">
        <v>10433</v>
      </c>
      <c r="H99" t="s">
        <v>257</v>
      </c>
      <c r="I99" t="s">
        <v>1759</v>
      </c>
      <c r="J99" t="s">
        <v>876</v>
      </c>
      <c r="K99" t="b">
        <v>1</v>
      </c>
      <c r="L99" t="b">
        <v>0</v>
      </c>
      <c r="M99" t="b">
        <v>0</v>
      </c>
      <c r="N99">
        <v>8.4</v>
      </c>
      <c r="O99" s="148">
        <v>1</v>
      </c>
      <c r="P99" s="148" t="s">
        <v>1821</v>
      </c>
      <c r="Q99" s="148">
        <v>1</v>
      </c>
      <c r="R99" s="148">
        <v>12.47</v>
      </c>
      <c r="S99" t="s">
        <v>1495</v>
      </c>
      <c r="T99"/>
      <c r="U99">
        <v>57.775559999999999</v>
      </c>
      <c r="V99">
        <v>-152.48027999999999</v>
      </c>
      <c r="Y99">
        <f>VLOOKUP(F99,'LOOKUP OPERATOR 05032023'!$A$2:$P$173,16,FALSE)</f>
        <v>339</v>
      </c>
    </row>
    <row r="100" spans="1:25" x14ac:dyDescent="0.3">
      <c r="B100" s="148" t="s">
        <v>888</v>
      </c>
      <c r="C100" s="148">
        <v>71</v>
      </c>
      <c r="E100" t="s">
        <v>889</v>
      </c>
      <c r="F100" t="s">
        <v>1758</v>
      </c>
      <c r="G100" s="148">
        <v>10433</v>
      </c>
      <c r="H100" t="s">
        <v>257</v>
      </c>
      <c r="I100" t="s">
        <v>1759</v>
      </c>
      <c r="J100" t="s">
        <v>876</v>
      </c>
      <c r="K100" t="b">
        <v>1</v>
      </c>
      <c r="L100" t="b">
        <v>0</v>
      </c>
      <c r="M100" t="b">
        <v>0</v>
      </c>
      <c r="N100">
        <v>33.6</v>
      </c>
      <c r="O100" s="148">
        <v>1</v>
      </c>
      <c r="P100" s="148" t="s">
        <v>1821</v>
      </c>
      <c r="Q100" s="148">
        <v>1</v>
      </c>
      <c r="R100" s="148">
        <v>138</v>
      </c>
      <c r="S100" t="s">
        <v>1495</v>
      </c>
      <c r="T100"/>
      <c r="U100">
        <v>57.686100000000003</v>
      </c>
      <c r="V100">
        <v>-152.89500000000001</v>
      </c>
      <c r="W100" s="148" t="s">
        <v>1822</v>
      </c>
      <c r="Y100">
        <f>VLOOKUP(F100,'LOOKUP OPERATOR 05032023'!$A$2:$P$173,16,FALSE)</f>
        <v>339</v>
      </c>
    </row>
    <row r="101" spans="1:25" x14ac:dyDescent="0.3">
      <c r="A101" s="148">
        <v>332100</v>
      </c>
      <c r="B101" s="148" t="s">
        <v>890</v>
      </c>
      <c r="D101" s="148">
        <v>332100</v>
      </c>
      <c r="E101" t="s">
        <v>259</v>
      </c>
      <c r="F101" t="s">
        <v>1790</v>
      </c>
      <c r="H101" t="s">
        <v>258</v>
      </c>
      <c r="I101" t="s">
        <v>1791</v>
      </c>
      <c r="J101" t="s">
        <v>891</v>
      </c>
      <c r="K101" t="b">
        <v>0</v>
      </c>
      <c r="L101" t="b">
        <v>1</v>
      </c>
      <c r="M101" s="148" t="s">
        <v>1826</v>
      </c>
      <c r="N101">
        <v>0.45200000000000001</v>
      </c>
      <c r="O101" s="148">
        <v>1</v>
      </c>
      <c r="P101" s="148" t="s">
        <v>1821</v>
      </c>
      <c r="Q101" s="148">
        <v>1</v>
      </c>
      <c r="R101" s="148">
        <v>7.2</v>
      </c>
      <c r="S101" t="s">
        <v>505</v>
      </c>
      <c r="T101"/>
      <c r="U101">
        <v>59.441600000000001</v>
      </c>
      <c r="V101">
        <v>-154.75514000000001</v>
      </c>
      <c r="W101" s="148" t="s">
        <v>1822</v>
      </c>
      <c r="Y101">
        <f>VLOOKUP(F101,'LOOKUP OPERATOR 05032023'!$A$2:$P$173,16,FALSE)</f>
        <v>394</v>
      </c>
    </row>
    <row r="102" spans="1:25" x14ac:dyDescent="0.3">
      <c r="A102" s="148">
        <v>332130</v>
      </c>
      <c r="B102" s="148" t="s">
        <v>892</v>
      </c>
      <c r="C102" s="148">
        <v>6304</v>
      </c>
      <c r="D102" s="148">
        <v>332130</v>
      </c>
      <c r="E102" t="s">
        <v>261</v>
      </c>
      <c r="F102" t="s">
        <v>1798</v>
      </c>
      <c r="G102" s="148">
        <v>10451</v>
      </c>
      <c r="H102" t="s">
        <v>260</v>
      </c>
      <c r="I102" t="s">
        <v>1799</v>
      </c>
      <c r="J102" t="s">
        <v>893</v>
      </c>
      <c r="K102" t="b">
        <v>1</v>
      </c>
      <c r="L102" t="b">
        <v>1</v>
      </c>
      <c r="M102" s="136" t="b">
        <v>0</v>
      </c>
      <c r="N102">
        <v>17.5</v>
      </c>
      <c r="O102" s="148">
        <v>1</v>
      </c>
      <c r="P102" s="148" t="s">
        <v>1821</v>
      </c>
      <c r="Q102" s="148">
        <v>1</v>
      </c>
      <c r="R102" s="148">
        <v>7.2</v>
      </c>
      <c r="S102" t="s">
        <v>1495</v>
      </c>
      <c r="T102"/>
      <c r="U102">
        <v>66.837778</v>
      </c>
      <c r="V102">
        <v>-162.55694399999999</v>
      </c>
      <c r="W102" s="148" t="s">
        <v>1822</v>
      </c>
      <c r="Y102">
        <f>VLOOKUP(F102,'LOOKUP OPERATOR 05032023'!$A$2:$P$173,16,FALSE)</f>
        <v>92</v>
      </c>
    </row>
    <row r="103" spans="1:25" x14ac:dyDescent="0.3">
      <c r="B103" s="148" t="s">
        <v>611</v>
      </c>
      <c r="C103" s="148">
        <v>56147</v>
      </c>
      <c r="E103" t="s">
        <v>101</v>
      </c>
      <c r="F103" t="s">
        <v>1518</v>
      </c>
      <c r="G103" s="148">
        <v>219</v>
      </c>
      <c r="H103" t="s">
        <v>80</v>
      </c>
      <c r="I103" t="s">
        <v>1528</v>
      </c>
      <c r="J103" t="s">
        <v>602</v>
      </c>
      <c r="K103" t="b">
        <v>1</v>
      </c>
      <c r="M103" t="b">
        <v>0</v>
      </c>
      <c r="N103">
        <v>1</v>
      </c>
      <c r="O103" s="148">
        <v>1</v>
      </c>
      <c r="P103" s="148" t="s">
        <v>1821</v>
      </c>
      <c r="Q103" s="148">
        <v>1</v>
      </c>
      <c r="R103" s="148">
        <v>12.47</v>
      </c>
      <c r="S103" t="s">
        <v>1495</v>
      </c>
      <c r="T103"/>
      <c r="U103">
        <v>55.540708000000002</v>
      </c>
      <c r="V103">
        <v>-133.10234399999999</v>
      </c>
      <c r="Y103">
        <f>VLOOKUP(F103,'LOOKUP OPERATOR 05032023'!$A$2:$P$173,16,FALSE)</f>
        <v>2</v>
      </c>
    </row>
    <row r="104" spans="1:25" x14ac:dyDescent="0.3">
      <c r="A104" s="148">
        <v>332140</v>
      </c>
      <c r="B104" s="148" t="s">
        <v>894</v>
      </c>
      <c r="D104" s="148">
        <v>332140</v>
      </c>
      <c r="E104" t="s">
        <v>263</v>
      </c>
      <c r="F104" t="s">
        <v>1494</v>
      </c>
      <c r="H104" t="s">
        <v>262</v>
      </c>
      <c r="I104" t="s">
        <v>1496</v>
      </c>
      <c r="J104" t="s">
        <v>895</v>
      </c>
      <c r="K104" t="b">
        <v>0</v>
      </c>
      <c r="L104" t="b">
        <v>1</v>
      </c>
      <c r="M104" s="148" t="s">
        <v>1826</v>
      </c>
      <c r="N104">
        <v>0.20200000000000001</v>
      </c>
      <c r="O104" s="148">
        <v>1</v>
      </c>
      <c r="P104" s="148" t="s">
        <v>1821</v>
      </c>
      <c r="Q104" s="148">
        <v>1</v>
      </c>
      <c r="R104" s="148">
        <v>7.2</v>
      </c>
      <c r="S104" t="s">
        <v>505</v>
      </c>
      <c r="T104"/>
      <c r="U104">
        <v>64.880930000000006</v>
      </c>
      <c r="V104">
        <v>-157.70103</v>
      </c>
      <c r="W104" s="148" t="s">
        <v>1822</v>
      </c>
      <c r="Y104">
        <f>VLOOKUP(F104,'LOOKUP OPERATOR 05032023'!$A$2:$P$173,16,FALSE)</f>
        <v>586</v>
      </c>
    </row>
    <row r="105" spans="1:25" x14ac:dyDescent="0.3">
      <c r="A105" s="148">
        <v>332150</v>
      </c>
      <c r="B105" s="148" t="s">
        <v>896</v>
      </c>
      <c r="D105" s="148">
        <v>332150</v>
      </c>
      <c r="E105" t="s">
        <v>265</v>
      </c>
      <c r="F105" t="s">
        <v>1497</v>
      </c>
      <c r="H105" t="s">
        <v>264</v>
      </c>
      <c r="I105" t="s">
        <v>1498</v>
      </c>
      <c r="J105" t="s">
        <v>897</v>
      </c>
      <c r="K105" t="b">
        <v>0</v>
      </c>
      <c r="L105" t="b">
        <v>1</v>
      </c>
      <c r="M105" s="148" t="s">
        <v>1826</v>
      </c>
      <c r="N105">
        <v>1.05</v>
      </c>
      <c r="O105" s="148">
        <v>1</v>
      </c>
      <c r="P105" s="148" t="s">
        <v>1821</v>
      </c>
      <c r="Q105" s="148">
        <v>1</v>
      </c>
      <c r="R105" s="148">
        <v>7.2</v>
      </c>
      <c r="S105" t="s">
        <v>505</v>
      </c>
      <c r="T105"/>
      <c r="U105">
        <v>60.812220000000003</v>
      </c>
      <c r="V105">
        <v>-161.43583000000001</v>
      </c>
      <c r="W105" s="148" t="s">
        <v>1822</v>
      </c>
      <c r="Y105">
        <f>VLOOKUP(F105,'LOOKUP OPERATOR 05032023'!$A$2:$P$173,16,FALSE)</f>
        <v>230</v>
      </c>
    </row>
    <row r="106" spans="1:25" x14ac:dyDescent="0.3">
      <c r="A106" s="148">
        <v>332160</v>
      </c>
      <c r="B106" s="148" t="s">
        <v>898</v>
      </c>
      <c r="D106" s="148">
        <v>332160</v>
      </c>
      <c r="E106" t="s">
        <v>267</v>
      </c>
      <c r="F106" t="s">
        <v>1499</v>
      </c>
      <c r="H106" t="s">
        <v>266</v>
      </c>
      <c r="I106" t="s">
        <v>1500</v>
      </c>
      <c r="J106" t="s">
        <v>899</v>
      </c>
      <c r="K106" t="b">
        <v>0</v>
      </c>
      <c r="L106" t="b">
        <v>1</v>
      </c>
      <c r="M106" s="148" t="s">
        <v>1826</v>
      </c>
      <c r="N106">
        <v>1.07</v>
      </c>
      <c r="O106" s="148">
        <v>1</v>
      </c>
      <c r="P106" s="148" t="s">
        <v>1821</v>
      </c>
      <c r="Q106" s="148">
        <v>1</v>
      </c>
      <c r="R106" s="148">
        <v>7.2</v>
      </c>
      <c r="S106" t="s">
        <v>505</v>
      </c>
      <c r="T106"/>
      <c r="U106">
        <v>59.863930000000003</v>
      </c>
      <c r="V106">
        <v>-163.13321999999999</v>
      </c>
      <c r="W106" s="148" t="s">
        <v>1822</v>
      </c>
      <c r="Y106">
        <f>VLOOKUP(F106,'LOOKUP OPERATOR 05032023'!$A$2:$P$173,16,FALSE)</f>
        <v>72</v>
      </c>
    </row>
    <row r="107" spans="1:25" x14ac:dyDescent="0.3">
      <c r="A107" s="148">
        <v>332170</v>
      </c>
      <c r="B107" s="148" t="s">
        <v>900</v>
      </c>
      <c r="D107" s="148">
        <v>332170</v>
      </c>
      <c r="E107" t="s">
        <v>269</v>
      </c>
      <c r="F107" t="s">
        <v>1501</v>
      </c>
      <c r="H107" t="s">
        <v>268</v>
      </c>
      <c r="I107" t="s">
        <v>1502</v>
      </c>
      <c r="J107" t="s">
        <v>901</v>
      </c>
      <c r="K107" t="b">
        <v>0</v>
      </c>
      <c r="L107" t="b">
        <v>1</v>
      </c>
      <c r="M107" s="148" t="b">
        <v>1</v>
      </c>
      <c r="N107">
        <v>0.34</v>
      </c>
      <c r="O107" s="148">
        <v>1</v>
      </c>
      <c r="P107" s="148" t="s">
        <v>1821</v>
      </c>
      <c r="Q107" s="148">
        <v>1</v>
      </c>
      <c r="R107" s="148">
        <v>7.2</v>
      </c>
      <c r="S107" t="s">
        <v>505</v>
      </c>
      <c r="T107"/>
      <c r="U107">
        <v>57.538539999999998</v>
      </c>
      <c r="V107">
        <v>-153.97844000000001</v>
      </c>
      <c r="W107" s="148" t="s">
        <v>1822</v>
      </c>
      <c r="Y107">
        <f>VLOOKUP(F107,'LOOKUP OPERATOR 05032023'!$A$2:$P$173,16,FALSE)</f>
        <v>61</v>
      </c>
    </row>
    <row r="108" spans="1:25" x14ac:dyDescent="0.3">
      <c r="A108" s="148">
        <v>332180</v>
      </c>
      <c r="B108" s="148" t="s">
        <v>902</v>
      </c>
      <c r="D108" s="148">
        <v>332180</v>
      </c>
      <c r="E108" t="s">
        <v>271</v>
      </c>
      <c r="F108" t="s">
        <v>1503</v>
      </c>
      <c r="H108" t="s">
        <v>270</v>
      </c>
      <c r="I108" t="s">
        <v>1504</v>
      </c>
      <c r="J108" t="s">
        <v>903</v>
      </c>
      <c r="K108" t="b">
        <v>0</v>
      </c>
      <c r="L108" t="b">
        <v>1</v>
      </c>
      <c r="M108" s="148" t="s">
        <v>1826</v>
      </c>
      <c r="N108">
        <v>0.26700000000000002</v>
      </c>
      <c r="O108" s="148">
        <v>1</v>
      </c>
      <c r="P108" s="148" t="s">
        <v>1821</v>
      </c>
      <c r="Q108" s="148">
        <v>1</v>
      </c>
      <c r="R108" s="148">
        <v>7.2</v>
      </c>
      <c r="S108" t="s">
        <v>505</v>
      </c>
      <c r="T108"/>
      <c r="U108">
        <v>59.115000000000002</v>
      </c>
      <c r="V108">
        <v>-156.85667000000001</v>
      </c>
      <c r="W108" s="148" t="s">
        <v>1822</v>
      </c>
      <c r="Y108">
        <f>VLOOKUP(F108,'LOOKUP OPERATOR 05032023'!$A$2:$P$173,16,FALSE)</f>
        <v>363</v>
      </c>
    </row>
    <row r="109" spans="1:25" x14ac:dyDescent="0.3">
      <c r="A109" s="148">
        <v>332190</v>
      </c>
      <c r="B109" s="148" t="s">
        <v>904</v>
      </c>
      <c r="D109" s="148">
        <v>332190</v>
      </c>
      <c r="E109" t="s">
        <v>405</v>
      </c>
      <c r="F109" t="s">
        <v>1505</v>
      </c>
      <c r="H109" t="s">
        <v>404</v>
      </c>
      <c r="I109" t="s">
        <v>1506</v>
      </c>
      <c r="J109" t="s">
        <v>905</v>
      </c>
      <c r="K109" t="b">
        <v>0</v>
      </c>
      <c r="L109" t="b">
        <v>1</v>
      </c>
      <c r="M109" s="148" t="b">
        <v>0</v>
      </c>
      <c r="O109" s="148">
        <v>1</v>
      </c>
      <c r="P109" s="148" t="s">
        <v>1821</v>
      </c>
      <c r="Q109" s="148">
        <v>1</v>
      </c>
      <c r="S109" t="s">
        <v>505</v>
      </c>
      <c r="T109"/>
      <c r="U109">
        <v>61.356389999999998</v>
      </c>
      <c r="V109">
        <v>-155.43556000000001</v>
      </c>
      <c r="W109" s="148" t="s">
        <v>1822</v>
      </c>
      <c r="Y109">
        <f>VLOOKUP(F109,'LOOKUP OPERATOR 05032023'!$A$2:$P$173,16,FALSE)</f>
        <v>664</v>
      </c>
    </row>
    <row r="110" spans="1:25" x14ac:dyDescent="0.3">
      <c r="A110" s="148">
        <v>332210</v>
      </c>
      <c r="B110" s="148" t="s">
        <v>906</v>
      </c>
      <c r="D110" s="148">
        <v>332210</v>
      </c>
      <c r="E110" t="s">
        <v>273</v>
      </c>
      <c r="F110" t="s">
        <v>1510</v>
      </c>
      <c r="H110" t="s">
        <v>272</v>
      </c>
      <c r="I110" t="s">
        <v>1511</v>
      </c>
      <c r="J110" t="s">
        <v>907</v>
      </c>
      <c r="K110" t="b">
        <v>0</v>
      </c>
      <c r="L110" t="b">
        <v>1</v>
      </c>
      <c r="M110" s="148" t="s">
        <v>1826</v>
      </c>
      <c r="N110">
        <v>0.83000000000000007</v>
      </c>
      <c r="O110" s="148">
        <v>1</v>
      </c>
      <c r="P110" s="148" t="s">
        <v>1821</v>
      </c>
      <c r="Q110" s="148">
        <v>1</v>
      </c>
      <c r="R110" s="148">
        <v>7.2</v>
      </c>
      <c r="S110" t="s">
        <v>505</v>
      </c>
      <c r="T110"/>
      <c r="U110">
        <v>58.981389999999998</v>
      </c>
      <c r="V110">
        <v>-159.05833000000001</v>
      </c>
      <c r="W110" s="148" t="s">
        <v>1822</v>
      </c>
      <c r="Y110">
        <f>VLOOKUP(F110,'LOOKUP OPERATOR 05032023'!$A$2:$P$173,16,FALSE)</f>
        <v>729</v>
      </c>
    </row>
    <row r="111" spans="1:25" x14ac:dyDescent="0.3">
      <c r="B111" s="148" t="s">
        <v>908</v>
      </c>
      <c r="C111" s="148">
        <v>58989</v>
      </c>
      <c r="E111" t="s">
        <v>910</v>
      </c>
      <c r="F111" t="s">
        <v>1769</v>
      </c>
      <c r="G111" s="148">
        <v>11824</v>
      </c>
      <c r="H111" t="s">
        <v>406</v>
      </c>
      <c r="I111" t="s">
        <v>1660</v>
      </c>
      <c r="J111" t="s">
        <v>600</v>
      </c>
      <c r="K111" t="b">
        <v>1</v>
      </c>
      <c r="L111" t="b">
        <v>0</v>
      </c>
      <c r="M111" t="b">
        <v>0</v>
      </c>
      <c r="N111">
        <v>171</v>
      </c>
      <c r="O111" s="148">
        <v>1</v>
      </c>
      <c r="P111" s="148" t="s">
        <v>1821</v>
      </c>
      <c r="Q111" s="148">
        <v>1</v>
      </c>
      <c r="R111" s="148">
        <v>115</v>
      </c>
      <c r="S111" t="s">
        <v>1495</v>
      </c>
      <c r="T111"/>
      <c r="U111">
        <v>61.457777999999998</v>
      </c>
      <c r="V111">
        <v>-149.35138900000001</v>
      </c>
      <c r="W111" s="148" t="s">
        <v>1822</v>
      </c>
      <c r="Y111">
        <f>VLOOKUP(F111,'LOOKUP OPERATOR 05032023'!$A$2:$P$173,16,FALSE)</f>
        <v>242</v>
      </c>
    </row>
    <row r="112" spans="1:25" x14ac:dyDescent="0.3">
      <c r="A112" s="148">
        <v>332220</v>
      </c>
      <c r="B112" s="148" t="s">
        <v>911</v>
      </c>
      <c r="C112" s="148">
        <v>6555</v>
      </c>
      <c r="D112" s="148">
        <v>332220</v>
      </c>
      <c r="E112" t="s">
        <v>275</v>
      </c>
      <c r="F112" t="s">
        <v>1515</v>
      </c>
      <c r="G112" s="148">
        <v>12119</v>
      </c>
      <c r="H112" t="s">
        <v>274</v>
      </c>
      <c r="I112" t="s">
        <v>1516</v>
      </c>
      <c r="J112" t="s">
        <v>912</v>
      </c>
      <c r="K112" t="b">
        <v>1</v>
      </c>
      <c r="L112" t="b">
        <v>1</v>
      </c>
      <c r="M112" t="b">
        <v>1</v>
      </c>
      <c r="N112">
        <v>2.2000000000000002</v>
      </c>
      <c r="O112" s="148">
        <v>1</v>
      </c>
      <c r="P112" s="148" t="s">
        <v>1821</v>
      </c>
      <c r="Q112" s="148">
        <v>1</v>
      </c>
      <c r="R112" s="148">
        <v>2.4</v>
      </c>
      <c r="S112" t="s">
        <v>1495</v>
      </c>
      <c r="T112"/>
      <c r="U112">
        <v>62.956989999999998</v>
      </c>
      <c r="V112">
        <v>-155.59499700000001</v>
      </c>
      <c r="W112" s="148" t="s">
        <v>1822</v>
      </c>
      <c r="Y112">
        <f>VLOOKUP(F112,'LOOKUP OPERATOR 05032023'!$A$2:$P$173,16,FALSE)</f>
        <v>106</v>
      </c>
    </row>
    <row r="113" spans="1:25" x14ac:dyDescent="0.3">
      <c r="B113" s="148" t="s">
        <v>913</v>
      </c>
      <c r="C113" s="148">
        <v>7112</v>
      </c>
      <c r="E113" t="s">
        <v>277</v>
      </c>
      <c r="F113" t="s">
        <v>1651</v>
      </c>
      <c r="G113" s="148">
        <v>12385</v>
      </c>
      <c r="H113" t="s">
        <v>276</v>
      </c>
      <c r="I113" t="s">
        <v>1652</v>
      </c>
      <c r="J113" t="s">
        <v>914</v>
      </c>
      <c r="K113" t="b">
        <v>1</v>
      </c>
      <c r="L113" t="b">
        <v>0</v>
      </c>
      <c r="M113" t="b">
        <v>0</v>
      </c>
      <c r="N113">
        <v>5.0999999999999996</v>
      </c>
      <c r="O113" s="148">
        <v>1</v>
      </c>
      <c r="P113" s="148" t="s">
        <v>1821</v>
      </c>
      <c r="Q113" s="148">
        <v>1</v>
      </c>
      <c r="R113" s="148">
        <v>12.47</v>
      </c>
      <c r="S113" t="s">
        <v>1495</v>
      </c>
      <c r="T113"/>
      <c r="U113">
        <v>55.121433000000003</v>
      </c>
      <c r="V113">
        <v>-131.56026700000001</v>
      </c>
      <c r="W113" s="148" t="s">
        <v>1822</v>
      </c>
      <c r="Y113">
        <f>VLOOKUP(F113,'LOOKUP OPERATOR 05032023'!$A$2:$P$173,16,FALSE)</f>
        <v>741</v>
      </c>
    </row>
    <row r="114" spans="1:25" x14ac:dyDescent="0.3">
      <c r="A114" s="148">
        <v>331010</v>
      </c>
      <c r="B114" s="148" t="s">
        <v>577</v>
      </c>
      <c r="D114" s="148">
        <v>331010</v>
      </c>
      <c r="E114" t="s">
        <v>62</v>
      </c>
      <c r="F114" t="s">
        <v>1529</v>
      </c>
      <c r="H114" t="s">
        <v>61</v>
      </c>
      <c r="I114" t="s">
        <v>1530</v>
      </c>
      <c r="J114" t="s">
        <v>578</v>
      </c>
      <c r="K114" t="b">
        <v>0</v>
      </c>
      <c r="L114" t="b">
        <v>1</v>
      </c>
      <c r="M114" s="148" t="s">
        <v>1823</v>
      </c>
      <c r="N114">
        <v>0.36</v>
      </c>
      <c r="O114" s="148">
        <v>1</v>
      </c>
      <c r="P114" s="148" t="s">
        <v>1821</v>
      </c>
      <c r="Q114" s="148">
        <v>1</v>
      </c>
      <c r="R114" s="148">
        <v>7.2</v>
      </c>
      <c r="S114"/>
      <c r="T114"/>
      <c r="U114">
        <v>56.94556</v>
      </c>
      <c r="V114">
        <v>-154.17027999999999</v>
      </c>
      <c r="W114" s="148" t="s">
        <v>1822</v>
      </c>
      <c r="Y114">
        <f>VLOOKUP(F114,'LOOKUP OPERATOR 05032023'!$A$2:$P$173,16,FALSE)</f>
        <v>449</v>
      </c>
    </row>
    <row r="115" spans="1:25" x14ac:dyDescent="0.3">
      <c r="A115" s="148">
        <v>331090</v>
      </c>
      <c r="B115" s="148" t="s">
        <v>612</v>
      </c>
      <c r="C115" s="148">
        <v>421</v>
      </c>
      <c r="D115" s="148">
        <v>331090</v>
      </c>
      <c r="E115" t="s">
        <v>84</v>
      </c>
      <c r="F115" t="s">
        <v>1518</v>
      </c>
      <c r="G115" s="148">
        <v>219</v>
      </c>
      <c r="H115" t="s">
        <v>80</v>
      </c>
      <c r="I115" t="s">
        <v>1528</v>
      </c>
      <c r="J115" t="s">
        <v>602</v>
      </c>
      <c r="K115" t="b">
        <v>1</v>
      </c>
      <c r="L115" t="b">
        <v>1</v>
      </c>
      <c r="M115" t="b">
        <v>0</v>
      </c>
      <c r="N115">
        <v>4.5999999999999996</v>
      </c>
      <c r="O115" s="148">
        <v>1</v>
      </c>
      <c r="P115" s="148" t="s">
        <v>1821</v>
      </c>
      <c r="Q115" s="148">
        <v>1</v>
      </c>
      <c r="R115" s="148">
        <v>12.47</v>
      </c>
      <c r="S115" t="s">
        <v>1495</v>
      </c>
      <c r="T115"/>
      <c r="U115">
        <v>55.476909999999997</v>
      </c>
      <c r="V115">
        <v>-133.14868999999999</v>
      </c>
      <c r="W115" s="148" t="s">
        <v>1822</v>
      </c>
      <c r="Y115">
        <f>VLOOKUP(F115,'LOOKUP OPERATOR 05032023'!$A$2:$P$173,16,FALSE)</f>
        <v>2</v>
      </c>
    </row>
    <row r="116" spans="1:25" x14ac:dyDescent="0.3">
      <c r="B116" s="148" t="s">
        <v>915</v>
      </c>
      <c r="C116" s="148">
        <v>7168</v>
      </c>
      <c r="E116" t="s">
        <v>279</v>
      </c>
      <c r="F116" t="s">
        <v>1651</v>
      </c>
      <c r="G116" s="148">
        <v>12385</v>
      </c>
      <c r="H116" t="s">
        <v>276</v>
      </c>
      <c r="I116" t="s">
        <v>1652</v>
      </c>
      <c r="J116" t="s">
        <v>914</v>
      </c>
      <c r="K116" t="b">
        <v>1</v>
      </c>
      <c r="L116" t="b">
        <v>0</v>
      </c>
      <c r="M116" t="b">
        <v>0</v>
      </c>
      <c r="N116">
        <v>1.3</v>
      </c>
      <c r="O116" s="148">
        <v>1</v>
      </c>
      <c r="P116" s="148" t="s">
        <v>1821</v>
      </c>
      <c r="Q116" s="148">
        <v>1</v>
      </c>
      <c r="R116" s="148">
        <v>12.47</v>
      </c>
      <c r="S116" t="s">
        <v>1495</v>
      </c>
      <c r="T116"/>
      <c r="U116">
        <v>55.116878999999997</v>
      </c>
      <c r="V116">
        <v>-131.54587900000001</v>
      </c>
      <c r="W116" s="148" t="s">
        <v>1822</v>
      </c>
      <c r="Y116">
        <f>VLOOKUP(F116,'LOOKUP OPERATOR 05032023'!$A$2:$P$173,16,FALSE)</f>
        <v>741</v>
      </c>
    </row>
    <row r="117" spans="1:25" x14ac:dyDescent="0.3">
      <c r="B117" s="148" t="s">
        <v>916</v>
      </c>
      <c r="C117" s="148">
        <v>6302</v>
      </c>
      <c r="E117" t="s">
        <v>280</v>
      </c>
      <c r="F117" t="s">
        <v>1651</v>
      </c>
      <c r="G117" s="148">
        <v>12385</v>
      </c>
      <c r="H117" t="s">
        <v>276</v>
      </c>
      <c r="I117" t="s">
        <v>1652</v>
      </c>
      <c r="J117" t="s">
        <v>914</v>
      </c>
      <c r="K117" t="b">
        <v>1</v>
      </c>
      <c r="L117" t="b">
        <v>0</v>
      </c>
      <c r="M117" t="b">
        <v>0</v>
      </c>
      <c r="N117">
        <v>3.9</v>
      </c>
      <c r="O117" s="148">
        <v>1</v>
      </c>
      <c r="P117" s="148" t="s">
        <v>1821</v>
      </c>
      <c r="Q117" s="148">
        <v>1</v>
      </c>
      <c r="R117" s="148">
        <v>12.47</v>
      </c>
      <c r="S117" t="s">
        <v>1495</v>
      </c>
      <c r="T117"/>
      <c r="U117">
        <v>55.091262999999998</v>
      </c>
      <c r="V117">
        <v>-131.54497799999999</v>
      </c>
      <c r="W117" s="148" t="s">
        <v>1822</v>
      </c>
      <c r="Y117">
        <f>VLOOKUP(F117,'LOOKUP OPERATOR 05032023'!$A$2:$P$173,16,FALSE)</f>
        <v>741</v>
      </c>
    </row>
    <row r="118" spans="1:25" x14ac:dyDescent="0.3">
      <c r="A118" s="148">
        <v>332230</v>
      </c>
      <c r="B118" s="148" t="s">
        <v>917</v>
      </c>
      <c r="D118" s="148">
        <v>332230</v>
      </c>
      <c r="E118" t="s">
        <v>282</v>
      </c>
      <c r="F118" t="s">
        <v>1580</v>
      </c>
      <c r="H118" t="s">
        <v>281</v>
      </c>
      <c r="I118" t="s">
        <v>1721</v>
      </c>
      <c r="J118" t="s">
        <v>918</v>
      </c>
      <c r="K118" t="b">
        <v>0</v>
      </c>
      <c r="L118" t="b">
        <v>1</v>
      </c>
      <c r="M118" s="148" t="s">
        <v>1823</v>
      </c>
      <c r="N118">
        <v>0.16700000000000001</v>
      </c>
      <c r="O118" s="148">
        <v>1</v>
      </c>
      <c r="P118" s="148" t="s">
        <v>1821</v>
      </c>
      <c r="Q118" s="148">
        <v>1</v>
      </c>
      <c r="R118" s="148">
        <v>7.2</v>
      </c>
      <c r="S118" t="s">
        <v>505</v>
      </c>
      <c r="T118"/>
      <c r="U118">
        <v>61.571939999999998</v>
      </c>
      <c r="V118">
        <v>-159.245</v>
      </c>
      <c r="W118" s="148" t="s">
        <v>1822</v>
      </c>
      <c r="Y118">
        <f>VLOOKUP(F118,'LOOKUP OPERATOR 05032023'!$A$2:$P$173,16,FALSE)</f>
        <v>375</v>
      </c>
    </row>
    <row r="119" spans="1:25" x14ac:dyDescent="0.3">
      <c r="A119" s="148">
        <v>332240</v>
      </c>
      <c r="B119" s="148" t="s">
        <v>919</v>
      </c>
      <c r="D119" s="148">
        <v>332240</v>
      </c>
      <c r="E119" t="s">
        <v>283</v>
      </c>
      <c r="F119" t="s">
        <v>1580</v>
      </c>
      <c r="H119" t="s">
        <v>281</v>
      </c>
      <c r="I119" t="s">
        <v>1731</v>
      </c>
      <c r="J119" t="s">
        <v>920</v>
      </c>
      <c r="K119" t="b">
        <v>0</v>
      </c>
      <c r="L119" t="b">
        <v>1</v>
      </c>
      <c r="M119" s="148" t="s">
        <v>1826</v>
      </c>
      <c r="N119">
        <v>0.25900000000000001</v>
      </c>
      <c r="O119" s="148">
        <v>1</v>
      </c>
      <c r="P119" s="148" t="s">
        <v>1821</v>
      </c>
      <c r="Q119" s="148">
        <v>1</v>
      </c>
      <c r="R119" s="148">
        <v>7.2</v>
      </c>
      <c r="S119" t="s">
        <v>505</v>
      </c>
      <c r="T119"/>
      <c r="U119">
        <v>61.87</v>
      </c>
      <c r="V119">
        <v>-158.11082999999999</v>
      </c>
      <c r="W119" s="148" t="s">
        <v>1822</v>
      </c>
      <c r="Y119">
        <f>VLOOKUP(F119,'LOOKUP OPERATOR 05032023'!$A$2:$P$173,16,FALSE)</f>
        <v>375</v>
      </c>
    </row>
    <row r="120" spans="1:25" x14ac:dyDescent="0.3">
      <c r="A120" s="148">
        <v>332250</v>
      </c>
      <c r="B120" s="148" t="s">
        <v>921</v>
      </c>
      <c r="D120" s="148">
        <v>332250</v>
      </c>
      <c r="E120" t="s">
        <v>284</v>
      </c>
      <c r="F120" t="s">
        <v>1580</v>
      </c>
      <c r="H120" t="s">
        <v>281</v>
      </c>
      <c r="I120" t="s">
        <v>1581</v>
      </c>
      <c r="J120" t="s">
        <v>922</v>
      </c>
      <c r="K120" t="b">
        <v>0</v>
      </c>
      <c r="L120" t="b">
        <v>1</v>
      </c>
      <c r="M120" s="148" t="s">
        <v>1823</v>
      </c>
      <c r="N120">
        <v>9.1999999999999998E-2</v>
      </c>
      <c r="O120" s="148">
        <v>1</v>
      </c>
      <c r="P120" s="148" t="s">
        <v>1821</v>
      </c>
      <c r="Q120" s="148">
        <v>1</v>
      </c>
      <c r="R120" s="148">
        <v>7.2</v>
      </c>
      <c r="S120" t="s">
        <v>505</v>
      </c>
      <c r="T120"/>
      <c r="U120">
        <v>61.761110000000002</v>
      </c>
      <c r="V120">
        <v>-157.3125</v>
      </c>
      <c r="W120" s="148" t="s">
        <v>1822</v>
      </c>
      <c r="Y120">
        <f>VLOOKUP(F120,'LOOKUP OPERATOR 05032023'!$A$2:$P$173,16,FALSE)</f>
        <v>375</v>
      </c>
    </row>
    <row r="121" spans="1:25" x14ac:dyDescent="0.3">
      <c r="A121" s="148">
        <v>332260</v>
      </c>
      <c r="B121" s="148" t="s">
        <v>923</v>
      </c>
      <c r="D121" s="148">
        <v>332260</v>
      </c>
      <c r="E121" t="s">
        <v>285</v>
      </c>
      <c r="F121" t="s">
        <v>1580</v>
      </c>
      <c r="H121" t="s">
        <v>281</v>
      </c>
      <c r="I121" t="s">
        <v>1604</v>
      </c>
      <c r="J121" t="s">
        <v>924</v>
      </c>
      <c r="K121" t="b">
        <v>0</v>
      </c>
      <c r="L121" t="b">
        <v>1</v>
      </c>
      <c r="M121" s="148" t="b">
        <v>1</v>
      </c>
      <c r="N121">
        <v>0.33800000000000002</v>
      </c>
      <c r="O121" s="148">
        <v>1</v>
      </c>
      <c r="P121" s="148" t="s">
        <v>1821</v>
      </c>
      <c r="Q121" s="148">
        <v>1</v>
      </c>
      <c r="R121" s="148">
        <v>7.2</v>
      </c>
      <c r="S121" t="s">
        <v>505</v>
      </c>
      <c r="T121"/>
      <c r="U121">
        <v>61.702500000000001</v>
      </c>
      <c r="V121">
        <v>-157.16972000000001</v>
      </c>
      <c r="W121" s="148" t="s">
        <v>1822</v>
      </c>
      <c r="Y121">
        <f>VLOOKUP(F121,'LOOKUP OPERATOR 05032023'!$A$2:$P$173,16,FALSE)</f>
        <v>375</v>
      </c>
    </row>
    <row r="122" spans="1:25" x14ac:dyDescent="0.3">
      <c r="A122" s="148">
        <v>332270</v>
      </c>
      <c r="B122" s="148" t="s">
        <v>925</v>
      </c>
      <c r="D122" s="148">
        <v>332270</v>
      </c>
      <c r="E122" t="s">
        <v>286</v>
      </c>
      <c r="F122" t="s">
        <v>1580</v>
      </c>
      <c r="H122" t="s">
        <v>281</v>
      </c>
      <c r="I122" t="s">
        <v>1607</v>
      </c>
      <c r="J122" t="s">
        <v>926</v>
      </c>
      <c r="K122" t="b">
        <v>0</v>
      </c>
      <c r="L122" t="b">
        <v>1</v>
      </c>
      <c r="M122" s="172" t="b">
        <v>1</v>
      </c>
      <c r="N122">
        <v>0.16600000000000001</v>
      </c>
      <c r="O122" s="148">
        <v>1</v>
      </c>
      <c r="P122" s="148" t="s">
        <v>1821</v>
      </c>
      <c r="Q122" s="148">
        <v>1</v>
      </c>
      <c r="R122" s="148">
        <v>7.2</v>
      </c>
      <c r="S122" t="s">
        <v>505</v>
      </c>
      <c r="T122"/>
      <c r="U122">
        <v>61.783059999999999</v>
      </c>
      <c r="V122">
        <v>-156.58806000000001</v>
      </c>
      <c r="W122" s="148" t="s">
        <v>1822</v>
      </c>
      <c r="Y122">
        <f>VLOOKUP(F122,'LOOKUP OPERATOR 05032023'!$A$2:$P$173,16,FALSE)</f>
        <v>375</v>
      </c>
    </row>
    <row r="123" spans="1:25" x14ac:dyDescent="0.3">
      <c r="A123" s="148">
        <v>332280</v>
      </c>
      <c r="B123" s="148" t="s">
        <v>927</v>
      </c>
      <c r="C123" s="148">
        <v>6301</v>
      </c>
      <c r="D123" s="148">
        <v>332280</v>
      </c>
      <c r="E123" t="s">
        <v>288</v>
      </c>
      <c r="F123" t="s">
        <v>1522</v>
      </c>
      <c r="G123" s="148">
        <v>13201</v>
      </c>
      <c r="H123" t="s">
        <v>287</v>
      </c>
      <c r="I123" t="s">
        <v>1523</v>
      </c>
      <c r="J123" t="s">
        <v>928</v>
      </c>
      <c r="K123" t="b">
        <v>1</v>
      </c>
      <c r="L123" t="b">
        <v>1</v>
      </c>
      <c r="M123" t="b">
        <v>1</v>
      </c>
      <c r="N123">
        <v>9.9</v>
      </c>
      <c r="O123" s="148">
        <v>1</v>
      </c>
      <c r="P123" s="148" t="s">
        <v>1821</v>
      </c>
      <c r="Q123" s="148">
        <v>1</v>
      </c>
      <c r="R123" s="148">
        <v>7.2</v>
      </c>
      <c r="S123" t="s">
        <v>1495</v>
      </c>
      <c r="T123"/>
      <c r="U123">
        <v>58.730417000000003</v>
      </c>
      <c r="V123">
        <v>-157.00722200000001</v>
      </c>
      <c r="W123" s="148" t="s">
        <v>1822</v>
      </c>
      <c r="Y123">
        <f>VLOOKUP(F123,'LOOKUP OPERATOR 05032023'!$A$2:$P$173,16,FALSE)</f>
        <v>663</v>
      </c>
    </row>
    <row r="124" spans="1:25" x14ac:dyDescent="0.3">
      <c r="A124" s="148">
        <v>332290</v>
      </c>
      <c r="B124" s="148" t="s">
        <v>1314</v>
      </c>
      <c r="D124" s="148">
        <v>332290</v>
      </c>
      <c r="E124" t="s">
        <v>290</v>
      </c>
      <c r="F124" t="s">
        <v>1524</v>
      </c>
      <c r="H124" t="s">
        <v>289</v>
      </c>
      <c r="I124" t="s">
        <v>1525</v>
      </c>
      <c r="J124" t="s">
        <v>646</v>
      </c>
      <c r="K124" t="b">
        <v>0</v>
      </c>
      <c r="L124" t="b">
        <v>1</v>
      </c>
      <c r="M124" s="148" t="s">
        <v>1823</v>
      </c>
      <c r="N124">
        <v>0.25</v>
      </c>
      <c r="O124" s="148">
        <v>1</v>
      </c>
      <c r="P124" s="148" t="s">
        <v>1821</v>
      </c>
      <c r="Q124" s="148">
        <v>1</v>
      </c>
      <c r="R124" s="148">
        <v>7.2</v>
      </c>
      <c r="S124" t="s">
        <v>505</v>
      </c>
      <c r="T124"/>
      <c r="Y124">
        <f>VLOOKUP(F124,'LOOKUP OPERATOR 05032023'!$A$2:$P$173,16,FALSE)</f>
        <v>409</v>
      </c>
    </row>
    <row r="125" spans="1:25" x14ac:dyDescent="0.3">
      <c r="A125" s="148">
        <v>332300</v>
      </c>
      <c r="B125" s="148" t="s">
        <v>930</v>
      </c>
      <c r="D125" s="148">
        <v>332300</v>
      </c>
      <c r="E125" t="s">
        <v>408</v>
      </c>
      <c r="F125" t="s">
        <v>1526</v>
      </c>
      <c r="H125" t="s">
        <v>407</v>
      </c>
      <c r="I125" t="s">
        <v>1527</v>
      </c>
      <c r="J125" t="s">
        <v>931</v>
      </c>
      <c r="K125" t="b">
        <v>0</v>
      </c>
      <c r="L125" t="b">
        <v>1</v>
      </c>
      <c r="M125" s="148" t="s">
        <v>1823</v>
      </c>
      <c r="N125">
        <v>0.57000000000000006</v>
      </c>
      <c r="O125" s="148">
        <v>1</v>
      </c>
      <c r="P125" s="148" t="s">
        <v>1821</v>
      </c>
      <c r="Q125" s="148">
        <v>1</v>
      </c>
      <c r="R125" s="148">
        <v>7.2</v>
      </c>
      <c r="S125" t="s">
        <v>505</v>
      </c>
      <c r="T125"/>
      <c r="U125">
        <v>60.708060000000003</v>
      </c>
      <c r="V125">
        <v>-161.76611</v>
      </c>
      <c r="W125" s="148" t="s">
        <v>1822</v>
      </c>
      <c r="Y125">
        <f>VLOOKUP(F125,'LOOKUP OPERATOR 05032023'!$A$2:$P$173,16,FALSE)</f>
        <v>53</v>
      </c>
    </row>
    <row r="126" spans="1:25" x14ac:dyDescent="0.3">
      <c r="B126" s="148" t="s">
        <v>613</v>
      </c>
      <c r="C126" s="148">
        <v>56146</v>
      </c>
      <c r="E126" t="s">
        <v>88</v>
      </c>
      <c r="F126" t="s">
        <v>1518</v>
      </c>
      <c r="G126" s="148">
        <v>219</v>
      </c>
      <c r="H126" t="s">
        <v>80</v>
      </c>
      <c r="I126" t="s">
        <v>1528</v>
      </c>
      <c r="J126" t="s">
        <v>602</v>
      </c>
      <c r="K126" t="b">
        <v>1</v>
      </c>
      <c r="M126" t="b">
        <v>0</v>
      </c>
      <c r="N126">
        <v>1.3</v>
      </c>
      <c r="O126" s="148">
        <v>1</v>
      </c>
      <c r="P126" s="148" t="s">
        <v>1821</v>
      </c>
      <c r="Q126" s="148">
        <v>1</v>
      </c>
      <c r="R126" s="148">
        <v>12.47</v>
      </c>
      <c r="S126" t="s">
        <v>1495</v>
      </c>
      <c r="T126"/>
      <c r="U126">
        <v>55.489179999999998</v>
      </c>
      <c r="V126">
        <v>-133.1345</v>
      </c>
      <c r="Y126">
        <f>VLOOKUP(F126,'LOOKUP OPERATOR 05032023'!$A$2:$P$173,16,FALSE)</f>
        <v>2</v>
      </c>
    </row>
    <row r="127" spans="1:25" x14ac:dyDescent="0.3">
      <c r="A127" s="148">
        <v>332310</v>
      </c>
      <c r="B127" s="148" t="s">
        <v>932</v>
      </c>
      <c r="D127" s="148">
        <v>332310</v>
      </c>
      <c r="E127" t="s">
        <v>292</v>
      </c>
      <c r="F127" t="s">
        <v>1707</v>
      </c>
      <c r="H127" t="s">
        <v>291</v>
      </c>
      <c r="I127" t="s">
        <v>1708</v>
      </c>
      <c r="J127" t="s">
        <v>933</v>
      </c>
      <c r="K127" t="b">
        <v>0</v>
      </c>
      <c r="L127" t="b">
        <v>1</v>
      </c>
      <c r="M127" s="148" t="s">
        <v>1826</v>
      </c>
      <c r="N127">
        <v>0.92100000000000004</v>
      </c>
      <c r="O127" s="148">
        <v>1</v>
      </c>
      <c r="P127" s="148" t="s">
        <v>1821</v>
      </c>
      <c r="Q127" s="148">
        <v>1</v>
      </c>
      <c r="R127" s="148">
        <v>7.2</v>
      </c>
      <c r="S127" t="s">
        <v>505</v>
      </c>
      <c r="T127"/>
      <c r="U127">
        <v>60.16</v>
      </c>
      <c r="V127">
        <v>-164.26582999999999</v>
      </c>
      <c r="W127" s="148" t="s">
        <v>1822</v>
      </c>
      <c r="Y127">
        <f>VLOOKUP(F127,'LOOKUP OPERATOR 05032023'!$A$2:$P$173,16,FALSE)</f>
        <v>10</v>
      </c>
    </row>
    <row r="128" spans="1:25" x14ac:dyDescent="0.3">
      <c r="A128" s="148">
        <v>332470</v>
      </c>
      <c r="B128" s="148" t="s">
        <v>1052</v>
      </c>
      <c r="D128" s="148">
        <v>332470</v>
      </c>
      <c r="E128" t="s">
        <v>294</v>
      </c>
      <c r="F128" t="s">
        <v>1561</v>
      </c>
      <c r="H128" t="s">
        <v>293</v>
      </c>
      <c r="I128" t="s">
        <v>1562</v>
      </c>
      <c r="J128" t="s">
        <v>1053</v>
      </c>
      <c r="K128" t="b">
        <v>0</v>
      </c>
      <c r="L128" t="b">
        <v>1</v>
      </c>
      <c r="M128" s="148" t="s">
        <v>1826</v>
      </c>
      <c r="N128">
        <v>0.41000000000000003</v>
      </c>
      <c r="O128" s="148">
        <v>1</v>
      </c>
      <c r="P128" s="148" t="s">
        <v>1821</v>
      </c>
      <c r="Q128" s="148">
        <v>1</v>
      </c>
      <c r="R128" s="148">
        <v>7.2</v>
      </c>
      <c r="S128" t="s">
        <v>505</v>
      </c>
      <c r="T128"/>
      <c r="U128">
        <v>55.912779999999998</v>
      </c>
      <c r="V128">
        <v>-159.14555999999999</v>
      </c>
      <c r="W128" s="148" t="s">
        <v>1822</v>
      </c>
      <c r="Y128">
        <f>VLOOKUP(F128,'LOOKUP OPERATOR 05032023'!$A$2:$P$173,16,FALSE)</f>
        <v>13</v>
      </c>
    </row>
    <row r="129" spans="1:25" x14ac:dyDescent="0.3">
      <c r="A129" s="148">
        <v>332320</v>
      </c>
      <c r="B129" s="148" t="s">
        <v>934</v>
      </c>
      <c r="D129" s="148">
        <v>332320</v>
      </c>
      <c r="E129" t="s">
        <v>296</v>
      </c>
      <c r="F129" t="s">
        <v>1531</v>
      </c>
      <c r="H129" t="s">
        <v>295</v>
      </c>
      <c r="I129" t="s">
        <v>1532</v>
      </c>
      <c r="J129" t="s">
        <v>935</v>
      </c>
      <c r="K129" t="b">
        <v>0</v>
      </c>
      <c r="L129" t="b">
        <v>1</v>
      </c>
      <c r="M129" s="148" t="s">
        <v>1823</v>
      </c>
      <c r="N129">
        <v>0.3</v>
      </c>
      <c r="O129" s="148">
        <v>1</v>
      </c>
      <c r="P129" s="148" t="s">
        <v>1821</v>
      </c>
      <c r="Q129" s="148">
        <v>1</v>
      </c>
      <c r="R129" s="148">
        <v>7.2</v>
      </c>
      <c r="S129" t="s">
        <v>505</v>
      </c>
      <c r="T129"/>
      <c r="U129">
        <v>56.001939999999998</v>
      </c>
      <c r="V129">
        <v>-161.20277999999999</v>
      </c>
      <c r="W129" s="148" t="s">
        <v>1822</v>
      </c>
      <c r="Y129">
        <f>VLOOKUP(F129,'LOOKUP OPERATOR 05032023'!$A$2:$P$173,16,FALSE)</f>
        <v>32</v>
      </c>
    </row>
    <row r="130" spans="1:25" x14ac:dyDescent="0.3">
      <c r="A130" s="148">
        <v>332110</v>
      </c>
      <c r="B130" s="148" t="s">
        <v>936</v>
      </c>
      <c r="D130" s="148">
        <v>332110</v>
      </c>
      <c r="E130" t="s">
        <v>298</v>
      </c>
      <c r="F130" t="s">
        <v>1792</v>
      </c>
      <c r="H130" t="s">
        <v>297</v>
      </c>
      <c r="I130" t="s">
        <v>1793</v>
      </c>
      <c r="J130" t="s">
        <v>937</v>
      </c>
      <c r="K130" t="b">
        <v>0</v>
      </c>
      <c r="L130" t="b">
        <v>1</v>
      </c>
      <c r="M130" s="172" t="s">
        <v>1826</v>
      </c>
      <c r="N130">
        <v>0.42</v>
      </c>
      <c r="O130" s="148">
        <v>1</v>
      </c>
      <c r="P130" s="148" t="s">
        <v>1821</v>
      </c>
      <c r="Q130" s="148">
        <v>1</v>
      </c>
      <c r="R130" s="148">
        <v>7.2</v>
      </c>
      <c r="S130" t="s">
        <v>505</v>
      </c>
      <c r="T130"/>
      <c r="U130">
        <v>59.728610000000003</v>
      </c>
      <c r="V130">
        <v>-157.28443999999999</v>
      </c>
      <c r="W130" s="148" t="s">
        <v>1822</v>
      </c>
      <c r="Y130">
        <f>VLOOKUP(F130,'LOOKUP OPERATOR 05032023'!$A$2:$P$173,16,FALSE)</f>
        <v>16</v>
      </c>
    </row>
    <row r="131" spans="1:25" x14ac:dyDescent="0.3">
      <c r="A131" s="148">
        <v>332330</v>
      </c>
      <c r="B131" s="148" t="s">
        <v>938</v>
      </c>
      <c r="D131" s="148">
        <v>332330</v>
      </c>
      <c r="E131" t="s">
        <v>300</v>
      </c>
      <c r="F131" t="s">
        <v>1537</v>
      </c>
      <c r="H131" t="s">
        <v>299</v>
      </c>
      <c r="I131" t="s">
        <v>1538</v>
      </c>
      <c r="J131" t="s">
        <v>939</v>
      </c>
      <c r="K131" t="b">
        <v>0</v>
      </c>
      <c r="L131" t="b">
        <v>1</v>
      </c>
      <c r="M131" s="148" t="s">
        <v>1823</v>
      </c>
      <c r="N131">
        <v>0.3</v>
      </c>
      <c r="O131" s="148">
        <v>1</v>
      </c>
      <c r="P131" s="148" t="s">
        <v>1821</v>
      </c>
      <c r="Q131" s="148">
        <v>1</v>
      </c>
      <c r="R131" s="148">
        <v>7.2</v>
      </c>
      <c r="S131" t="s">
        <v>505</v>
      </c>
      <c r="T131"/>
      <c r="W131" s="148" t="s">
        <v>1822</v>
      </c>
      <c r="Y131">
        <f>VLOOKUP(F131,'LOOKUP OPERATOR 05032023'!$A$2:$P$173,16,FALSE)</f>
        <v>18</v>
      </c>
    </row>
    <row r="132" spans="1:25" x14ac:dyDescent="0.3">
      <c r="A132" s="148">
        <v>332340</v>
      </c>
      <c r="B132" s="148" t="s">
        <v>940</v>
      </c>
      <c r="C132" s="148">
        <v>90</v>
      </c>
      <c r="D132" s="148">
        <v>332340</v>
      </c>
      <c r="E132" t="s">
        <v>302</v>
      </c>
      <c r="F132" t="s">
        <v>1542</v>
      </c>
      <c r="G132" s="148">
        <v>13642</v>
      </c>
      <c r="H132" t="s">
        <v>301</v>
      </c>
      <c r="I132" t="s">
        <v>1543</v>
      </c>
      <c r="J132" t="s">
        <v>941</v>
      </c>
      <c r="K132" t="b">
        <v>1</v>
      </c>
      <c r="L132" t="b">
        <v>1</v>
      </c>
      <c r="M132" t="b">
        <v>0</v>
      </c>
      <c r="N132">
        <v>19.2</v>
      </c>
      <c r="O132" s="148">
        <v>1</v>
      </c>
      <c r="P132" s="148" t="s">
        <v>1821</v>
      </c>
      <c r="Q132" s="148">
        <v>1</v>
      </c>
      <c r="R132" s="148">
        <v>4</v>
      </c>
      <c r="S132" t="s">
        <v>1495</v>
      </c>
      <c r="T132"/>
      <c r="U132">
        <v>64.505330999999998</v>
      </c>
      <c r="V132">
        <v>-165.42981399999999</v>
      </c>
      <c r="W132" s="148" t="s">
        <v>1822</v>
      </c>
      <c r="Y132">
        <f>VLOOKUP(F132,'LOOKUP OPERATOR 05032023'!$A$2:$P$173,16,FALSE)</f>
        <v>0</v>
      </c>
    </row>
    <row r="133" spans="1:25" x14ac:dyDescent="0.3">
      <c r="A133" s="148">
        <v>332350</v>
      </c>
      <c r="B133" s="148" t="s">
        <v>942</v>
      </c>
      <c r="C133" s="148">
        <v>7487</v>
      </c>
      <c r="D133" s="148">
        <v>332350</v>
      </c>
      <c r="E133" t="s">
        <v>304</v>
      </c>
      <c r="F133" t="s">
        <v>1548</v>
      </c>
      <c r="G133" s="148">
        <v>26616</v>
      </c>
      <c r="H133" t="s">
        <v>303</v>
      </c>
      <c r="I133" t="s">
        <v>1640</v>
      </c>
      <c r="J133" t="s">
        <v>943</v>
      </c>
      <c r="K133" t="b">
        <v>1</v>
      </c>
      <c r="L133" t="b">
        <v>1</v>
      </c>
      <c r="M133" s="136" t="b">
        <v>0</v>
      </c>
      <c r="N133">
        <v>2.7949999999999999</v>
      </c>
      <c r="O133" s="148">
        <v>1</v>
      </c>
      <c r="P133" s="148" t="s">
        <v>1821</v>
      </c>
      <c r="Q133" s="148">
        <v>1</v>
      </c>
      <c r="R133" s="148">
        <v>4.16</v>
      </c>
      <c r="S133" t="s">
        <v>1495</v>
      </c>
      <c r="T133"/>
      <c r="U133">
        <v>68.137950000000004</v>
      </c>
      <c r="V133">
        <v>-151.741017</v>
      </c>
      <c r="W133" s="148" t="s">
        <v>1822</v>
      </c>
      <c r="Y133">
        <f>VLOOKUP(F133,'LOOKUP OPERATOR 05032023'!$A$2:$P$173,16,FALSE)</f>
        <v>121</v>
      </c>
    </row>
    <row r="134" spans="1:25" x14ac:dyDescent="0.3">
      <c r="A134" s="148">
        <v>332360</v>
      </c>
      <c r="B134" s="148" t="s">
        <v>944</v>
      </c>
      <c r="C134" s="148">
        <v>7482</v>
      </c>
      <c r="D134" s="148">
        <v>332360</v>
      </c>
      <c r="E134" t="s">
        <v>305</v>
      </c>
      <c r="F134" t="s">
        <v>1548</v>
      </c>
      <c r="G134" s="148">
        <v>26616</v>
      </c>
      <c r="H134" t="s">
        <v>303</v>
      </c>
      <c r="I134" t="s">
        <v>1690</v>
      </c>
      <c r="J134" t="s">
        <v>945</v>
      </c>
      <c r="K134" t="b">
        <v>1</v>
      </c>
      <c r="L134" t="b">
        <v>1</v>
      </c>
      <c r="M134" t="b">
        <v>0</v>
      </c>
      <c r="N134">
        <v>3.37</v>
      </c>
      <c r="O134" s="148">
        <v>1</v>
      </c>
      <c r="P134" s="148" t="s">
        <v>1821</v>
      </c>
      <c r="Q134" s="148">
        <v>1</v>
      </c>
      <c r="R134" s="148">
        <v>4.16</v>
      </c>
      <c r="S134" t="s">
        <v>1495</v>
      </c>
      <c r="T134"/>
      <c r="U134">
        <v>70.482600000000005</v>
      </c>
      <c r="V134">
        <v>-157.42519999999999</v>
      </c>
      <c r="W134" s="148" t="s">
        <v>1822</v>
      </c>
      <c r="Y134">
        <f>VLOOKUP(F134,'LOOKUP OPERATOR 05032023'!$A$2:$P$173,16,FALSE)</f>
        <v>121</v>
      </c>
    </row>
    <row r="135" spans="1:25" x14ac:dyDescent="0.3">
      <c r="A135" s="148">
        <v>332370</v>
      </c>
      <c r="B135" s="148" t="s">
        <v>946</v>
      </c>
      <c r="C135" s="148">
        <v>7483</v>
      </c>
      <c r="D135" s="148">
        <v>332370</v>
      </c>
      <c r="E135" t="s">
        <v>306</v>
      </c>
      <c r="F135" t="s">
        <v>1548</v>
      </c>
      <c r="G135" s="148">
        <v>26616</v>
      </c>
      <c r="H135" t="s">
        <v>303</v>
      </c>
      <c r="I135" t="s">
        <v>1775</v>
      </c>
      <c r="J135" t="s">
        <v>947</v>
      </c>
      <c r="K135" t="b">
        <v>1</v>
      </c>
      <c r="L135" t="b">
        <v>1</v>
      </c>
      <c r="M135" s="136" t="b">
        <v>0</v>
      </c>
      <c r="N135">
        <v>2.72</v>
      </c>
      <c r="O135" s="148">
        <v>1</v>
      </c>
      <c r="P135" s="148" t="s">
        <v>1821</v>
      </c>
      <c r="Q135" s="148">
        <v>1</v>
      </c>
      <c r="R135" s="148">
        <v>4.16</v>
      </c>
      <c r="S135" t="s">
        <v>1495</v>
      </c>
      <c r="T135"/>
      <c r="U135">
        <v>70.125617000000005</v>
      </c>
      <c r="V135">
        <v>-143.619033</v>
      </c>
      <c r="W135" s="148" t="s">
        <v>1822</v>
      </c>
      <c r="Y135">
        <f>VLOOKUP(F135,'LOOKUP OPERATOR 05032023'!$A$2:$P$173,16,FALSE)</f>
        <v>121</v>
      </c>
    </row>
    <row r="136" spans="1:25" x14ac:dyDescent="0.3">
      <c r="A136" s="148">
        <v>332380</v>
      </c>
      <c r="B136" s="148" t="s">
        <v>948</v>
      </c>
      <c r="C136" s="148">
        <v>7484</v>
      </c>
      <c r="D136" s="148">
        <v>332380</v>
      </c>
      <c r="E136" t="s">
        <v>307</v>
      </c>
      <c r="F136" t="s">
        <v>1548</v>
      </c>
      <c r="G136" s="148">
        <v>26616</v>
      </c>
      <c r="H136" t="s">
        <v>303</v>
      </c>
      <c r="I136" t="s">
        <v>1549</v>
      </c>
      <c r="J136" t="s">
        <v>949</v>
      </c>
      <c r="K136" t="b">
        <v>1</v>
      </c>
      <c r="L136" t="b">
        <v>1</v>
      </c>
      <c r="M136" s="136" t="b">
        <v>0</v>
      </c>
      <c r="N136">
        <v>4.4000000000000004</v>
      </c>
      <c r="O136" s="148">
        <v>1</v>
      </c>
      <c r="P136" s="148" t="s">
        <v>1821</v>
      </c>
      <c r="Q136" s="148">
        <v>1</v>
      </c>
      <c r="R136" s="148">
        <v>4.16</v>
      </c>
      <c r="S136" t="s">
        <v>1495</v>
      </c>
      <c r="T136"/>
      <c r="U136">
        <v>70.220564999999993</v>
      </c>
      <c r="V136">
        <v>-150.993492</v>
      </c>
      <c r="W136" s="148" t="s">
        <v>1822</v>
      </c>
      <c r="Y136">
        <f>VLOOKUP(F136,'LOOKUP OPERATOR 05032023'!$A$2:$P$173,16,FALSE)</f>
        <v>121</v>
      </c>
    </row>
    <row r="137" spans="1:25" x14ac:dyDescent="0.3">
      <c r="A137" s="148">
        <v>331120</v>
      </c>
      <c r="B137" s="148" t="s">
        <v>614</v>
      </c>
      <c r="C137" s="148">
        <v>69</v>
      </c>
      <c r="D137" s="148">
        <v>331120</v>
      </c>
      <c r="E137" t="s">
        <v>89</v>
      </c>
      <c r="F137" t="s">
        <v>1518</v>
      </c>
      <c r="G137" s="148">
        <v>219</v>
      </c>
      <c r="H137" t="s">
        <v>80</v>
      </c>
      <c r="I137" t="s">
        <v>1602</v>
      </c>
      <c r="J137" t="s">
        <v>606</v>
      </c>
      <c r="K137" t="b">
        <v>1</v>
      </c>
      <c r="L137" t="b">
        <v>1</v>
      </c>
      <c r="M137" t="b">
        <v>0</v>
      </c>
      <c r="N137">
        <v>6.2</v>
      </c>
      <c r="O137" s="148">
        <v>1</v>
      </c>
      <c r="P137" s="148" t="s">
        <v>1821</v>
      </c>
      <c r="Q137" s="148">
        <v>1</v>
      </c>
      <c r="R137" s="148">
        <v>12.47</v>
      </c>
      <c r="S137" t="s">
        <v>1495</v>
      </c>
      <c r="T137"/>
      <c r="U137">
        <v>59.235931000000001</v>
      </c>
      <c r="V137">
        <v>-135.44622799999999</v>
      </c>
      <c r="W137" s="148" t="s">
        <v>1822</v>
      </c>
      <c r="X137" t="s">
        <v>1843</v>
      </c>
      <c r="Y137">
        <f>VLOOKUP(F137,'LOOKUP OPERATOR 05032023'!$A$2:$P$173,16,FALSE)</f>
        <v>2</v>
      </c>
    </row>
    <row r="138" spans="1:25" x14ac:dyDescent="0.3">
      <c r="A138" s="148">
        <v>332390</v>
      </c>
      <c r="B138" s="148" t="s">
        <v>950</v>
      </c>
      <c r="C138" s="148">
        <v>7485</v>
      </c>
      <c r="D138" s="148">
        <v>332390</v>
      </c>
      <c r="E138" t="s">
        <v>308</v>
      </c>
      <c r="F138" t="s">
        <v>1548</v>
      </c>
      <c r="G138" s="148">
        <v>26616</v>
      </c>
      <c r="H138" t="s">
        <v>303</v>
      </c>
      <c r="I138" t="s">
        <v>1571</v>
      </c>
      <c r="J138" t="s">
        <v>951</v>
      </c>
      <c r="K138" t="b">
        <v>1</v>
      </c>
      <c r="L138" t="b">
        <v>1</v>
      </c>
      <c r="M138" t="b">
        <v>1</v>
      </c>
      <c r="N138">
        <v>3.1</v>
      </c>
      <c r="O138" s="148">
        <v>1</v>
      </c>
      <c r="P138" s="148" t="s">
        <v>1821</v>
      </c>
      <c r="Q138" s="148">
        <v>1</v>
      </c>
      <c r="R138" s="148">
        <v>4.16</v>
      </c>
      <c r="S138" t="s">
        <v>1495</v>
      </c>
      <c r="T138"/>
      <c r="U138">
        <v>68.348423999999994</v>
      </c>
      <c r="V138">
        <v>-166.737211</v>
      </c>
      <c r="W138" s="148" t="s">
        <v>1822</v>
      </c>
      <c r="Y138">
        <f>VLOOKUP(F138,'LOOKUP OPERATOR 05032023'!$A$2:$P$173,16,FALSE)</f>
        <v>121</v>
      </c>
    </row>
    <row r="139" spans="1:25" x14ac:dyDescent="0.3">
      <c r="A139" s="148">
        <v>332400</v>
      </c>
      <c r="B139" s="148" t="s">
        <v>952</v>
      </c>
      <c r="C139" s="148">
        <v>7486</v>
      </c>
      <c r="D139" s="148">
        <v>332400</v>
      </c>
      <c r="E139" t="s">
        <v>309</v>
      </c>
      <c r="F139" t="s">
        <v>1548</v>
      </c>
      <c r="G139" s="148">
        <v>26616</v>
      </c>
      <c r="H139" t="s">
        <v>303</v>
      </c>
      <c r="I139" t="s">
        <v>1572</v>
      </c>
      <c r="J139" t="s">
        <v>953</v>
      </c>
      <c r="K139" t="b">
        <v>1</v>
      </c>
      <c r="L139" t="b">
        <v>1</v>
      </c>
      <c r="M139" t="b">
        <v>1</v>
      </c>
      <c r="N139">
        <v>2.4</v>
      </c>
      <c r="O139" s="148">
        <v>1</v>
      </c>
      <c r="P139" s="148" t="s">
        <v>1821</v>
      </c>
      <c r="Q139" s="148">
        <v>1</v>
      </c>
      <c r="R139" s="148">
        <v>4.16</v>
      </c>
      <c r="S139" t="s">
        <v>1495</v>
      </c>
      <c r="T139"/>
      <c r="U139">
        <v>69.740832999999995</v>
      </c>
      <c r="V139">
        <v>-163.005833</v>
      </c>
      <c r="W139" s="148" t="s">
        <v>1822</v>
      </c>
      <c r="Y139">
        <f>VLOOKUP(F139,'LOOKUP OPERATOR 05032023'!$A$2:$P$173,16,FALSE)</f>
        <v>121</v>
      </c>
    </row>
    <row r="140" spans="1:25" x14ac:dyDescent="0.3">
      <c r="A140" s="148">
        <v>332410</v>
      </c>
      <c r="B140" s="148" t="s">
        <v>954</v>
      </c>
      <c r="C140" s="148">
        <v>7488</v>
      </c>
      <c r="D140" s="148">
        <v>332410</v>
      </c>
      <c r="E140" t="s">
        <v>310</v>
      </c>
      <c r="F140" t="s">
        <v>1548</v>
      </c>
      <c r="G140" s="148">
        <v>26616</v>
      </c>
      <c r="H140" t="s">
        <v>303</v>
      </c>
      <c r="I140" t="s">
        <v>1637</v>
      </c>
      <c r="J140" t="s">
        <v>955</v>
      </c>
      <c r="K140" t="b">
        <v>1</v>
      </c>
      <c r="L140" t="b">
        <v>1</v>
      </c>
      <c r="M140" t="b">
        <v>1</v>
      </c>
      <c r="N140">
        <v>3.11</v>
      </c>
      <c r="O140" s="148">
        <v>1</v>
      </c>
      <c r="P140" s="148" t="s">
        <v>1821</v>
      </c>
      <c r="Q140" s="148">
        <v>1</v>
      </c>
      <c r="R140" s="148">
        <v>12.47</v>
      </c>
      <c r="S140" t="s">
        <v>1495</v>
      </c>
      <c r="T140"/>
      <c r="U140">
        <v>70.642876999999999</v>
      </c>
      <c r="V140">
        <v>-160.02046100000001</v>
      </c>
      <c r="W140" s="148" t="s">
        <v>1822</v>
      </c>
      <c r="Y140">
        <f>VLOOKUP(F140,'LOOKUP OPERATOR 05032023'!$A$2:$P$173,16,FALSE)</f>
        <v>121</v>
      </c>
    </row>
    <row r="141" spans="1:25" x14ac:dyDescent="0.3">
      <c r="A141" s="148">
        <v>332420</v>
      </c>
      <c r="B141" s="148" t="s">
        <v>956</v>
      </c>
      <c r="D141" s="148">
        <v>332420</v>
      </c>
      <c r="E141" t="s">
        <v>312</v>
      </c>
      <c r="F141" t="s">
        <v>1551</v>
      </c>
      <c r="H141" t="s">
        <v>311</v>
      </c>
      <c r="I141" t="s">
        <v>1552</v>
      </c>
      <c r="J141" t="s">
        <v>957</v>
      </c>
      <c r="K141" t="b">
        <v>0</v>
      </c>
      <c r="L141" t="b">
        <v>1</v>
      </c>
      <c r="M141" s="148" t="s">
        <v>1826</v>
      </c>
      <c r="N141">
        <v>0.84</v>
      </c>
      <c r="O141" s="148">
        <v>1</v>
      </c>
      <c r="P141" s="148" t="s">
        <v>1821</v>
      </c>
      <c r="Q141" s="148">
        <v>1</v>
      </c>
      <c r="R141" s="148">
        <v>7.2</v>
      </c>
      <c r="S141" t="s">
        <v>505</v>
      </c>
      <c r="T141"/>
      <c r="U141">
        <v>62.533610000000003</v>
      </c>
      <c r="V141">
        <v>-164.84110999999999</v>
      </c>
      <c r="W141" s="148" t="s">
        <v>1822</v>
      </c>
      <c r="Y141">
        <f>VLOOKUP(F141,'LOOKUP OPERATOR 05032023'!$A$2:$P$173,16,FALSE)</f>
        <v>108</v>
      </c>
    </row>
    <row r="142" spans="1:25" x14ac:dyDescent="0.3">
      <c r="A142" s="148">
        <v>332430</v>
      </c>
      <c r="B142" s="148" t="s">
        <v>958</v>
      </c>
      <c r="C142" s="148">
        <v>109</v>
      </c>
      <c r="D142" s="148">
        <v>332430</v>
      </c>
      <c r="E142" t="s">
        <v>314</v>
      </c>
      <c r="F142" t="s">
        <v>1734</v>
      </c>
      <c r="G142" s="148">
        <v>13870</v>
      </c>
      <c r="H142" t="s">
        <v>313</v>
      </c>
      <c r="I142" t="s">
        <v>1735</v>
      </c>
      <c r="J142" t="s">
        <v>959</v>
      </c>
      <c r="K142" t="b">
        <v>1</v>
      </c>
      <c r="L142" t="b">
        <v>1</v>
      </c>
      <c r="M142" t="b">
        <v>1</v>
      </c>
      <c r="N142">
        <v>6.6</v>
      </c>
      <c r="O142" s="148">
        <v>1</v>
      </c>
      <c r="P142" s="148" t="s">
        <v>1821</v>
      </c>
      <c r="Q142" s="148">
        <v>1</v>
      </c>
      <c r="R142" s="148">
        <v>12</v>
      </c>
      <c r="S142" t="s">
        <v>1495</v>
      </c>
      <c r="T142"/>
      <c r="U142">
        <v>59.042914000000003</v>
      </c>
      <c r="V142">
        <v>-158.46859699999999</v>
      </c>
      <c r="W142" s="148" t="s">
        <v>1822</v>
      </c>
      <c r="Y142">
        <f>VLOOKUP(F142,'LOOKUP OPERATOR 05032023'!$A$2:$P$173,16,FALSE)</f>
        <v>640</v>
      </c>
    </row>
    <row r="143" spans="1:25" x14ac:dyDescent="0.3">
      <c r="A143" s="148">
        <v>332440</v>
      </c>
      <c r="B143" s="148" t="s">
        <v>961</v>
      </c>
      <c r="D143" s="148">
        <v>332440</v>
      </c>
      <c r="E143" t="s">
        <v>316</v>
      </c>
      <c r="F143" t="s">
        <v>1555</v>
      </c>
      <c r="H143" t="s">
        <v>315</v>
      </c>
      <c r="I143" t="s">
        <v>1556</v>
      </c>
      <c r="J143" t="s">
        <v>962</v>
      </c>
      <c r="K143" t="b">
        <v>0</v>
      </c>
      <c r="L143" t="b">
        <v>1</v>
      </c>
      <c r="M143" s="148" t="s">
        <v>1823</v>
      </c>
      <c r="N143">
        <v>0.35100000000000003</v>
      </c>
      <c r="O143" s="148">
        <v>1</v>
      </c>
      <c r="P143" s="148" t="s">
        <v>1821</v>
      </c>
      <c r="Q143" s="148">
        <v>1</v>
      </c>
      <c r="R143" s="148">
        <v>7.2</v>
      </c>
      <c r="S143" t="s">
        <v>505</v>
      </c>
      <c r="T143"/>
      <c r="U143">
        <v>57.923609999999996</v>
      </c>
      <c r="V143">
        <v>-152.50221999999999</v>
      </c>
      <c r="W143" s="148" t="s">
        <v>1822</v>
      </c>
      <c r="Y143">
        <f>VLOOKUP(F143,'LOOKUP OPERATOR 05032023'!$A$2:$P$173,16,FALSE)</f>
        <v>0</v>
      </c>
    </row>
    <row r="144" spans="1:25" x14ac:dyDescent="0.3">
      <c r="B144" s="148" t="s">
        <v>1417</v>
      </c>
      <c r="E144" s="220" t="s">
        <v>1844</v>
      </c>
      <c r="F144" t="s">
        <v>1845</v>
      </c>
      <c r="H144" t="s">
        <v>1846</v>
      </c>
      <c r="K144" t="b">
        <v>0</v>
      </c>
      <c r="L144" t="b">
        <v>0</v>
      </c>
      <c r="M144" t="b">
        <v>0</v>
      </c>
      <c r="S144" t="s">
        <v>505</v>
      </c>
      <c r="T144"/>
      <c r="Y144">
        <f>VLOOKUP(F144,'LOOKUP OPERATOR 05032023'!$A$2:$P$173,16,FALSE)</f>
        <v>227</v>
      </c>
    </row>
    <row r="145" spans="1:25" x14ac:dyDescent="0.3">
      <c r="A145" s="148">
        <v>332450</v>
      </c>
      <c r="B145" s="148" t="s">
        <v>963</v>
      </c>
      <c r="D145" s="148">
        <v>332450</v>
      </c>
      <c r="E145" t="s">
        <v>318</v>
      </c>
      <c r="F145" t="s">
        <v>1557</v>
      </c>
      <c r="H145" t="s">
        <v>317</v>
      </c>
      <c r="I145" t="s">
        <v>1558</v>
      </c>
      <c r="J145" t="s">
        <v>964</v>
      </c>
      <c r="K145" t="b">
        <v>0</v>
      </c>
      <c r="L145" t="b">
        <v>1</v>
      </c>
      <c r="M145" s="148" t="b">
        <v>1</v>
      </c>
      <c r="N145">
        <v>0.21099999999999999</v>
      </c>
      <c r="O145" s="148">
        <v>1</v>
      </c>
      <c r="P145" s="148" t="s">
        <v>1821</v>
      </c>
      <c r="Q145" s="148">
        <v>1</v>
      </c>
      <c r="S145" t="s">
        <v>505</v>
      </c>
      <c r="T145"/>
      <c r="U145">
        <v>59.787219999999998</v>
      </c>
      <c r="V145">
        <v>-154.10611</v>
      </c>
      <c r="W145" s="148" t="s">
        <v>1822</v>
      </c>
      <c r="Y145">
        <f>VLOOKUP(F145,'LOOKUP OPERATOR 05032023'!$A$2:$P$173,16,FALSE)</f>
        <v>227</v>
      </c>
    </row>
    <row r="146" spans="1:25" x14ac:dyDescent="0.3">
      <c r="A146" s="148">
        <v>332460</v>
      </c>
      <c r="B146" s="148" t="s">
        <v>965</v>
      </c>
      <c r="C146" s="148">
        <v>6702</v>
      </c>
      <c r="D146" s="148">
        <v>332460</v>
      </c>
      <c r="E146" t="s">
        <v>320</v>
      </c>
      <c r="F146" t="s">
        <v>1559</v>
      </c>
      <c r="G146" s="148">
        <v>29297</v>
      </c>
      <c r="H146" t="s">
        <v>319</v>
      </c>
      <c r="I146" t="s">
        <v>1560</v>
      </c>
      <c r="J146" t="s">
        <v>966</v>
      </c>
      <c r="K146" t="b">
        <v>1</v>
      </c>
      <c r="L146" t="b">
        <v>1</v>
      </c>
      <c r="M146" t="b">
        <v>0</v>
      </c>
      <c r="N146">
        <v>1.7</v>
      </c>
      <c r="O146" s="148">
        <v>1</v>
      </c>
      <c r="P146" s="148" t="s">
        <v>1821</v>
      </c>
      <c r="Q146" s="148">
        <v>1</v>
      </c>
      <c r="R146" s="148">
        <v>2.4</v>
      </c>
      <c r="S146" t="s">
        <v>1495</v>
      </c>
      <c r="T146"/>
      <c r="U146">
        <v>57.957197000000001</v>
      </c>
      <c r="V146">
        <v>-136.22009499999999</v>
      </c>
      <c r="W146" s="148" t="s">
        <v>1822</v>
      </c>
      <c r="Y146">
        <f>VLOOKUP(F146,'LOOKUP OPERATOR 05032023'!$A$2:$P$173,16,FALSE)</f>
        <v>726</v>
      </c>
    </row>
    <row r="147" spans="1:25" x14ac:dyDescent="0.3">
      <c r="B147" s="148" t="s">
        <v>967</v>
      </c>
      <c r="C147" s="148">
        <v>91</v>
      </c>
      <c r="E147" t="s">
        <v>322</v>
      </c>
      <c r="F147" t="s">
        <v>1656</v>
      </c>
      <c r="G147" s="148">
        <v>14856</v>
      </c>
      <c r="H147" t="s">
        <v>321</v>
      </c>
      <c r="I147" t="s">
        <v>1657</v>
      </c>
      <c r="J147" t="s">
        <v>864</v>
      </c>
      <c r="K147" t="b">
        <v>1</v>
      </c>
      <c r="L147" t="b">
        <v>0</v>
      </c>
      <c r="M147" t="b">
        <v>0</v>
      </c>
      <c r="N147">
        <v>14.5</v>
      </c>
      <c r="O147" s="148">
        <v>1</v>
      </c>
      <c r="P147" s="148" t="s">
        <v>1821</v>
      </c>
      <c r="Q147" s="148">
        <v>1</v>
      </c>
      <c r="R147" s="148">
        <v>24.9</v>
      </c>
      <c r="S147" t="s">
        <v>1495</v>
      </c>
      <c r="T147"/>
      <c r="U147">
        <v>56.811039999999998</v>
      </c>
      <c r="V147">
        <v>-132.95709099999999</v>
      </c>
      <c r="Y147">
        <f>VLOOKUP(F147,'LOOKUP OPERATOR 05032023'!$A$2:$P$173,16,FALSE)</f>
        <v>0</v>
      </c>
    </row>
    <row r="148" spans="1:25" x14ac:dyDescent="0.3">
      <c r="A148" s="148">
        <v>331150</v>
      </c>
      <c r="B148" s="148" t="s">
        <v>615</v>
      </c>
      <c r="C148" s="148">
        <v>423</v>
      </c>
      <c r="D148" s="148">
        <v>331150</v>
      </c>
      <c r="E148" t="s">
        <v>92</v>
      </c>
      <c r="F148" t="s">
        <v>1518</v>
      </c>
      <c r="G148" s="148">
        <v>219</v>
      </c>
      <c r="H148" t="s">
        <v>80</v>
      </c>
      <c r="I148" t="s">
        <v>1528</v>
      </c>
      <c r="J148" t="s">
        <v>602</v>
      </c>
      <c r="K148" t="b">
        <v>1</v>
      </c>
      <c r="L148" t="b">
        <v>1</v>
      </c>
      <c r="M148" t="b">
        <v>0</v>
      </c>
      <c r="N148">
        <v>1</v>
      </c>
      <c r="O148" s="148">
        <v>1</v>
      </c>
      <c r="P148" s="148" t="s">
        <v>1821</v>
      </c>
      <c r="Q148" s="148">
        <v>1</v>
      </c>
      <c r="R148" s="148">
        <v>2.4</v>
      </c>
      <c r="S148" t="s">
        <v>1495</v>
      </c>
      <c r="T148"/>
      <c r="U148">
        <v>55.204937000000001</v>
      </c>
      <c r="V148">
        <v>-132.82143500000001</v>
      </c>
      <c r="Y148">
        <f>VLOOKUP(F148,'LOOKUP OPERATOR 05032023'!$A$2:$P$173,16,FALSE)</f>
        <v>2</v>
      </c>
    </row>
    <row r="149" spans="1:25" x14ac:dyDescent="0.3">
      <c r="A149" s="148">
        <v>332480</v>
      </c>
      <c r="B149" s="148" t="s">
        <v>970</v>
      </c>
      <c r="D149" s="148">
        <v>332480</v>
      </c>
      <c r="E149" t="s">
        <v>325</v>
      </c>
      <c r="F149" t="s">
        <v>1563</v>
      </c>
      <c r="H149" t="s">
        <v>324</v>
      </c>
      <c r="I149" t="s">
        <v>1564</v>
      </c>
      <c r="J149" t="s">
        <v>971</v>
      </c>
      <c r="K149" t="b">
        <v>0</v>
      </c>
      <c r="L149" t="b">
        <v>1</v>
      </c>
      <c r="M149" s="148" t="s">
        <v>1826</v>
      </c>
      <c r="N149">
        <v>0.246</v>
      </c>
      <c r="O149" s="148">
        <v>1</v>
      </c>
      <c r="P149" s="148" t="s">
        <v>1821</v>
      </c>
      <c r="Q149" s="148">
        <v>1</v>
      </c>
      <c r="R149" s="148">
        <v>7.2</v>
      </c>
      <c r="S149" t="s">
        <v>505</v>
      </c>
      <c r="T149"/>
      <c r="U149">
        <v>57.564169999999997</v>
      </c>
      <c r="V149">
        <v>-157.57917</v>
      </c>
      <c r="W149" s="148" t="s">
        <v>1822</v>
      </c>
      <c r="Y149">
        <f>VLOOKUP(F149,'LOOKUP OPERATOR 05032023'!$A$2:$P$173,16,FALSE)</f>
        <v>0</v>
      </c>
    </row>
    <row r="150" spans="1:25" x14ac:dyDescent="0.3">
      <c r="A150" s="148">
        <v>332490</v>
      </c>
      <c r="B150" s="148" t="s">
        <v>1315</v>
      </c>
      <c r="D150" s="148">
        <v>332490</v>
      </c>
      <c r="E150" t="s">
        <v>327</v>
      </c>
      <c r="F150" t="s">
        <v>1569</v>
      </c>
      <c r="H150" t="s">
        <v>326</v>
      </c>
      <c r="I150" t="s">
        <v>1570</v>
      </c>
      <c r="J150" t="s">
        <v>1316</v>
      </c>
      <c r="K150" t="b">
        <v>0</v>
      </c>
      <c r="L150" t="b">
        <v>1</v>
      </c>
      <c r="M150" s="172" t="s">
        <v>1826</v>
      </c>
      <c r="N150">
        <v>0.14000000000000001</v>
      </c>
      <c r="O150" s="148">
        <v>1</v>
      </c>
      <c r="P150" s="148" t="s">
        <v>1821</v>
      </c>
      <c r="Q150" s="148">
        <v>1</v>
      </c>
      <c r="S150" t="s">
        <v>505</v>
      </c>
      <c r="T150"/>
      <c r="U150">
        <v>59.013060000000003</v>
      </c>
      <c r="V150">
        <v>-161.81639000000001</v>
      </c>
      <c r="W150" s="148" t="s">
        <v>1822</v>
      </c>
      <c r="Y150">
        <f>VLOOKUP(F150,'LOOKUP OPERATOR 05032023'!$A$2:$P$173,16,FALSE)</f>
        <v>0</v>
      </c>
    </row>
    <row r="151" spans="1:25" x14ac:dyDescent="0.3">
      <c r="A151" s="148">
        <v>332500</v>
      </c>
      <c r="B151" s="148" t="s">
        <v>972</v>
      </c>
      <c r="D151" s="148">
        <v>332500</v>
      </c>
      <c r="E151" t="s">
        <v>329</v>
      </c>
      <c r="F151" t="s">
        <v>1575</v>
      </c>
      <c r="H151" t="s">
        <v>328</v>
      </c>
      <c r="I151" t="s">
        <v>1576</v>
      </c>
      <c r="J151" t="s">
        <v>973</v>
      </c>
      <c r="K151" t="b">
        <v>0</v>
      </c>
      <c r="L151" t="b">
        <v>1</v>
      </c>
      <c r="M151" s="172" t="s">
        <v>1826</v>
      </c>
      <c r="N151">
        <v>0.36899999999999999</v>
      </c>
      <c r="O151" s="148">
        <v>1</v>
      </c>
      <c r="P151" s="148" t="s">
        <v>1821</v>
      </c>
      <c r="Q151" s="148">
        <v>1</v>
      </c>
      <c r="R151" s="148">
        <v>7.2</v>
      </c>
      <c r="S151" t="s">
        <v>505</v>
      </c>
      <c r="T151"/>
      <c r="U151">
        <v>56.948390000000003</v>
      </c>
      <c r="V151">
        <v>-158.62902</v>
      </c>
      <c r="W151" s="148" t="s">
        <v>1822</v>
      </c>
      <c r="Y151">
        <f>VLOOKUP(F151,'LOOKUP OPERATOR 05032023'!$A$2:$P$173,16,FALSE)</f>
        <v>0</v>
      </c>
    </row>
    <row r="152" spans="1:25" x14ac:dyDescent="0.3">
      <c r="A152" s="148">
        <v>332510</v>
      </c>
      <c r="B152" s="148" t="s">
        <v>974</v>
      </c>
      <c r="D152" s="148">
        <v>332510</v>
      </c>
      <c r="E152" t="s">
        <v>331</v>
      </c>
      <c r="F152" t="s">
        <v>1794</v>
      </c>
      <c r="H152" t="s">
        <v>330</v>
      </c>
      <c r="I152" t="s">
        <v>1795</v>
      </c>
      <c r="J152" t="s">
        <v>975</v>
      </c>
      <c r="K152" t="b">
        <v>0</v>
      </c>
      <c r="L152" t="b">
        <v>1</v>
      </c>
      <c r="M152" s="148" t="s">
        <v>1826</v>
      </c>
      <c r="N152">
        <v>0.84</v>
      </c>
      <c r="O152" s="148">
        <v>1</v>
      </c>
      <c r="P152" s="148" t="s">
        <v>1821</v>
      </c>
      <c r="Q152" s="148">
        <v>1</v>
      </c>
      <c r="R152" s="148">
        <v>7.2</v>
      </c>
      <c r="S152" t="s">
        <v>505</v>
      </c>
      <c r="T152"/>
      <c r="U152">
        <v>59.88</v>
      </c>
      <c r="V152">
        <v>-163.054</v>
      </c>
      <c r="W152" s="148" t="s">
        <v>1822</v>
      </c>
      <c r="Y152">
        <f>VLOOKUP(F152,'LOOKUP OPERATOR 05032023'!$A$2:$P$173,16,FALSE)</f>
        <v>0</v>
      </c>
    </row>
    <row r="153" spans="1:25" x14ac:dyDescent="0.3">
      <c r="A153" s="148">
        <v>332520</v>
      </c>
      <c r="B153" s="148" t="s">
        <v>976</v>
      </c>
      <c r="D153" s="148">
        <v>332520</v>
      </c>
      <c r="E153" t="s">
        <v>333</v>
      </c>
      <c r="F153" t="s">
        <v>1578</v>
      </c>
      <c r="H153" t="s">
        <v>332</v>
      </c>
      <c r="I153" t="s">
        <v>1579</v>
      </c>
      <c r="J153" t="s">
        <v>977</v>
      </c>
      <c r="K153" t="b">
        <v>0</v>
      </c>
      <c r="L153" t="b">
        <v>1</v>
      </c>
      <c r="M153" s="148" t="s">
        <v>1823</v>
      </c>
      <c r="N153">
        <v>0.187</v>
      </c>
      <c r="O153" s="148">
        <v>1</v>
      </c>
      <c r="P153" s="148" t="s">
        <v>1821</v>
      </c>
      <c r="Q153" s="148">
        <v>1</v>
      </c>
      <c r="R153" s="148">
        <v>7.2</v>
      </c>
      <c r="S153" t="s">
        <v>505</v>
      </c>
      <c r="T153"/>
      <c r="U153">
        <v>65.504999999999995</v>
      </c>
      <c r="V153">
        <v>-150.16999999999999</v>
      </c>
      <c r="W153" s="148" t="s">
        <v>1822</v>
      </c>
      <c r="Y153">
        <f>VLOOKUP(F153,'LOOKUP OPERATOR 05032023'!$A$2:$P$173,16,FALSE)</f>
        <v>452</v>
      </c>
    </row>
    <row r="154" spans="1:25" x14ac:dyDescent="0.3">
      <c r="B154" s="148" t="s">
        <v>1317</v>
      </c>
      <c r="E154" t="s">
        <v>1319</v>
      </c>
      <c r="F154" t="s">
        <v>1847</v>
      </c>
      <c r="H154" t="s">
        <v>1318</v>
      </c>
      <c r="I154" t="s">
        <v>1660</v>
      </c>
      <c r="J154" t="s">
        <v>600</v>
      </c>
      <c r="K154" t="b">
        <v>0</v>
      </c>
      <c r="L154" t="b">
        <v>0</v>
      </c>
      <c r="M154" t="b">
        <v>0</v>
      </c>
      <c r="S154" t="s">
        <v>505</v>
      </c>
      <c r="T154"/>
      <c r="W154" s="148" t="s">
        <v>1822</v>
      </c>
      <c r="Y154">
        <f>VLOOKUP(F154,'LOOKUP OPERATOR 05032023'!$A$2:$P$173,16,FALSE)</f>
        <v>0</v>
      </c>
    </row>
    <row r="155" spans="1:25" x14ac:dyDescent="0.3">
      <c r="A155" s="148">
        <v>332530</v>
      </c>
      <c r="B155" s="148" t="s">
        <v>978</v>
      </c>
      <c r="D155" s="148">
        <v>332530</v>
      </c>
      <c r="E155" t="s">
        <v>335</v>
      </c>
      <c r="F155" t="s">
        <v>1584</v>
      </c>
      <c r="H155" t="s">
        <v>334</v>
      </c>
      <c r="I155" t="s">
        <v>1585</v>
      </c>
      <c r="J155" t="s">
        <v>979</v>
      </c>
      <c r="K155" t="b">
        <v>0</v>
      </c>
      <c r="L155" t="b">
        <v>1</v>
      </c>
      <c r="M155" s="148" t="s">
        <v>1826</v>
      </c>
      <c r="N155">
        <v>0.46400000000000002</v>
      </c>
      <c r="O155" s="148">
        <v>1</v>
      </c>
      <c r="P155" s="148" t="s">
        <v>1821</v>
      </c>
      <c r="Q155" s="148">
        <v>1</v>
      </c>
      <c r="R155" s="148">
        <v>7.2</v>
      </c>
      <c r="S155" t="s">
        <v>505</v>
      </c>
      <c r="T155"/>
      <c r="U155">
        <v>64.739440000000002</v>
      </c>
      <c r="V155">
        <v>-155.48694</v>
      </c>
      <c r="W155" s="148" t="s">
        <v>1822</v>
      </c>
      <c r="Y155">
        <f>VLOOKUP(F155,'LOOKUP OPERATOR 05032023'!$A$2:$P$173,16,FALSE)</f>
        <v>0</v>
      </c>
    </row>
    <row r="156" spans="1:25" x14ac:dyDescent="0.3">
      <c r="A156" s="148">
        <v>332550</v>
      </c>
      <c r="B156" s="148" t="s">
        <v>980</v>
      </c>
      <c r="D156" s="148">
        <v>332550</v>
      </c>
      <c r="E156" t="s">
        <v>337</v>
      </c>
      <c r="F156" t="s">
        <v>1587</v>
      </c>
      <c r="H156" t="s">
        <v>336</v>
      </c>
      <c r="I156" t="s">
        <v>1588</v>
      </c>
      <c r="J156" t="s">
        <v>981</v>
      </c>
      <c r="K156" t="b">
        <v>0</v>
      </c>
      <c r="L156" t="b">
        <v>1</v>
      </c>
      <c r="M156" s="148" t="b">
        <v>1</v>
      </c>
      <c r="N156">
        <v>0.8</v>
      </c>
      <c r="O156" s="148">
        <v>1</v>
      </c>
      <c r="P156" s="148" t="s">
        <v>1821</v>
      </c>
      <c r="Q156" s="148">
        <v>1</v>
      </c>
      <c r="R156" s="148">
        <v>7.2</v>
      </c>
      <c r="S156" t="s">
        <v>505</v>
      </c>
      <c r="T156"/>
      <c r="U156">
        <v>56.6</v>
      </c>
      <c r="V156">
        <v>-169.54167000000001</v>
      </c>
      <c r="W156" s="148" t="s">
        <v>1822</v>
      </c>
      <c r="Y156">
        <f>VLOOKUP(F156,'LOOKUP OPERATOR 05032023'!$A$2:$P$173,16,FALSE)</f>
        <v>100</v>
      </c>
    </row>
    <row r="157" spans="1:25" x14ac:dyDescent="0.3">
      <c r="A157" s="148">
        <v>332560</v>
      </c>
      <c r="B157" s="148" t="s">
        <v>982</v>
      </c>
      <c r="D157" s="148">
        <v>332560</v>
      </c>
      <c r="E157" t="s">
        <v>339</v>
      </c>
      <c r="F157" t="s">
        <v>1590</v>
      </c>
      <c r="H157" t="s">
        <v>338</v>
      </c>
      <c r="I157" t="s">
        <v>1591</v>
      </c>
      <c r="J157" t="s">
        <v>983</v>
      </c>
      <c r="K157" t="b">
        <v>0</v>
      </c>
      <c r="L157" t="b">
        <v>1</v>
      </c>
      <c r="M157" s="148" t="s">
        <v>1826</v>
      </c>
      <c r="N157">
        <v>2.92</v>
      </c>
      <c r="O157" s="148">
        <v>1</v>
      </c>
      <c r="P157" s="148" t="s">
        <v>1821</v>
      </c>
      <c r="Q157" s="148">
        <v>1</v>
      </c>
      <c r="R157" s="148">
        <v>7.2</v>
      </c>
      <c r="S157" t="s">
        <v>505</v>
      </c>
      <c r="T157"/>
      <c r="U157">
        <v>57.122219999999999</v>
      </c>
      <c r="V157">
        <v>-170.27500000000001</v>
      </c>
      <c r="W157" s="148" t="s">
        <v>1822</v>
      </c>
      <c r="Y157">
        <f>VLOOKUP(F157,'LOOKUP OPERATOR 05032023'!$A$2:$P$173,16,FALSE)</f>
        <v>103</v>
      </c>
    </row>
    <row r="158" spans="1:25" x14ac:dyDescent="0.3">
      <c r="B158" s="148" t="s">
        <v>783</v>
      </c>
      <c r="C158" s="148">
        <v>92</v>
      </c>
      <c r="E158" t="s">
        <v>341</v>
      </c>
      <c r="F158" t="s">
        <v>1658</v>
      </c>
      <c r="G158" s="148">
        <v>16955</v>
      </c>
      <c r="H158" t="s">
        <v>340</v>
      </c>
      <c r="I158" t="s">
        <v>1660</v>
      </c>
      <c r="J158" t="s">
        <v>600</v>
      </c>
      <c r="K158" t="b">
        <v>1</v>
      </c>
      <c r="L158" t="b">
        <v>0</v>
      </c>
      <c r="M158" t="b">
        <v>0</v>
      </c>
      <c r="N158">
        <v>15.6</v>
      </c>
      <c r="O158" s="148">
        <v>1</v>
      </c>
      <c r="P158" s="148" t="s">
        <v>1821</v>
      </c>
      <c r="Q158" s="148">
        <v>1</v>
      </c>
      <c r="R158" s="148">
        <v>150</v>
      </c>
      <c r="S158" t="s">
        <v>1495</v>
      </c>
      <c r="T158"/>
      <c r="U158">
        <v>60.130921999999998</v>
      </c>
      <c r="V158">
        <v>-149.43501000000001</v>
      </c>
      <c r="Y158">
        <f>VLOOKUP(F158,'LOOKUP OPERATOR 05032023'!$A$2:$P$173,16,FALSE)</f>
        <v>108</v>
      </c>
    </row>
    <row r="159" spans="1:25" x14ac:dyDescent="0.3">
      <c r="B159" s="148" t="s">
        <v>616</v>
      </c>
      <c r="C159" s="148">
        <v>61684</v>
      </c>
      <c r="E159" t="s">
        <v>617</v>
      </c>
      <c r="F159" t="s">
        <v>1518</v>
      </c>
      <c r="G159" s="148">
        <v>219</v>
      </c>
      <c r="H159" t="s">
        <v>80</v>
      </c>
      <c r="I159" t="s">
        <v>1528</v>
      </c>
      <c r="J159" t="s">
        <v>602</v>
      </c>
      <c r="K159" t="b">
        <v>1</v>
      </c>
      <c r="L159" t="b">
        <v>0</v>
      </c>
      <c r="M159" t="b">
        <v>0</v>
      </c>
      <c r="N159">
        <v>2.5</v>
      </c>
      <c r="O159" s="148">
        <v>1</v>
      </c>
      <c r="P159" s="148" t="s">
        <v>1821</v>
      </c>
      <c r="Q159" s="148">
        <v>1</v>
      </c>
      <c r="R159" s="148">
        <v>12.47</v>
      </c>
      <c r="S159" t="s">
        <v>1495</v>
      </c>
      <c r="T159"/>
      <c r="U159">
        <v>55.553196999999997</v>
      </c>
      <c r="V159">
        <v>-133.08535000000001</v>
      </c>
      <c r="Y159">
        <f>VLOOKUP(F159,'LOOKUP OPERATOR 05032023'!$A$2:$P$173,16,FALSE)</f>
        <v>2</v>
      </c>
    </row>
    <row r="160" spans="1:25" x14ac:dyDescent="0.3">
      <c r="B160" s="148" t="s">
        <v>984</v>
      </c>
      <c r="C160" s="148">
        <v>93</v>
      </c>
      <c r="E160" t="s">
        <v>985</v>
      </c>
      <c r="F160" t="s">
        <v>1647</v>
      </c>
      <c r="G160" s="148">
        <v>17271</v>
      </c>
      <c r="H160" t="s">
        <v>342</v>
      </c>
      <c r="I160" t="s">
        <v>1648</v>
      </c>
      <c r="J160" t="s">
        <v>986</v>
      </c>
      <c r="K160" t="b">
        <v>1</v>
      </c>
      <c r="L160" t="b">
        <v>0</v>
      </c>
      <c r="M160" t="b">
        <v>0</v>
      </c>
      <c r="N160">
        <v>15.9</v>
      </c>
      <c r="O160" s="148">
        <v>1</v>
      </c>
      <c r="P160" s="148" t="s">
        <v>1821</v>
      </c>
      <c r="Q160" s="148">
        <v>1</v>
      </c>
      <c r="R160" s="148">
        <v>69</v>
      </c>
      <c r="S160" t="s">
        <v>1495</v>
      </c>
      <c r="T160"/>
      <c r="U160">
        <v>57.051600000000001</v>
      </c>
      <c r="V160">
        <v>-135.22970000000001</v>
      </c>
      <c r="W160" s="148" t="s">
        <v>1822</v>
      </c>
      <c r="Y160">
        <f>VLOOKUP(F160,'LOOKUP OPERATOR 05032023'!$A$2:$P$173,16,FALSE)</f>
        <v>1</v>
      </c>
    </row>
    <row r="161" spans="1:25" x14ac:dyDescent="0.3">
      <c r="B161" s="148" t="s">
        <v>987</v>
      </c>
      <c r="C161" s="148">
        <v>313</v>
      </c>
      <c r="E161" t="s">
        <v>344</v>
      </c>
      <c r="F161" t="s">
        <v>1647</v>
      </c>
      <c r="G161" s="148">
        <v>17271</v>
      </c>
      <c r="H161" t="s">
        <v>342</v>
      </c>
      <c r="I161" t="s">
        <v>1648</v>
      </c>
      <c r="J161" t="s">
        <v>986</v>
      </c>
      <c r="K161" t="b">
        <v>1</v>
      </c>
      <c r="L161" t="b">
        <v>0</v>
      </c>
      <c r="M161" t="b">
        <v>0</v>
      </c>
      <c r="N161">
        <v>18.600000000000001</v>
      </c>
      <c r="O161" s="148">
        <v>1</v>
      </c>
      <c r="P161" s="148" t="s">
        <v>1821</v>
      </c>
      <c r="Q161" s="148">
        <v>1</v>
      </c>
      <c r="R161" s="148">
        <v>69</v>
      </c>
      <c r="S161" t="s">
        <v>1495</v>
      </c>
      <c r="T161"/>
      <c r="U161">
        <v>56.986283999999998</v>
      </c>
      <c r="V161">
        <v>-135.12275</v>
      </c>
      <c r="W161" s="148" t="s">
        <v>1822</v>
      </c>
      <c r="Y161">
        <f>VLOOKUP(F161,'LOOKUP OPERATOR 05032023'!$A$2:$P$173,16,FALSE)</f>
        <v>1</v>
      </c>
    </row>
    <row r="162" spans="1:25" x14ac:dyDescent="0.3">
      <c r="B162" s="148" t="s">
        <v>988</v>
      </c>
      <c r="C162" s="148">
        <v>6801</v>
      </c>
      <c r="E162" t="s">
        <v>345</v>
      </c>
      <c r="F162" t="s">
        <v>1647</v>
      </c>
      <c r="G162" s="148">
        <v>17271</v>
      </c>
      <c r="H162" t="s">
        <v>342</v>
      </c>
      <c r="I162" t="s">
        <v>1648</v>
      </c>
      <c r="J162" t="s">
        <v>986</v>
      </c>
      <c r="K162" t="b">
        <v>1</v>
      </c>
      <c r="L162" t="b">
        <v>0</v>
      </c>
      <c r="M162" t="b">
        <v>0</v>
      </c>
      <c r="N162">
        <v>25.6</v>
      </c>
      <c r="O162" s="148">
        <v>1</v>
      </c>
      <c r="P162" s="148" t="s">
        <v>1821</v>
      </c>
      <c r="Q162" s="148">
        <v>1</v>
      </c>
      <c r="R162" s="148">
        <v>69</v>
      </c>
      <c r="S162" t="s">
        <v>1495</v>
      </c>
      <c r="T162"/>
      <c r="U162">
        <v>57.049700000000001</v>
      </c>
      <c r="V162">
        <v>-135.31280000000001</v>
      </c>
      <c r="Y162">
        <f>VLOOKUP(F162,'LOOKUP OPERATOR 05032023'!$A$2:$P$173,16,FALSE)</f>
        <v>1</v>
      </c>
    </row>
    <row r="163" spans="1:25" x14ac:dyDescent="0.3">
      <c r="B163" s="148" t="s">
        <v>1320</v>
      </c>
      <c r="E163" s="76" t="s">
        <v>1322</v>
      </c>
      <c r="F163" t="s">
        <v>1848</v>
      </c>
      <c r="H163" t="s">
        <v>1321</v>
      </c>
      <c r="I163" t="s">
        <v>1660</v>
      </c>
      <c r="J163" t="s">
        <v>600</v>
      </c>
      <c r="K163" t="b">
        <v>0</v>
      </c>
      <c r="L163" t="b">
        <v>0</v>
      </c>
      <c r="M163" t="b">
        <v>0</v>
      </c>
      <c r="S163" t="s">
        <v>505</v>
      </c>
      <c r="T163"/>
      <c r="W163" s="148" t="s">
        <v>1822</v>
      </c>
      <c r="Y163">
        <f>VLOOKUP(F163,'LOOKUP OPERATOR 05032023'!$A$2:$P$173,16,FALSE)</f>
        <v>214</v>
      </c>
    </row>
    <row r="164" spans="1:25" x14ac:dyDescent="0.3">
      <c r="B164" s="148" t="s">
        <v>990</v>
      </c>
      <c r="C164" s="148">
        <v>61166</v>
      </c>
      <c r="E164" t="s">
        <v>991</v>
      </c>
      <c r="F164" t="s">
        <v>1680</v>
      </c>
      <c r="G164" s="148">
        <v>60770</v>
      </c>
      <c r="H164" t="s">
        <v>346</v>
      </c>
      <c r="I164" t="s">
        <v>1657</v>
      </c>
      <c r="J164" t="s">
        <v>864</v>
      </c>
      <c r="K164" t="b">
        <v>1</v>
      </c>
      <c r="L164" t="b">
        <v>0</v>
      </c>
      <c r="M164" t="b">
        <v>0</v>
      </c>
      <c r="N164">
        <v>22.6</v>
      </c>
      <c r="O164" s="148">
        <v>6</v>
      </c>
      <c r="P164" s="148" t="s">
        <v>1831</v>
      </c>
      <c r="Q164" s="148">
        <v>4</v>
      </c>
      <c r="R164" s="148">
        <v>69</v>
      </c>
      <c r="S164">
        <v>115</v>
      </c>
      <c r="T164"/>
      <c r="U164">
        <v>56.216403</v>
      </c>
      <c r="V164">
        <v>-131.504344</v>
      </c>
      <c r="W164" s="148" t="s">
        <v>1822</v>
      </c>
      <c r="Y164">
        <f>VLOOKUP(F164,'LOOKUP OPERATOR 05032023'!$A$2:$P$173,16,FALSE)</f>
        <v>111</v>
      </c>
    </row>
    <row r="165" spans="1:25" x14ac:dyDescent="0.3">
      <c r="B165" s="148" t="s">
        <v>1418</v>
      </c>
      <c r="E165" s="220" t="s">
        <v>1849</v>
      </c>
      <c r="F165" t="s">
        <v>1850</v>
      </c>
      <c r="H165" t="s">
        <v>1851</v>
      </c>
      <c r="K165" t="b">
        <v>0</v>
      </c>
      <c r="L165" t="b">
        <v>0</v>
      </c>
      <c r="M165" t="b">
        <v>0</v>
      </c>
      <c r="S165" t="s">
        <v>505</v>
      </c>
      <c r="T165"/>
      <c r="Y165">
        <f>VLOOKUP(F165,'LOOKUP OPERATOR 05032023'!$A$2:$P$173,16,FALSE)</f>
        <v>341</v>
      </c>
    </row>
    <row r="166" spans="1:25" x14ac:dyDescent="0.3">
      <c r="A166" s="148">
        <v>332570</v>
      </c>
      <c r="B166" s="148" t="s">
        <v>992</v>
      </c>
      <c r="D166" s="148">
        <v>332570</v>
      </c>
      <c r="E166" t="s">
        <v>348</v>
      </c>
      <c r="F166" t="s">
        <v>1605</v>
      </c>
      <c r="H166" t="s">
        <v>347</v>
      </c>
      <c r="I166" t="s">
        <v>1606</v>
      </c>
      <c r="J166" t="s">
        <v>993</v>
      </c>
      <c r="K166" t="b">
        <v>0</v>
      </c>
      <c r="L166" t="b">
        <v>1</v>
      </c>
      <c r="M166" s="148" t="s">
        <v>1826</v>
      </c>
      <c r="N166">
        <v>0.41699999999999998</v>
      </c>
      <c r="O166" s="148">
        <v>1</v>
      </c>
      <c r="P166" s="148" t="s">
        <v>1821</v>
      </c>
      <c r="Q166" s="148">
        <v>1</v>
      </c>
      <c r="R166" s="148">
        <v>7.2</v>
      </c>
      <c r="S166" t="s">
        <v>505</v>
      </c>
      <c r="T166"/>
      <c r="U166">
        <v>66.006389999999996</v>
      </c>
      <c r="V166">
        <v>-149.09083000000001</v>
      </c>
      <c r="W166" s="148" t="s">
        <v>1822</v>
      </c>
      <c r="Y166">
        <f>VLOOKUP(F166,'LOOKUP OPERATOR 05032023'!$A$2:$P$173,16,FALSE)</f>
        <v>345</v>
      </c>
    </row>
    <row r="167" spans="1:25" x14ac:dyDescent="0.3">
      <c r="A167" s="148">
        <v>332580</v>
      </c>
      <c r="B167" s="148" t="s">
        <v>994</v>
      </c>
      <c r="D167" s="148">
        <v>332580</v>
      </c>
      <c r="E167" t="s">
        <v>350</v>
      </c>
      <c r="F167" t="s">
        <v>1609</v>
      </c>
      <c r="H167" t="s">
        <v>349</v>
      </c>
      <c r="I167" t="s">
        <v>1610</v>
      </c>
      <c r="J167" t="s">
        <v>995</v>
      </c>
      <c r="K167" t="b">
        <v>0</v>
      </c>
      <c r="L167" t="b">
        <v>1</v>
      </c>
      <c r="M167" s="148" t="s">
        <v>1823</v>
      </c>
      <c r="N167">
        <v>0.216</v>
      </c>
      <c r="O167" s="148">
        <v>1</v>
      </c>
      <c r="P167" s="148" t="s">
        <v>1821</v>
      </c>
      <c r="Q167" s="148">
        <v>1</v>
      </c>
      <c r="R167" s="148">
        <v>7.2</v>
      </c>
      <c r="S167" t="s">
        <v>505</v>
      </c>
      <c r="T167"/>
      <c r="U167">
        <v>62.988610000000001</v>
      </c>
      <c r="V167">
        <v>-156.06416999999999</v>
      </c>
      <c r="W167" s="148" t="s">
        <v>1822</v>
      </c>
      <c r="Y167">
        <f>VLOOKUP(F167,'LOOKUP OPERATOR 05032023'!$A$2:$P$173,16,FALSE)</f>
        <v>523</v>
      </c>
    </row>
    <row r="168" spans="1:25" x14ac:dyDescent="0.3">
      <c r="A168" s="148">
        <v>332590</v>
      </c>
      <c r="B168" s="148" t="s">
        <v>996</v>
      </c>
      <c r="D168" s="148">
        <v>332590</v>
      </c>
      <c r="E168" t="s">
        <v>352</v>
      </c>
      <c r="F168" t="s">
        <v>1573</v>
      </c>
      <c r="H168" t="s">
        <v>351</v>
      </c>
      <c r="I168" t="s">
        <v>1574</v>
      </c>
      <c r="J168" t="s">
        <v>997</v>
      </c>
      <c r="K168" t="b">
        <v>0</v>
      </c>
      <c r="L168" t="b">
        <v>1</v>
      </c>
      <c r="M168" s="172" t="s">
        <v>1826</v>
      </c>
      <c r="N168">
        <v>0.63</v>
      </c>
      <c r="O168" s="148">
        <v>1</v>
      </c>
      <c r="P168" s="148" t="s">
        <v>1821</v>
      </c>
      <c r="Q168" s="148">
        <v>1</v>
      </c>
      <c r="R168" s="148">
        <v>7.2</v>
      </c>
      <c r="S168" t="s">
        <v>505</v>
      </c>
      <c r="T168"/>
      <c r="U168">
        <v>60.202500000000001</v>
      </c>
      <c r="V168">
        <v>-154.31278</v>
      </c>
      <c r="W168" s="148" t="s">
        <v>1822</v>
      </c>
      <c r="Y168">
        <f>VLOOKUP(F168,'LOOKUP OPERATOR 05032023'!$A$2:$P$173,16,FALSE)</f>
        <v>549</v>
      </c>
    </row>
    <row r="169" spans="1:25" x14ac:dyDescent="0.3">
      <c r="A169" s="148">
        <v>332600</v>
      </c>
      <c r="B169" s="148" t="s">
        <v>998</v>
      </c>
      <c r="D169" s="148">
        <v>332600</v>
      </c>
      <c r="E169" t="s">
        <v>354</v>
      </c>
      <c r="F169" t="s">
        <v>1611</v>
      </c>
      <c r="H169" t="s">
        <v>353</v>
      </c>
      <c r="I169" t="s">
        <v>1612</v>
      </c>
      <c r="J169" t="s">
        <v>999</v>
      </c>
      <c r="K169" t="b">
        <v>0</v>
      </c>
      <c r="L169" t="b">
        <v>1</v>
      </c>
      <c r="M169" s="172" t="s">
        <v>1826</v>
      </c>
      <c r="N169">
        <v>1.375</v>
      </c>
      <c r="O169" s="148">
        <v>1</v>
      </c>
      <c r="P169" s="148" t="s">
        <v>1821</v>
      </c>
      <c r="Q169" s="148">
        <v>1</v>
      </c>
      <c r="R169" s="148">
        <v>2.4</v>
      </c>
      <c r="S169" t="s">
        <v>505</v>
      </c>
      <c r="T169"/>
      <c r="U169">
        <v>65.171940000000006</v>
      </c>
      <c r="V169">
        <v>-152.07889</v>
      </c>
      <c r="W169" s="148" t="s">
        <v>1822</v>
      </c>
      <c r="Y169">
        <f>VLOOKUP(F169,'LOOKUP OPERATOR 05032023'!$A$2:$P$173,16,FALSE)</f>
        <v>735</v>
      </c>
    </row>
    <row r="170" spans="1:25" x14ac:dyDescent="0.3">
      <c r="A170" s="148">
        <v>331180</v>
      </c>
      <c r="B170" s="148" t="s">
        <v>618</v>
      </c>
      <c r="C170" s="148">
        <v>7169</v>
      </c>
      <c r="D170" s="148">
        <v>331180</v>
      </c>
      <c r="E170" t="s">
        <v>94</v>
      </c>
      <c r="F170" t="s">
        <v>1518</v>
      </c>
      <c r="G170" s="148">
        <v>219</v>
      </c>
      <c r="H170" t="s">
        <v>80</v>
      </c>
      <c r="I170" t="s">
        <v>1545</v>
      </c>
      <c r="J170" t="s">
        <v>619</v>
      </c>
      <c r="K170" t="b">
        <v>1</v>
      </c>
      <c r="L170" t="b">
        <v>1</v>
      </c>
      <c r="M170" t="b">
        <v>0</v>
      </c>
      <c r="N170">
        <v>1.1000000000000001</v>
      </c>
      <c r="O170" s="148">
        <v>1</v>
      </c>
      <c r="P170" s="148" t="s">
        <v>1821</v>
      </c>
      <c r="Q170" s="148">
        <v>1</v>
      </c>
      <c r="R170" s="148">
        <v>14.4</v>
      </c>
      <c r="S170" t="s">
        <v>1495</v>
      </c>
      <c r="T170"/>
      <c r="U170">
        <v>62.9617</v>
      </c>
      <c r="V170">
        <v>-141.93719999999999</v>
      </c>
      <c r="W170" s="148" t="s">
        <v>1822</v>
      </c>
      <c r="Y170">
        <f>VLOOKUP(F170,'LOOKUP OPERATOR 05032023'!$A$2:$P$173,16,FALSE)</f>
        <v>2</v>
      </c>
    </row>
    <row r="171" spans="1:25" x14ac:dyDescent="0.3">
      <c r="A171" s="148">
        <v>332610</v>
      </c>
      <c r="B171" s="148" t="s">
        <v>1000</v>
      </c>
      <c r="D171" s="148">
        <v>332610</v>
      </c>
      <c r="E171" t="s">
        <v>356</v>
      </c>
      <c r="F171" t="s">
        <v>1613</v>
      </c>
      <c r="H171" t="s">
        <v>355</v>
      </c>
      <c r="I171" t="s">
        <v>1614</v>
      </c>
      <c r="J171" t="s">
        <v>1001</v>
      </c>
      <c r="K171" t="b">
        <v>0</v>
      </c>
      <c r="L171" t="b">
        <v>1</v>
      </c>
      <c r="M171" s="148" t="b">
        <v>1</v>
      </c>
      <c r="N171">
        <v>0.315</v>
      </c>
      <c r="O171" s="148">
        <v>1</v>
      </c>
      <c r="P171" s="148" t="s">
        <v>1821</v>
      </c>
      <c r="Q171" s="148">
        <v>1</v>
      </c>
      <c r="S171" t="s">
        <v>505</v>
      </c>
      <c r="T171"/>
      <c r="U171">
        <v>60.864719999999998</v>
      </c>
      <c r="V171">
        <v>-146.67860999999999</v>
      </c>
      <c r="W171" s="148" t="s">
        <v>1822</v>
      </c>
      <c r="Y171">
        <f>VLOOKUP(F171,'LOOKUP OPERATOR 05032023'!$A$2:$P$173,16,FALSE)</f>
        <v>573</v>
      </c>
    </row>
    <row r="172" spans="1:25" x14ac:dyDescent="0.3">
      <c r="A172" s="148">
        <v>331005</v>
      </c>
      <c r="B172" s="148" t="s">
        <v>1002</v>
      </c>
      <c r="D172" s="148">
        <v>331005</v>
      </c>
      <c r="E172" t="s">
        <v>358</v>
      </c>
      <c r="F172" t="s">
        <v>1512</v>
      </c>
      <c r="H172" t="s">
        <v>357</v>
      </c>
      <c r="I172" t="s">
        <v>1513</v>
      </c>
      <c r="J172" t="s">
        <v>1003</v>
      </c>
      <c r="K172" t="b">
        <v>0</v>
      </c>
      <c r="L172" t="b">
        <v>1</v>
      </c>
      <c r="M172" s="148" t="s">
        <v>1823</v>
      </c>
      <c r="N172">
        <v>4.335</v>
      </c>
      <c r="O172" s="148">
        <v>1</v>
      </c>
      <c r="P172" s="148" t="s">
        <v>1821</v>
      </c>
      <c r="Q172" s="148">
        <v>1</v>
      </c>
      <c r="R172" s="148">
        <v>2.4</v>
      </c>
      <c r="S172" t="s">
        <v>505</v>
      </c>
      <c r="T172"/>
      <c r="U172">
        <v>51.872500000000002</v>
      </c>
      <c r="V172">
        <v>-176.62861000000001</v>
      </c>
      <c r="W172" s="148" t="s">
        <v>1822</v>
      </c>
      <c r="Y172">
        <f>VLOOKUP(F172,'LOOKUP OPERATOR 05032023'!$A$2:$P$173,16,FALSE)</f>
        <v>704</v>
      </c>
    </row>
    <row r="173" spans="1:25" x14ac:dyDescent="0.3">
      <c r="A173" s="148">
        <v>332540</v>
      </c>
      <c r="B173" s="148" t="s">
        <v>1004</v>
      </c>
      <c r="D173" s="148">
        <v>332540</v>
      </c>
      <c r="E173" t="s">
        <v>360</v>
      </c>
      <c r="F173" t="s">
        <v>1592</v>
      </c>
      <c r="H173" t="s">
        <v>359</v>
      </c>
      <c r="I173" t="s">
        <v>1593</v>
      </c>
      <c r="J173" t="s">
        <v>1005</v>
      </c>
      <c r="K173" t="b">
        <v>0</v>
      </c>
      <c r="L173" t="b">
        <v>1</v>
      </c>
      <c r="M173" s="148" t="s">
        <v>1826</v>
      </c>
      <c r="N173">
        <v>2.83</v>
      </c>
      <c r="O173" s="148">
        <v>1</v>
      </c>
      <c r="P173" s="148" t="s">
        <v>1821</v>
      </c>
      <c r="Q173" s="148">
        <v>1</v>
      </c>
      <c r="R173" s="148">
        <v>7.2</v>
      </c>
      <c r="S173" t="s">
        <v>505</v>
      </c>
      <c r="T173"/>
      <c r="U173">
        <v>55.33972</v>
      </c>
      <c r="V173">
        <v>-160.49722</v>
      </c>
      <c r="W173" s="148" t="s">
        <v>1822</v>
      </c>
      <c r="Y173">
        <f>VLOOKUP(F173,'LOOKUP OPERATOR 05032023'!$A$2:$P$173,16,FALSE)</f>
        <v>521</v>
      </c>
    </row>
    <row r="174" spans="1:25" x14ac:dyDescent="0.3">
      <c r="A174" s="148">
        <v>332200</v>
      </c>
      <c r="B174" s="148" t="s">
        <v>1006</v>
      </c>
      <c r="C174" s="148">
        <v>7171</v>
      </c>
      <c r="D174" s="148">
        <v>332200</v>
      </c>
      <c r="E174" t="s">
        <v>1852</v>
      </c>
      <c r="G174" s="148">
        <v>11591</v>
      </c>
      <c r="H174" t="s">
        <v>1853</v>
      </c>
      <c r="I174" t="s">
        <v>1509</v>
      </c>
      <c r="J174" t="s">
        <v>1007</v>
      </c>
      <c r="K174" t="b">
        <v>0</v>
      </c>
      <c r="L174" t="b">
        <v>1</v>
      </c>
      <c r="M174" s="148" t="s">
        <v>1826</v>
      </c>
      <c r="N174">
        <v>0.23600000000000002</v>
      </c>
      <c r="O174" s="148">
        <v>1</v>
      </c>
      <c r="P174" s="148" t="s">
        <v>1821</v>
      </c>
      <c r="Q174" s="148">
        <v>1</v>
      </c>
      <c r="R174" s="148">
        <v>7.2</v>
      </c>
      <c r="S174" t="s">
        <v>505</v>
      </c>
      <c r="T174"/>
      <c r="U174">
        <v>65.001109999999997</v>
      </c>
      <c r="V174">
        <v>-150.63389000000001</v>
      </c>
      <c r="W174" s="148" t="s">
        <v>1822</v>
      </c>
      <c r="Y174" t="e">
        <f>VLOOKUP(F174,'LOOKUP OPERATOR 05032023'!$A$2:$P$173,16,FALSE)</f>
        <v>#N/A</v>
      </c>
    </row>
    <row r="175" spans="1:25" x14ac:dyDescent="0.3">
      <c r="A175" s="148">
        <v>332200</v>
      </c>
      <c r="B175" s="148" t="s">
        <v>1006</v>
      </c>
      <c r="D175" s="148">
        <v>332200</v>
      </c>
      <c r="E175" t="s">
        <v>362</v>
      </c>
      <c r="F175" t="s">
        <v>1667</v>
      </c>
      <c r="H175" t="s">
        <v>361</v>
      </c>
      <c r="I175" t="s">
        <v>1509</v>
      </c>
      <c r="J175" t="s">
        <v>1007</v>
      </c>
      <c r="K175" t="b">
        <v>0</v>
      </c>
      <c r="L175" t="b">
        <v>1</v>
      </c>
      <c r="M175" s="172" t="s">
        <v>1826</v>
      </c>
      <c r="N175">
        <v>0.23600000000000002</v>
      </c>
      <c r="O175" s="148">
        <v>1</v>
      </c>
      <c r="P175" s="148" t="s">
        <v>1821</v>
      </c>
      <c r="Q175" s="148">
        <v>1</v>
      </c>
      <c r="R175" s="148">
        <v>7.2</v>
      </c>
      <c r="S175" t="s">
        <v>505</v>
      </c>
      <c r="T175"/>
      <c r="U175">
        <v>65.001109999999997</v>
      </c>
      <c r="V175">
        <v>-150.63389000000001</v>
      </c>
      <c r="W175" s="148" t="s">
        <v>1822</v>
      </c>
      <c r="Y175">
        <f>VLOOKUP(F175,'LOOKUP OPERATOR 05032023'!$A$2:$P$173,16,FALSE)</f>
        <v>0</v>
      </c>
    </row>
    <row r="176" spans="1:25" x14ac:dyDescent="0.3">
      <c r="B176" s="148" t="s">
        <v>1008</v>
      </c>
      <c r="C176" s="148">
        <v>58278</v>
      </c>
      <c r="E176" t="s">
        <v>1010</v>
      </c>
      <c r="F176" t="s">
        <v>1489</v>
      </c>
      <c r="G176" s="148">
        <v>19277</v>
      </c>
      <c r="H176" t="s">
        <v>1282</v>
      </c>
      <c r="I176" t="s">
        <v>1490</v>
      </c>
      <c r="J176" t="s">
        <v>1012</v>
      </c>
      <c r="K176" t="b">
        <v>1</v>
      </c>
      <c r="L176" t="b">
        <v>0</v>
      </c>
      <c r="M176" t="b">
        <v>0</v>
      </c>
      <c r="N176">
        <v>25.7</v>
      </c>
      <c r="O176" s="148">
        <v>1</v>
      </c>
      <c r="P176" s="148" t="s">
        <v>1821</v>
      </c>
      <c r="Q176" s="148">
        <v>1</v>
      </c>
      <c r="R176" s="148">
        <v>12.47</v>
      </c>
      <c r="S176">
        <v>4.16</v>
      </c>
      <c r="T176"/>
      <c r="U176">
        <v>70.235277999999994</v>
      </c>
      <c r="V176">
        <v>-148.383611</v>
      </c>
      <c r="W176" s="148" t="s">
        <v>1822</v>
      </c>
      <c r="Y176">
        <f>VLOOKUP(F176,'LOOKUP OPERATOR 05032023'!$A$2:$P$173,16,FALSE)</f>
        <v>748</v>
      </c>
    </row>
    <row r="177" spans="1:25" x14ac:dyDescent="0.3">
      <c r="B177" s="148" t="s">
        <v>1013</v>
      </c>
      <c r="C177" s="148">
        <v>58117</v>
      </c>
      <c r="E177" t="s">
        <v>1014</v>
      </c>
      <c r="F177" t="s">
        <v>1489</v>
      </c>
      <c r="G177" s="148">
        <v>19277</v>
      </c>
      <c r="H177" t="s">
        <v>1282</v>
      </c>
      <c r="I177" t="s">
        <v>1490</v>
      </c>
      <c r="J177" t="s">
        <v>1012</v>
      </c>
      <c r="K177" t="b">
        <v>1</v>
      </c>
      <c r="L177" t="b">
        <v>0</v>
      </c>
      <c r="M177" t="b">
        <v>0</v>
      </c>
      <c r="N177">
        <v>7.8</v>
      </c>
      <c r="O177" s="148">
        <v>1</v>
      </c>
      <c r="P177" s="148" t="s">
        <v>1821</v>
      </c>
      <c r="Q177" s="148">
        <v>1</v>
      </c>
      <c r="R177" s="148">
        <v>12.47</v>
      </c>
      <c r="S177">
        <v>4.16</v>
      </c>
      <c r="T177"/>
      <c r="U177">
        <v>70.2</v>
      </c>
      <c r="V177">
        <v>-148.466667</v>
      </c>
      <c r="W177" s="148" t="s">
        <v>1822</v>
      </c>
      <c r="Y177">
        <f>VLOOKUP(F177,'LOOKUP OPERATOR 05032023'!$A$2:$P$173,16,FALSE)</f>
        <v>748</v>
      </c>
    </row>
    <row r="178" spans="1:25" x14ac:dyDescent="0.3">
      <c r="A178" s="148">
        <v>332630</v>
      </c>
      <c r="B178" s="148" t="s">
        <v>1015</v>
      </c>
      <c r="D178" s="148">
        <v>332630</v>
      </c>
      <c r="E178" t="s">
        <v>364</v>
      </c>
      <c r="F178" t="s">
        <v>1617</v>
      </c>
      <c r="H178" t="s">
        <v>363</v>
      </c>
      <c r="I178" t="s">
        <v>1618</v>
      </c>
      <c r="J178" t="s">
        <v>1016</v>
      </c>
      <c r="K178" t="b">
        <v>0</v>
      </c>
      <c r="L178" t="b">
        <v>1</v>
      </c>
      <c r="M178" s="172" t="s">
        <v>1823</v>
      </c>
      <c r="N178">
        <v>0.24</v>
      </c>
      <c r="O178" s="148">
        <v>1</v>
      </c>
      <c r="P178" s="148" t="s">
        <v>1821</v>
      </c>
      <c r="Q178" s="148">
        <v>1</v>
      </c>
      <c r="R178" s="148">
        <v>7.2</v>
      </c>
      <c r="S178" t="s">
        <v>505</v>
      </c>
      <c r="T178"/>
      <c r="U178">
        <v>57.780830000000002</v>
      </c>
      <c r="V178">
        <v>-135.21888999999999</v>
      </c>
      <c r="W178" s="148" t="s">
        <v>1822</v>
      </c>
      <c r="Y178">
        <f>VLOOKUP(F178,'LOOKUP OPERATOR 05032023'!$A$2:$P$173,16,FALSE)</f>
        <v>0</v>
      </c>
    </row>
    <row r="179" spans="1:25" x14ac:dyDescent="0.3">
      <c r="B179" s="148" t="s">
        <v>1017</v>
      </c>
      <c r="C179" s="148">
        <v>52184</v>
      </c>
      <c r="E179" t="s">
        <v>1019</v>
      </c>
      <c r="F179" t="s">
        <v>1854</v>
      </c>
      <c r="G179" s="148">
        <v>18617</v>
      </c>
      <c r="H179" t="s">
        <v>1323</v>
      </c>
      <c r="I179" t="s">
        <v>1660</v>
      </c>
      <c r="J179" t="s">
        <v>600</v>
      </c>
      <c r="K179" t="b">
        <v>1</v>
      </c>
      <c r="L179" t="b">
        <v>0</v>
      </c>
      <c r="M179" t="b">
        <v>1</v>
      </c>
      <c r="N179">
        <v>8.6</v>
      </c>
      <c r="O179" s="148">
        <v>4</v>
      </c>
      <c r="P179" s="148" t="s">
        <v>1855</v>
      </c>
      <c r="Q179" s="148">
        <v>7</v>
      </c>
      <c r="R179" s="148">
        <v>25</v>
      </c>
      <c r="S179" t="s">
        <v>1495</v>
      </c>
      <c r="T179"/>
      <c r="U179">
        <v>60.677</v>
      </c>
      <c r="V179">
        <v>-151.38149999999999</v>
      </c>
      <c r="Y179">
        <f>VLOOKUP(F179,'LOOKUP OPERATOR 05032023'!$A$2:$P$173,16,FALSE)</f>
        <v>0</v>
      </c>
    </row>
    <row r="180" spans="1:25" x14ac:dyDescent="0.3">
      <c r="A180" s="148">
        <v>332710</v>
      </c>
      <c r="B180" s="148" t="s">
        <v>1020</v>
      </c>
      <c r="D180" s="148">
        <v>332710</v>
      </c>
      <c r="E180" t="s">
        <v>366</v>
      </c>
      <c r="F180" t="s">
        <v>1625</v>
      </c>
      <c r="H180" t="s">
        <v>365</v>
      </c>
      <c r="I180" t="s">
        <v>1626</v>
      </c>
      <c r="J180" t="s">
        <v>1021</v>
      </c>
      <c r="K180" t="b">
        <v>0</v>
      </c>
      <c r="L180" t="b">
        <v>1</v>
      </c>
      <c r="M180" s="148" t="s">
        <v>1823</v>
      </c>
      <c r="N180">
        <v>0.3</v>
      </c>
      <c r="O180" s="148">
        <v>1</v>
      </c>
      <c r="P180" s="148" t="s">
        <v>1821</v>
      </c>
      <c r="Q180" s="148">
        <v>1</v>
      </c>
      <c r="R180" s="148">
        <v>7.2</v>
      </c>
      <c r="S180" t="s">
        <v>505</v>
      </c>
      <c r="T180"/>
      <c r="U180">
        <v>61.102499999999999</v>
      </c>
      <c r="V180">
        <v>-160.96167</v>
      </c>
      <c r="W180" s="148" t="s">
        <v>1822</v>
      </c>
      <c r="Y180">
        <f>VLOOKUP(F180,'LOOKUP OPERATOR 05032023'!$A$2:$P$173,16,FALSE)</f>
        <v>749</v>
      </c>
    </row>
    <row r="181" spans="1:25" x14ac:dyDescent="0.3">
      <c r="A181" s="148">
        <v>332720</v>
      </c>
      <c r="B181" s="148" t="s">
        <v>1022</v>
      </c>
      <c r="D181" s="148">
        <v>332720</v>
      </c>
      <c r="E181" t="s">
        <v>368</v>
      </c>
      <c r="F181" t="s">
        <v>1627</v>
      </c>
      <c r="H181" t="s">
        <v>367</v>
      </c>
      <c r="I181" t="s">
        <v>1628</v>
      </c>
      <c r="J181" t="s">
        <v>1023</v>
      </c>
      <c r="K181" t="b">
        <v>0</v>
      </c>
      <c r="L181" t="b">
        <v>1</v>
      </c>
      <c r="M181" s="148" t="b">
        <v>1</v>
      </c>
      <c r="N181">
        <v>0.97499999999999998</v>
      </c>
      <c r="O181" s="148">
        <v>1</v>
      </c>
      <c r="P181" s="148" t="s">
        <v>1821</v>
      </c>
      <c r="Q181" s="148">
        <v>1</v>
      </c>
      <c r="R181" s="148">
        <v>7.2</v>
      </c>
      <c r="S181" t="s">
        <v>505</v>
      </c>
      <c r="T181"/>
      <c r="U181">
        <v>60.343060000000001</v>
      </c>
      <c r="V181">
        <v>-162.66306</v>
      </c>
      <c r="W181" s="148" t="s">
        <v>1822</v>
      </c>
      <c r="Y181">
        <f>VLOOKUP(F181,'LOOKUP OPERATOR 05032023'!$A$2:$P$173,16,FALSE)</f>
        <v>377</v>
      </c>
    </row>
    <row r="182" spans="1:25" x14ac:dyDescent="0.3">
      <c r="A182" s="148">
        <v>331190</v>
      </c>
      <c r="B182" s="148" t="s">
        <v>621</v>
      </c>
      <c r="C182" s="148">
        <v>66</v>
      </c>
      <c r="D182" s="148">
        <v>331190</v>
      </c>
      <c r="E182" t="s">
        <v>95</v>
      </c>
      <c r="F182" t="s">
        <v>1518</v>
      </c>
      <c r="G182" s="148">
        <v>219</v>
      </c>
      <c r="H182" t="s">
        <v>80</v>
      </c>
      <c r="I182" t="s">
        <v>1602</v>
      </c>
      <c r="J182" t="s">
        <v>606</v>
      </c>
      <c r="K182" t="b">
        <v>1</v>
      </c>
      <c r="L182" t="b">
        <v>1</v>
      </c>
      <c r="M182" t="b">
        <v>0</v>
      </c>
      <c r="N182">
        <v>4.4000000000000004</v>
      </c>
      <c r="O182" s="148">
        <v>1</v>
      </c>
      <c r="P182" s="148" t="s">
        <v>1821</v>
      </c>
      <c r="Q182" s="148">
        <v>1</v>
      </c>
      <c r="R182" s="148">
        <v>2.4</v>
      </c>
      <c r="S182" t="s">
        <v>1495</v>
      </c>
      <c r="T182"/>
      <c r="U182">
        <v>59.454500000000003</v>
      </c>
      <c r="V182">
        <v>-135.31309999999999</v>
      </c>
      <c r="W182" s="148" t="s">
        <v>1822</v>
      </c>
      <c r="X182" t="s">
        <v>1843</v>
      </c>
      <c r="Y182">
        <f>VLOOKUP(F182,'LOOKUP OPERATOR 05032023'!$A$2:$P$173,16,FALSE)</f>
        <v>2</v>
      </c>
    </row>
    <row r="183" spans="1:25" x14ac:dyDescent="0.3">
      <c r="A183" s="148">
        <v>332730</v>
      </c>
      <c r="B183" s="148" t="s">
        <v>1024</v>
      </c>
      <c r="D183" s="148">
        <v>332730</v>
      </c>
      <c r="E183" t="s">
        <v>370</v>
      </c>
      <c r="F183" t="s">
        <v>1629</v>
      </c>
      <c r="H183" t="s">
        <v>369</v>
      </c>
      <c r="I183" t="s">
        <v>1630</v>
      </c>
      <c r="J183" t="s">
        <v>1025</v>
      </c>
      <c r="K183" t="b">
        <v>0</v>
      </c>
      <c r="L183" t="b">
        <v>1</v>
      </c>
      <c r="M183" s="148" t="s">
        <v>1823</v>
      </c>
      <c r="N183">
        <v>0.22</v>
      </c>
      <c r="O183" s="148">
        <v>1</v>
      </c>
      <c r="P183" s="148" t="s">
        <v>1821</v>
      </c>
      <c r="Q183" s="148">
        <v>1</v>
      </c>
      <c r="S183" t="s">
        <v>505</v>
      </c>
      <c r="T183"/>
      <c r="U183">
        <v>59.079169999999998</v>
      </c>
      <c r="V183">
        <v>-160.27500000000001</v>
      </c>
      <c r="Y183">
        <f>VLOOKUP(F183,'LOOKUP OPERATOR 05032023'!$A$2:$P$173,16,FALSE)</f>
        <v>71</v>
      </c>
    </row>
    <row r="184" spans="1:25" x14ac:dyDescent="0.3">
      <c r="A184" s="148">
        <v>332740</v>
      </c>
      <c r="B184" s="148" t="s">
        <v>1029</v>
      </c>
      <c r="D184" s="148">
        <v>332740</v>
      </c>
      <c r="E184" t="s">
        <v>372</v>
      </c>
      <c r="F184" t="s">
        <v>1539</v>
      </c>
      <c r="H184" t="s">
        <v>371</v>
      </c>
      <c r="I184" t="s">
        <v>1540</v>
      </c>
      <c r="J184" t="s">
        <v>1030</v>
      </c>
      <c r="K184" t="b">
        <v>0</v>
      </c>
      <c r="L184" t="b">
        <v>1</v>
      </c>
      <c r="M184" s="172" t="s">
        <v>1826</v>
      </c>
      <c r="N184">
        <v>0.19600000000000001</v>
      </c>
      <c r="O184" s="148">
        <v>1</v>
      </c>
      <c r="P184" s="148" t="s">
        <v>1821</v>
      </c>
      <c r="Q184" s="148">
        <v>1</v>
      </c>
      <c r="R184" s="148">
        <v>7.2</v>
      </c>
      <c r="S184" t="s">
        <v>505</v>
      </c>
      <c r="T184"/>
      <c r="U184">
        <v>52.93806</v>
      </c>
      <c r="V184">
        <v>-168.86778000000001</v>
      </c>
      <c r="Y184">
        <f>VLOOKUP(F184,'LOOKUP OPERATOR 05032023'!$A$2:$P$173,16,FALSE)</f>
        <v>0</v>
      </c>
    </row>
    <row r="185" spans="1:25" x14ac:dyDescent="0.3">
      <c r="A185" s="148">
        <v>332850</v>
      </c>
      <c r="B185" s="148" t="s">
        <v>1031</v>
      </c>
      <c r="C185" s="148">
        <v>6299</v>
      </c>
      <c r="D185" s="148">
        <v>332850</v>
      </c>
      <c r="E185" t="s">
        <v>374</v>
      </c>
      <c r="F185" t="s">
        <v>1631</v>
      </c>
      <c r="G185" s="148">
        <v>40548</v>
      </c>
      <c r="H185" t="s">
        <v>373</v>
      </c>
      <c r="I185" t="s">
        <v>1632</v>
      </c>
      <c r="J185" t="s">
        <v>1032</v>
      </c>
      <c r="K185" t="b">
        <v>1</v>
      </c>
      <c r="L185" t="b">
        <v>1</v>
      </c>
      <c r="M185" s="148" t="s">
        <v>1826</v>
      </c>
      <c r="N185">
        <v>1.9000000000000001</v>
      </c>
      <c r="O185" s="148">
        <v>1</v>
      </c>
      <c r="P185" s="148" t="s">
        <v>1821</v>
      </c>
      <c r="Q185" s="148">
        <v>1</v>
      </c>
      <c r="R185" s="148">
        <v>4</v>
      </c>
      <c r="S185" t="s">
        <v>1495</v>
      </c>
      <c r="T185"/>
      <c r="U185">
        <v>63.876789000000002</v>
      </c>
      <c r="V185">
        <v>-160.790414</v>
      </c>
      <c r="W185" s="148" t="s">
        <v>1822</v>
      </c>
      <c r="Y185">
        <f>VLOOKUP(F185,'LOOKUP OPERATOR 05032023'!$A$2:$P$173,16,FALSE)</f>
        <v>0</v>
      </c>
    </row>
    <row r="186" spans="1:25" x14ac:dyDescent="0.3">
      <c r="B186" s="225" t="s">
        <v>1033</v>
      </c>
      <c r="C186" s="225">
        <v>7502</v>
      </c>
      <c r="E186" s="76" t="s">
        <v>376</v>
      </c>
      <c r="F186" t="s">
        <v>1633</v>
      </c>
      <c r="G186" s="225">
        <v>19454</v>
      </c>
      <c r="H186" s="76" t="s">
        <v>375</v>
      </c>
      <c r="I186" s="76" t="s">
        <v>1634</v>
      </c>
      <c r="J186" t="s">
        <v>1034</v>
      </c>
      <c r="K186" t="b">
        <v>1</v>
      </c>
      <c r="M186" s="76" t="b">
        <v>1</v>
      </c>
      <c r="N186" s="76">
        <v>21.9</v>
      </c>
      <c r="O186" s="225">
        <v>1</v>
      </c>
      <c r="P186" s="225" t="s">
        <v>1821</v>
      </c>
      <c r="Q186" s="225">
        <v>1</v>
      </c>
      <c r="R186" s="225">
        <v>4.16</v>
      </c>
      <c r="S186" s="76" t="s">
        <v>1495</v>
      </c>
      <c r="T186" s="76"/>
      <c r="U186" s="76">
        <v>53.892459000000002</v>
      </c>
      <c r="V186" s="76">
        <v>-166.538185</v>
      </c>
      <c r="W186" s="148" t="s">
        <v>1822</v>
      </c>
      <c r="Y186">
        <f>VLOOKUP(F186,'LOOKUP OPERATOR 05032023'!$A$2:$P$173,16,FALSE)</f>
        <v>0</v>
      </c>
    </row>
    <row r="187" spans="1:25" x14ac:dyDescent="0.3">
      <c r="B187" s="225" t="s">
        <v>1035</v>
      </c>
      <c r="C187" s="225">
        <v>7503</v>
      </c>
      <c r="E187" s="76" t="s">
        <v>377</v>
      </c>
      <c r="F187" t="s">
        <v>1633</v>
      </c>
      <c r="G187" s="225">
        <v>19454</v>
      </c>
      <c r="H187" s="76" t="s">
        <v>375</v>
      </c>
      <c r="I187" s="76" t="s">
        <v>1634</v>
      </c>
      <c r="J187" t="s">
        <v>1034</v>
      </c>
      <c r="K187" t="b">
        <v>1</v>
      </c>
      <c r="M187" s="76" t="b">
        <v>1</v>
      </c>
      <c r="N187" s="76">
        <v>1.1000000000000001</v>
      </c>
      <c r="O187" s="225">
        <v>1</v>
      </c>
      <c r="P187" s="225" t="s">
        <v>1821</v>
      </c>
      <c r="Q187" s="225">
        <v>1</v>
      </c>
      <c r="R187" s="225">
        <v>4.16</v>
      </c>
      <c r="S187" s="76" t="s">
        <v>1495</v>
      </c>
      <c r="T187" s="76"/>
      <c r="U187" s="76">
        <v>53.863993000000001</v>
      </c>
      <c r="V187" s="76">
        <v>-166.51259099999999</v>
      </c>
      <c r="W187" s="148" t="s">
        <v>1822</v>
      </c>
      <c r="X187" s="76"/>
      <c r="Y187">
        <f>VLOOKUP(F187,'LOOKUP OPERATOR 05032023'!$A$2:$P$173,16,FALSE)</f>
        <v>0</v>
      </c>
    </row>
    <row r="188" spans="1:25" x14ac:dyDescent="0.3">
      <c r="A188" s="148">
        <v>332870</v>
      </c>
      <c r="B188" s="148" t="s">
        <v>1036</v>
      </c>
      <c r="D188" s="148">
        <v>332870</v>
      </c>
      <c r="E188" t="s">
        <v>411</v>
      </c>
      <c r="F188" t="s">
        <v>1534</v>
      </c>
      <c r="H188" t="s">
        <v>410</v>
      </c>
      <c r="I188" t="s">
        <v>1535</v>
      </c>
      <c r="J188" t="s">
        <v>1037</v>
      </c>
      <c r="K188" t="b">
        <v>0</v>
      </c>
      <c r="L188" t="b">
        <v>1</v>
      </c>
      <c r="M188" s="148" t="b">
        <v>1</v>
      </c>
      <c r="N188">
        <v>0.27</v>
      </c>
      <c r="O188" s="148">
        <v>1</v>
      </c>
      <c r="P188" s="148" t="s">
        <v>1821</v>
      </c>
      <c r="Q188" s="148">
        <v>1</v>
      </c>
      <c r="S188" t="s">
        <v>505</v>
      </c>
      <c r="T188"/>
      <c r="U188">
        <v>60.942779999999999</v>
      </c>
      <c r="V188">
        <v>-164.62943999999999</v>
      </c>
      <c r="W188" s="148" t="s">
        <v>1822</v>
      </c>
      <c r="Y188">
        <f>VLOOKUP(F188,'LOOKUP OPERATOR 05032023'!$A$2:$P$173,16,FALSE)</f>
        <v>0</v>
      </c>
    </row>
    <row r="189" spans="1:25" x14ac:dyDescent="0.3">
      <c r="B189" s="148" t="s">
        <v>1038</v>
      </c>
      <c r="C189" s="148">
        <v>54422</v>
      </c>
      <c r="E189" t="s">
        <v>1040</v>
      </c>
      <c r="F189" t="s">
        <v>1675</v>
      </c>
      <c r="G189" s="148">
        <v>19553</v>
      </c>
      <c r="H189" t="s">
        <v>1039</v>
      </c>
      <c r="I189" t="s">
        <v>1634</v>
      </c>
      <c r="J189" t="s">
        <v>1034</v>
      </c>
      <c r="K189" t="b">
        <v>1</v>
      </c>
      <c r="L189" t="b">
        <v>0</v>
      </c>
      <c r="M189" t="b">
        <v>0</v>
      </c>
      <c r="N189">
        <v>17.5</v>
      </c>
      <c r="O189" s="148">
        <v>5</v>
      </c>
      <c r="P189" s="148" t="s">
        <v>1856</v>
      </c>
      <c r="Q189" s="148">
        <v>6</v>
      </c>
      <c r="R189" s="148">
        <v>12.4</v>
      </c>
      <c r="S189" t="s">
        <v>1495</v>
      </c>
      <c r="T189"/>
      <c r="U189">
        <v>53.879600000000003</v>
      </c>
      <c r="V189">
        <v>-166.5532</v>
      </c>
      <c r="W189" s="148" t="s">
        <v>1822</v>
      </c>
      <c r="X189" s="76"/>
      <c r="Y189">
        <f>VLOOKUP(F189,'LOOKUP OPERATOR 05032023'!$A$2:$P$173,16,FALSE)</f>
        <v>0</v>
      </c>
    </row>
    <row r="190" spans="1:25" x14ac:dyDescent="0.3">
      <c r="B190" s="148" t="s">
        <v>1041</v>
      </c>
      <c r="C190" s="148">
        <v>50711</v>
      </c>
      <c r="E190" t="s">
        <v>1043</v>
      </c>
      <c r="F190" t="s">
        <v>1678</v>
      </c>
      <c r="G190" s="148">
        <v>19511</v>
      </c>
      <c r="H190" t="s">
        <v>1042</v>
      </c>
      <c r="I190" t="s">
        <v>1660</v>
      </c>
      <c r="J190" t="s">
        <v>600</v>
      </c>
      <c r="K190" t="b">
        <v>1</v>
      </c>
      <c r="L190" t="b">
        <v>0</v>
      </c>
      <c r="M190" t="b">
        <v>1</v>
      </c>
      <c r="N190">
        <v>22.6</v>
      </c>
      <c r="O190" s="148">
        <v>3</v>
      </c>
      <c r="P190" s="148" t="s">
        <v>1857</v>
      </c>
      <c r="Q190" s="148">
        <v>5</v>
      </c>
      <c r="R190" s="148">
        <v>69</v>
      </c>
      <c r="S190" t="s">
        <v>1495</v>
      </c>
      <c r="T190"/>
      <c r="U190">
        <v>64.854170999999994</v>
      </c>
      <c r="V190">
        <v>-147.82207500000001</v>
      </c>
      <c r="W190" s="148" t="s">
        <v>1822</v>
      </c>
      <c r="Y190">
        <f>VLOOKUP(F190,'LOOKUP OPERATOR 05032023'!$A$2:$P$173,16,FALSE)</f>
        <v>0</v>
      </c>
    </row>
    <row r="191" spans="1:25" x14ac:dyDescent="0.3">
      <c r="B191" s="148" t="s">
        <v>1026</v>
      </c>
      <c r="C191" s="148">
        <v>50392</v>
      </c>
      <c r="E191" t="s">
        <v>1028</v>
      </c>
      <c r="F191" t="s">
        <v>1665</v>
      </c>
      <c r="G191" s="148">
        <v>22199</v>
      </c>
      <c r="H191" t="s">
        <v>1324</v>
      </c>
      <c r="I191" t="s">
        <v>1660</v>
      </c>
      <c r="J191" t="s">
        <v>600</v>
      </c>
      <c r="K191" t="b">
        <v>1</v>
      </c>
      <c r="L191" t="b">
        <v>0</v>
      </c>
      <c r="M191" t="b">
        <v>1</v>
      </c>
      <c r="N191">
        <v>33.5</v>
      </c>
      <c r="O191" s="148">
        <v>3</v>
      </c>
      <c r="P191" s="148" t="s">
        <v>1857</v>
      </c>
      <c r="Q191" s="148">
        <v>5</v>
      </c>
      <c r="R191" s="148">
        <v>7.2</v>
      </c>
      <c r="S191" t="s">
        <v>1495</v>
      </c>
      <c r="T191"/>
      <c r="U191">
        <v>64.671409999999995</v>
      </c>
      <c r="V191">
        <v>-147.075988</v>
      </c>
      <c r="W191" s="148" t="s">
        <v>1822</v>
      </c>
      <c r="Y191">
        <f>VLOOKUP(F191,'LOOKUP OPERATOR 05032023'!$A$2:$P$173,16,FALSE)</f>
        <v>59</v>
      </c>
    </row>
    <row r="192" spans="1:25" x14ac:dyDescent="0.3">
      <c r="B192" s="148" t="s">
        <v>1419</v>
      </c>
      <c r="E192" t="s">
        <v>1858</v>
      </c>
      <c r="G192" s="172"/>
      <c r="H192" s="136"/>
      <c r="K192" t="b">
        <v>0</v>
      </c>
      <c r="L192" t="b">
        <v>0</v>
      </c>
      <c r="M192" s="172" t="s">
        <v>1823</v>
      </c>
      <c r="N192" s="136">
        <v>0.224</v>
      </c>
      <c r="O192" s="172"/>
      <c r="P192" s="172"/>
      <c r="Q192" s="172"/>
      <c r="R192" s="148">
        <v>7.2</v>
      </c>
      <c r="S192" t="s">
        <v>505</v>
      </c>
      <c r="T192"/>
      <c r="Y192" t="e">
        <f>VLOOKUP(F192,'LOOKUP OPERATOR 05032023'!$A$2:$P$173,16,FALSE)</f>
        <v>#N/A</v>
      </c>
    </row>
    <row r="193" spans="1:25" x14ac:dyDescent="0.3">
      <c r="A193" s="148">
        <v>331195</v>
      </c>
      <c r="B193" s="148" t="s">
        <v>622</v>
      </c>
      <c r="C193" s="148">
        <v>61685</v>
      </c>
      <c r="D193" s="148">
        <v>331195</v>
      </c>
      <c r="E193" t="s">
        <v>1352</v>
      </c>
      <c r="F193" t="s">
        <v>1518</v>
      </c>
      <c r="G193" s="148">
        <v>219</v>
      </c>
      <c r="H193" t="s">
        <v>80</v>
      </c>
      <c r="I193" t="s">
        <v>1859</v>
      </c>
      <c r="J193" t="s">
        <v>623</v>
      </c>
      <c r="K193" t="b">
        <v>1</v>
      </c>
      <c r="L193" t="b">
        <v>1</v>
      </c>
      <c r="M193" s="172" t="s">
        <v>1826</v>
      </c>
      <c r="N193">
        <v>0.73</v>
      </c>
      <c r="O193" s="148">
        <v>1</v>
      </c>
      <c r="P193" s="148" t="s">
        <v>1821</v>
      </c>
      <c r="Q193" s="148">
        <v>1</v>
      </c>
      <c r="R193" s="148">
        <v>12.47</v>
      </c>
      <c r="S193" t="s">
        <v>1495</v>
      </c>
      <c r="T193"/>
      <c r="U193">
        <v>62.592756000000001</v>
      </c>
      <c r="V193">
        <v>-143.58886899999999</v>
      </c>
      <c r="W193" s="148" t="s">
        <v>1822</v>
      </c>
      <c r="Y193">
        <f>VLOOKUP(F193,'LOOKUP OPERATOR 05032023'!$A$2:$P$173,16,FALSE)</f>
        <v>2</v>
      </c>
    </row>
    <row r="194" spans="1:25" x14ac:dyDescent="0.3">
      <c r="A194" s="148">
        <v>332880</v>
      </c>
      <c r="B194" s="148" t="s">
        <v>1044</v>
      </c>
      <c r="D194" s="148">
        <v>332880</v>
      </c>
      <c r="E194" t="s">
        <v>379</v>
      </c>
      <c r="F194" t="s">
        <v>1635</v>
      </c>
      <c r="H194" t="s">
        <v>378</v>
      </c>
      <c r="I194" t="s">
        <v>1636</v>
      </c>
      <c r="J194" t="s">
        <v>1045</v>
      </c>
      <c r="K194" t="b">
        <v>0</v>
      </c>
      <c r="L194" t="b">
        <v>1</v>
      </c>
      <c r="M194" s="148" t="s">
        <v>1826</v>
      </c>
      <c r="N194">
        <v>0.495</v>
      </c>
      <c r="O194" s="148">
        <v>1</v>
      </c>
      <c r="P194" s="148" t="s">
        <v>1821</v>
      </c>
      <c r="Q194" s="148">
        <v>1</v>
      </c>
      <c r="R194" s="148">
        <v>7.2</v>
      </c>
      <c r="S194" t="s">
        <v>505</v>
      </c>
      <c r="T194"/>
      <c r="U194">
        <v>67.013890000000004</v>
      </c>
      <c r="V194">
        <v>-146.41861</v>
      </c>
      <c r="W194" s="148" t="s">
        <v>1822</v>
      </c>
      <c r="Y194">
        <f>VLOOKUP(F194,'LOOKUP OPERATOR 05032023'!$A$2:$P$173,16,FALSE)</f>
        <v>0</v>
      </c>
    </row>
    <row r="195" spans="1:25" x14ac:dyDescent="0.3">
      <c r="B195" s="148" t="s">
        <v>1046</v>
      </c>
      <c r="C195" s="148">
        <v>54305</v>
      </c>
      <c r="E195" t="s">
        <v>1048</v>
      </c>
      <c r="F195" t="s">
        <v>1860</v>
      </c>
      <c r="G195" s="148">
        <v>20523</v>
      </c>
      <c r="H195" t="s">
        <v>1047</v>
      </c>
      <c r="I195" t="s">
        <v>1634</v>
      </c>
      <c r="J195" t="s">
        <v>1034</v>
      </c>
      <c r="K195" t="b">
        <v>1</v>
      </c>
      <c r="L195" t="b">
        <v>0</v>
      </c>
      <c r="M195" t="b">
        <v>1</v>
      </c>
      <c r="N195">
        <v>6.6</v>
      </c>
      <c r="O195" s="148">
        <v>4</v>
      </c>
      <c r="P195" s="148" t="s">
        <v>1855</v>
      </c>
      <c r="Q195" s="148">
        <v>7</v>
      </c>
      <c r="R195" s="148">
        <v>4.16</v>
      </c>
      <c r="S195" t="s">
        <v>1495</v>
      </c>
      <c r="T195"/>
      <c r="U195">
        <v>53.858508</v>
      </c>
      <c r="V195">
        <v>-166.55287999999999</v>
      </c>
      <c r="W195" s="148" t="s">
        <v>1822</v>
      </c>
      <c r="Y195">
        <f>VLOOKUP(F195,'LOOKUP OPERATOR 05032023'!$A$2:$P$173,16,FALSE)</f>
        <v>0</v>
      </c>
    </row>
    <row r="196" spans="1:25" x14ac:dyDescent="0.3">
      <c r="A196" s="148">
        <v>332890</v>
      </c>
      <c r="B196" s="148" t="s">
        <v>1049</v>
      </c>
      <c r="D196" s="148">
        <v>332890</v>
      </c>
      <c r="E196" t="s">
        <v>381</v>
      </c>
      <c r="F196" t="s">
        <v>1641</v>
      </c>
      <c r="H196" t="s">
        <v>380</v>
      </c>
      <c r="I196" t="s">
        <v>1642</v>
      </c>
      <c r="J196" t="s">
        <v>1050</v>
      </c>
      <c r="K196" t="b">
        <v>0</v>
      </c>
      <c r="L196" t="b">
        <v>1</v>
      </c>
      <c r="M196" s="148" t="s">
        <v>1826</v>
      </c>
      <c r="O196" s="148">
        <v>1</v>
      </c>
      <c r="P196" s="148" t="s">
        <v>1821</v>
      </c>
      <c r="Q196" s="148">
        <v>1</v>
      </c>
      <c r="R196" s="148">
        <v>7.2</v>
      </c>
      <c r="S196" t="s">
        <v>505</v>
      </c>
      <c r="T196"/>
      <c r="U196">
        <v>64.681389999999993</v>
      </c>
      <c r="V196">
        <v>-163.40556000000001</v>
      </c>
      <c r="W196" s="148" t="s">
        <v>1822</v>
      </c>
      <c r="Y196">
        <f>VLOOKUP(F196,'LOOKUP OPERATOR 05032023'!$A$2:$P$173,16,FALSE)</f>
        <v>0</v>
      </c>
    </row>
    <row r="197" spans="1:25" x14ac:dyDescent="0.3">
      <c r="B197" s="148" t="s">
        <v>1051</v>
      </c>
      <c r="C197" s="148">
        <v>95</v>
      </c>
      <c r="E197" t="s">
        <v>383</v>
      </c>
      <c r="F197" t="s">
        <v>1664</v>
      </c>
      <c r="G197" s="148">
        <v>21015</v>
      </c>
      <c r="H197" t="s">
        <v>382</v>
      </c>
      <c r="I197" t="s">
        <v>1657</v>
      </c>
      <c r="J197" t="s">
        <v>864</v>
      </c>
      <c r="K197" t="b">
        <v>1</v>
      </c>
      <c r="L197" t="b">
        <v>0</v>
      </c>
      <c r="M197" t="b">
        <v>1</v>
      </c>
      <c r="N197">
        <v>8.5</v>
      </c>
      <c r="O197" s="148">
        <v>1</v>
      </c>
      <c r="P197" s="148" t="s">
        <v>1821</v>
      </c>
      <c r="Q197" s="148">
        <v>1</v>
      </c>
      <c r="R197" s="148">
        <v>12.47</v>
      </c>
      <c r="S197" t="s">
        <v>1495</v>
      </c>
      <c r="T197"/>
      <c r="U197">
        <v>56.460976000000002</v>
      </c>
      <c r="V197">
        <v>-132.37943899999999</v>
      </c>
      <c r="Y197">
        <f>VLOOKUP(F197,'LOOKUP OPERATOR 05032023'!$A$2:$P$173,16,FALSE)</f>
        <v>0</v>
      </c>
    </row>
    <row r="198" spans="1:25" x14ac:dyDescent="0.3">
      <c r="B198" s="148" t="s">
        <v>1420</v>
      </c>
      <c r="E198" s="220" t="s">
        <v>1861</v>
      </c>
      <c r="G198" s="172"/>
      <c r="H198" s="136"/>
      <c r="K198" t="b">
        <v>0</v>
      </c>
      <c r="L198" t="b">
        <v>0</v>
      </c>
      <c r="M198" s="136" t="b">
        <v>0</v>
      </c>
      <c r="N198" s="136"/>
      <c r="O198" s="172"/>
      <c r="P198" s="172"/>
      <c r="Q198" s="172"/>
      <c r="R198" s="172"/>
      <c r="S198" s="136" t="s">
        <v>505</v>
      </c>
      <c r="T198" s="136"/>
      <c r="U198" s="136"/>
      <c r="V198" s="136"/>
      <c r="W198" s="172"/>
      <c r="Y198" t="e">
        <f>VLOOKUP(F198,'LOOKUP OPERATOR 05032023'!$A$2:$P$173,16,FALSE)</f>
        <v>#N/A</v>
      </c>
    </row>
    <row r="199" spans="1:25" x14ac:dyDescent="0.3">
      <c r="B199" s="148" t="s">
        <v>1325</v>
      </c>
      <c r="E199" s="220" t="s">
        <v>1326</v>
      </c>
      <c r="G199" s="172"/>
      <c r="H199" s="136"/>
      <c r="K199" t="b">
        <v>0</v>
      </c>
      <c r="L199" t="b">
        <v>0</v>
      </c>
      <c r="M199" s="136" t="b">
        <v>0</v>
      </c>
      <c r="N199" s="136"/>
      <c r="O199" s="172"/>
      <c r="P199" s="172"/>
      <c r="Q199" s="172"/>
      <c r="R199" s="172"/>
      <c r="S199" s="136" t="s">
        <v>505</v>
      </c>
      <c r="T199" s="136"/>
      <c r="U199" s="136"/>
      <c r="V199" s="136"/>
      <c r="W199" s="172"/>
      <c r="Y199" t="e">
        <f>VLOOKUP(F199,'LOOKUP OPERATOR 05032023'!$A$2:$P$173,16,FALSE)</f>
        <v>#N/A</v>
      </c>
    </row>
    <row r="200" spans="1:25" x14ac:dyDescent="0.3">
      <c r="B200" s="148" t="s">
        <v>1327</v>
      </c>
      <c r="E200" s="220" t="s">
        <v>210</v>
      </c>
      <c r="G200" s="172"/>
      <c r="H200" s="136"/>
      <c r="K200" t="b">
        <v>0</v>
      </c>
      <c r="L200" t="b">
        <v>0</v>
      </c>
      <c r="M200" s="136" t="b">
        <v>0</v>
      </c>
      <c r="N200" s="136"/>
      <c r="O200" s="172"/>
      <c r="P200" s="172"/>
      <c r="Q200" s="172"/>
      <c r="R200" s="172"/>
      <c r="S200" s="136" t="s">
        <v>505</v>
      </c>
      <c r="T200" s="136"/>
      <c r="U200" s="136"/>
      <c r="V200" s="136"/>
      <c r="W200" s="172"/>
      <c r="Y200" t="e">
        <f>VLOOKUP(F200,'LOOKUP OPERATOR 05032023'!$A$2:$P$173,16,FALSE)</f>
        <v>#N/A</v>
      </c>
    </row>
    <row r="201" spans="1:25" x14ac:dyDescent="0.3">
      <c r="B201" s="148" t="s">
        <v>1421</v>
      </c>
      <c r="E201" s="87" t="s">
        <v>1862</v>
      </c>
      <c r="G201" s="172"/>
      <c r="H201" s="136"/>
      <c r="K201" t="b">
        <v>0</v>
      </c>
      <c r="L201" t="b">
        <v>0</v>
      </c>
      <c r="M201" s="136" t="b">
        <v>0</v>
      </c>
      <c r="N201" s="136"/>
      <c r="O201" s="172"/>
      <c r="P201" s="172"/>
      <c r="Q201" s="172"/>
      <c r="R201" s="172"/>
      <c r="S201" s="136" t="s">
        <v>505</v>
      </c>
      <c r="T201" s="136"/>
      <c r="U201" s="136"/>
      <c r="V201" s="136"/>
      <c r="W201" s="172"/>
      <c r="Y201" t="e">
        <f>VLOOKUP(F201,'LOOKUP OPERATOR 05032023'!$A$2:$P$173,16,FALSE)</f>
        <v>#N/A</v>
      </c>
    </row>
    <row r="202" spans="1:25" x14ac:dyDescent="0.3">
      <c r="A202" s="148">
        <v>331155</v>
      </c>
      <c r="B202" s="148" t="s">
        <v>1355</v>
      </c>
      <c r="C202" s="148">
        <v>7466</v>
      </c>
      <c r="D202" s="148">
        <v>331155</v>
      </c>
      <c r="E202" t="s">
        <v>98</v>
      </c>
      <c r="F202" t="s">
        <v>1662</v>
      </c>
      <c r="G202" s="172">
        <v>18963</v>
      </c>
      <c r="H202" s="136" t="s">
        <v>1356</v>
      </c>
      <c r="I202" t="s">
        <v>1528</v>
      </c>
      <c r="J202" t="s">
        <v>602</v>
      </c>
      <c r="K202" t="b">
        <v>0</v>
      </c>
      <c r="L202" t="b">
        <v>1</v>
      </c>
      <c r="M202" s="136"/>
      <c r="N202" s="136"/>
      <c r="O202" s="172"/>
      <c r="P202" s="172"/>
      <c r="Q202" s="172"/>
      <c r="R202" s="172"/>
      <c r="S202" s="172"/>
      <c r="T202" s="172"/>
      <c r="U202" s="136"/>
      <c r="V202" s="136"/>
      <c r="W202" s="148" t="s">
        <v>1822</v>
      </c>
      <c r="Y202">
        <f>VLOOKUP(F202,'LOOKUP OPERATOR 05032023'!$A$2:$P$173,16,FALSE)</f>
        <v>240</v>
      </c>
    </row>
    <row r="203" spans="1:25" x14ac:dyDescent="0.3">
      <c r="B203" s="148" t="s">
        <v>1422</v>
      </c>
      <c r="C203" s="148">
        <v>55982</v>
      </c>
      <c r="E203" t="s">
        <v>1863</v>
      </c>
      <c r="F203" t="s">
        <v>1716</v>
      </c>
      <c r="G203" s="148">
        <v>7353</v>
      </c>
      <c r="H203" t="s">
        <v>220</v>
      </c>
      <c r="I203" t="s">
        <v>1660</v>
      </c>
      <c r="J203" t="s">
        <v>600</v>
      </c>
      <c r="K203" t="b">
        <v>0</v>
      </c>
      <c r="L203" t="b">
        <v>0</v>
      </c>
      <c r="Y203">
        <f>VLOOKUP(F203,'LOOKUP OPERATOR 05032023'!$A$2:$P$173,16,FALSE)</f>
        <v>13</v>
      </c>
    </row>
    <row r="204" spans="1:25" x14ac:dyDescent="0.3">
      <c r="A204" s="148">
        <v>331210</v>
      </c>
      <c r="B204" s="148" t="s">
        <v>624</v>
      </c>
      <c r="C204" s="148">
        <v>7414</v>
      </c>
      <c r="D204" s="148">
        <v>331210</v>
      </c>
      <c r="E204" t="s">
        <v>99</v>
      </c>
      <c r="F204" t="s">
        <v>1518</v>
      </c>
      <c r="G204" s="148">
        <v>219</v>
      </c>
      <c r="H204" t="s">
        <v>80</v>
      </c>
      <c r="I204" t="s">
        <v>1528</v>
      </c>
      <c r="J204" t="s">
        <v>602</v>
      </c>
      <c r="K204" t="b">
        <v>1</v>
      </c>
      <c r="L204" t="b">
        <v>1</v>
      </c>
      <c r="M204" s="148" t="s">
        <v>1823</v>
      </c>
      <c r="N204">
        <v>1.075</v>
      </c>
      <c r="O204" s="148">
        <v>1</v>
      </c>
      <c r="P204" s="148" t="s">
        <v>1821</v>
      </c>
      <c r="Q204" s="148">
        <v>1</v>
      </c>
      <c r="R204" s="148">
        <v>4.16</v>
      </c>
      <c r="S204" t="s">
        <v>1495</v>
      </c>
      <c r="T204"/>
      <c r="U204">
        <v>55.685859999999998</v>
      </c>
      <c r="V204">
        <v>-132.52892</v>
      </c>
      <c r="Y204">
        <f>VLOOKUP(F204,'LOOKUP OPERATOR 05032023'!$A$2:$P$173,16,FALSE)</f>
        <v>2</v>
      </c>
    </row>
    <row r="205" spans="1:25" x14ac:dyDescent="0.3">
      <c r="B205" s="148" t="s">
        <v>1423</v>
      </c>
      <c r="C205" s="148">
        <v>7333</v>
      </c>
      <c r="E205" t="s">
        <v>1864</v>
      </c>
      <c r="F205" t="s">
        <v>1647</v>
      </c>
      <c r="G205" s="148">
        <v>17271</v>
      </c>
      <c r="H205" t="s">
        <v>1865</v>
      </c>
      <c r="I205" t="s">
        <v>1648</v>
      </c>
      <c r="J205" t="s">
        <v>986</v>
      </c>
      <c r="K205" t="b">
        <v>0</v>
      </c>
      <c r="L205" t="b">
        <v>0</v>
      </c>
      <c r="M205" t="b">
        <v>0</v>
      </c>
      <c r="N205">
        <v>15.9</v>
      </c>
      <c r="O205" s="148">
        <v>1</v>
      </c>
      <c r="P205" s="148" t="s">
        <v>1821</v>
      </c>
      <c r="Q205" s="148">
        <v>1</v>
      </c>
      <c r="R205" s="148">
        <v>69</v>
      </c>
      <c r="S205" t="s">
        <v>1495</v>
      </c>
      <c r="T205"/>
      <c r="U205">
        <v>57.051600000000001</v>
      </c>
      <c r="V205">
        <v>-135.22970000000001</v>
      </c>
      <c r="Y205">
        <f>VLOOKUP(F205,'LOOKUP OPERATOR 05032023'!$A$2:$P$173,16,FALSE)</f>
        <v>1</v>
      </c>
    </row>
    <row r="206" spans="1:25" x14ac:dyDescent="0.3">
      <c r="B206" s="148" t="s">
        <v>1424</v>
      </c>
      <c r="C206" s="148">
        <v>54222</v>
      </c>
      <c r="E206" t="s">
        <v>1866</v>
      </c>
      <c r="F206" t="s">
        <v>1670</v>
      </c>
      <c r="G206" s="148">
        <v>431</v>
      </c>
      <c r="H206" t="s">
        <v>1671</v>
      </c>
      <c r="K206" t="b">
        <v>0</v>
      </c>
      <c r="L206" t="b">
        <v>0</v>
      </c>
      <c r="Y206">
        <f>VLOOKUP(F206,'LOOKUP OPERATOR 05032023'!$A$2:$P$173,16,FALSE)</f>
        <v>0</v>
      </c>
    </row>
    <row r="207" spans="1:25" x14ac:dyDescent="0.3">
      <c r="B207" s="148" t="s">
        <v>1425</v>
      </c>
      <c r="C207" s="148">
        <v>54888</v>
      </c>
      <c r="E207" t="s">
        <v>1867</v>
      </c>
      <c r="F207" t="s">
        <v>1868</v>
      </c>
      <c r="G207" s="148">
        <v>14313</v>
      </c>
      <c r="H207" t="s">
        <v>1869</v>
      </c>
      <c r="K207" t="b">
        <v>0</v>
      </c>
      <c r="L207" t="b">
        <v>0</v>
      </c>
      <c r="Y207">
        <f>VLOOKUP(F207,'LOOKUP OPERATOR 05032023'!$A$2:$P$173,16,FALSE)</f>
        <v>520</v>
      </c>
    </row>
    <row r="208" spans="1:25" x14ac:dyDescent="0.3">
      <c r="B208" s="148" t="s">
        <v>1426</v>
      </c>
      <c r="C208" s="148">
        <v>54883</v>
      </c>
      <c r="E208" t="s">
        <v>1870</v>
      </c>
      <c r="F208" t="s">
        <v>1871</v>
      </c>
      <c r="G208" s="148">
        <v>9183</v>
      </c>
      <c r="H208" t="s">
        <v>1872</v>
      </c>
      <c r="K208" t="b">
        <v>0</v>
      </c>
      <c r="L208" t="b">
        <v>0</v>
      </c>
      <c r="Y208">
        <f>VLOOKUP(F208,'LOOKUP OPERATOR 05032023'!$A$2:$P$173,16,FALSE)</f>
        <v>0</v>
      </c>
    </row>
    <row r="209" spans="1:25" x14ac:dyDescent="0.3">
      <c r="B209" s="148" t="s">
        <v>1427</v>
      </c>
      <c r="C209" s="148">
        <v>54151</v>
      </c>
      <c r="E209" t="s">
        <v>1873</v>
      </c>
      <c r="F209" t="s">
        <v>1874</v>
      </c>
      <c r="G209" s="148">
        <v>14956</v>
      </c>
      <c r="H209" t="s">
        <v>1875</v>
      </c>
      <c r="K209" t="b">
        <v>0</v>
      </c>
      <c r="L209" t="b">
        <v>0</v>
      </c>
      <c r="Y209">
        <f>VLOOKUP(F209,'LOOKUP OPERATOR 05032023'!$A$2:$P$173,16,FALSE)</f>
        <v>724</v>
      </c>
    </row>
    <row r="210" spans="1:25" s="76" customFormat="1" x14ac:dyDescent="0.3">
      <c r="A210" s="148"/>
      <c r="B210" s="148" t="s">
        <v>1428</v>
      </c>
      <c r="C210" s="148">
        <v>54152</v>
      </c>
      <c r="D210" s="148"/>
      <c r="E210" t="s">
        <v>1876</v>
      </c>
      <c r="F210" t="s">
        <v>1874</v>
      </c>
      <c r="G210" s="148">
        <v>14956</v>
      </c>
      <c r="H210" t="s">
        <v>1875</v>
      </c>
      <c r="I210"/>
      <c r="J210"/>
      <c r="K210" t="b">
        <v>0</v>
      </c>
      <c r="L210" t="b">
        <v>0</v>
      </c>
      <c r="M210"/>
      <c r="N210"/>
      <c r="O210" s="148"/>
      <c r="P210" s="148"/>
      <c r="Q210" s="148"/>
      <c r="R210" s="148"/>
      <c r="S210" s="148"/>
      <c r="T210" s="148"/>
      <c r="U210"/>
      <c r="V210"/>
      <c r="W210" s="148"/>
      <c r="X210"/>
      <c r="Y210">
        <f>VLOOKUP(F210,'LOOKUP OPERATOR 05032023'!$A$2:$P$173,16,FALSE)</f>
        <v>724</v>
      </c>
    </row>
    <row r="211" spans="1:25" s="76" customFormat="1" x14ac:dyDescent="0.3">
      <c r="A211" s="148"/>
      <c r="B211" s="148" t="s">
        <v>1429</v>
      </c>
      <c r="C211" s="148">
        <v>54153</v>
      </c>
      <c r="D211" s="148"/>
      <c r="E211" t="s">
        <v>1877</v>
      </c>
      <c r="F211" t="s">
        <v>1874</v>
      </c>
      <c r="G211" s="148">
        <v>14956</v>
      </c>
      <c r="H211" t="s">
        <v>1875</v>
      </c>
      <c r="I211"/>
      <c r="J211"/>
      <c r="K211" t="b">
        <v>0</v>
      </c>
      <c r="L211" t="b">
        <v>0</v>
      </c>
      <c r="M211"/>
      <c r="N211"/>
      <c r="O211" s="148"/>
      <c r="P211" s="148"/>
      <c r="Q211" s="148"/>
      <c r="R211" s="148"/>
      <c r="S211" s="148"/>
      <c r="T211" s="148"/>
      <c r="U211"/>
      <c r="V211"/>
      <c r="W211" s="148"/>
      <c r="X211"/>
      <c r="Y211">
        <f>VLOOKUP(F211,'LOOKUP OPERATOR 05032023'!$A$2:$P$173,16,FALSE)</f>
        <v>724</v>
      </c>
    </row>
    <row r="212" spans="1:25" x14ac:dyDescent="0.3">
      <c r="B212" s="148" t="s">
        <v>1430</v>
      </c>
      <c r="C212" s="148">
        <v>50415</v>
      </c>
      <c r="E212" t="s">
        <v>254</v>
      </c>
      <c r="F212" t="s">
        <v>1878</v>
      </c>
      <c r="G212" s="148">
        <v>14852</v>
      </c>
      <c r="H212" t="s">
        <v>1879</v>
      </c>
      <c r="I212" t="s">
        <v>1781</v>
      </c>
      <c r="J212" t="s">
        <v>871</v>
      </c>
      <c r="K212" t="b">
        <v>0</v>
      </c>
      <c r="L212" t="b">
        <v>0</v>
      </c>
      <c r="Y212">
        <f>VLOOKUP(F212,'LOOKUP OPERATOR 05032023'!$A$2:$P$173,16,FALSE)</f>
        <v>0</v>
      </c>
    </row>
    <row r="213" spans="1:25" x14ac:dyDescent="0.3">
      <c r="B213" s="148" t="s">
        <v>1431</v>
      </c>
      <c r="C213" s="148">
        <v>54155</v>
      </c>
      <c r="E213" t="s">
        <v>1880</v>
      </c>
      <c r="F213" t="s">
        <v>1881</v>
      </c>
      <c r="G213" s="148">
        <v>1388</v>
      </c>
      <c r="H213" t="s">
        <v>1882</v>
      </c>
      <c r="K213" t="b">
        <v>0</v>
      </c>
      <c r="L213" t="b">
        <v>0</v>
      </c>
      <c r="Y213">
        <f>VLOOKUP(F213,'LOOKUP OPERATOR 05032023'!$A$2:$P$173,16,FALSE)</f>
        <v>0</v>
      </c>
    </row>
    <row r="214" spans="1:25" x14ac:dyDescent="0.3">
      <c r="B214" s="148" t="s">
        <v>1432</v>
      </c>
      <c r="C214" s="148">
        <v>54871</v>
      </c>
      <c r="E214" t="s">
        <v>1883</v>
      </c>
      <c r="F214" t="s">
        <v>1884</v>
      </c>
      <c r="G214" s="172">
        <v>13972</v>
      </c>
      <c r="H214" s="136" t="s">
        <v>1885</v>
      </c>
      <c r="I214" s="136"/>
      <c r="K214" t="b">
        <v>0</v>
      </c>
      <c r="L214" t="b">
        <v>0</v>
      </c>
      <c r="M214" s="136"/>
      <c r="N214" s="136"/>
      <c r="O214" s="172"/>
      <c r="P214" s="172"/>
      <c r="Q214" s="172"/>
      <c r="R214" s="172"/>
      <c r="S214" s="172"/>
      <c r="T214" s="172"/>
      <c r="U214" s="136"/>
      <c r="V214" s="136"/>
      <c r="W214" s="172"/>
      <c r="Y214">
        <f>VLOOKUP(F214,'LOOKUP OPERATOR 05032023'!$A$2:$P$173,16,FALSE)</f>
        <v>742</v>
      </c>
    </row>
    <row r="215" spans="1:25" x14ac:dyDescent="0.3">
      <c r="A215" s="148">
        <v>331220</v>
      </c>
      <c r="B215" s="148" t="s">
        <v>625</v>
      </c>
      <c r="C215" s="148">
        <v>406</v>
      </c>
      <c r="D215" s="148">
        <v>331220</v>
      </c>
      <c r="E215" t="s">
        <v>100</v>
      </c>
      <c r="F215" t="s">
        <v>1518</v>
      </c>
      <c r="G215" s="148">
        <v>219</v>
      </c>
      <c r="H215" t="s">
        <v>80</v>
      </c>
      <c r="I215" t="s">
        <v>1619</v>
      </c>
      <c r="J215" t="s">
        <v>626</v>
      </c>
      <c r="K215" t="b">
        <v>1</v>
      </c>
      <c r="L215" t="b">
        <v>1</v>
      </c>
      <c r="M215" s="136" t="b">
        <v>0</v>
      </c>
      <c r="N215">
        <v>7.6</v>
      </c>
      <c r="O215" s="148">
        <v>1</v>
      </c>
      <c r="P215" s="148" t="s">
        <v>1821</v>
      </c>
      <c r="Q215" s="148">
        <v>1</v>
      </c>
      <c r="R215" s="148">
        <v>12.47</v>
      </c>
      <c r="S215" t="s">
        <v>1495</v>
      </c>
      <c r="T215"/>
      <c r="U215">
        <v>63.335520000000002</v>
      </c>
      <c r="V215">
        <v>-142.99996999999999</v>
      </c>
      <c r="W215" s="148" t="s">
        <v>1822</v>
      </c>
      <c r="Y215">
        <f>VLOOKUP(F215,'LOOKUP OPERATOR 05032023'!$A$2:$P$173,16,FALSE)</f>
        <v>2</v>
      </c>
    </row>
    <row r="216" spans="1:25" x14ac:dyDescent="0.3">
      <c r="B216" s="148" t="s">
        <v>1433</v>
      </c>
      <c r="C216" s="148">
        <v>54154</v>
      </c>
      <c r="E216" t="s">
        <v>1886</v>
      </c>
      <c r="F216" t="s">
        <v>1887</v>
      </c>
      <c r="G216" s="172">
        <v>14811</v>
      </c>
      <c r="H216" s="136" t="s">
        <v>1888</v>
      </c>
      <c r="I216" s="136"/>
      <c r="K216" t="b">
        <v>0</v>
      </c>
      <c r="L216" t="b">
        <v>0</v>
      </c>
      <c r="M216" s="136"/>
      <c r="N216" s="136"/>
      <c r="O216" s="172"/>
      <c r="P216" s="172"/>
      <c r="Q216" s="172"/>
      <c r="R216" s="172"/>
      <c r="S216" s="172"/>
      <c r="T216" s="172"/>
      <c r="U216" s="136"/>
      <c r="V216" s="136"/>
      <c r="W216" s="172"/>
      <c r="Y216">
        <f>VLOOKUP(F216,'LOOKUP OPERATOR 05032023'!$A$2:$P$173,16,FALSE)</f>
        <v>0</v>
      </c>
    </row>
    <row r="217" spans="1:25" x14ac:dyDescent="0.3">
      <c r="A217" s="148">
        <v>332860</v>
      </c>
      <c r="B217" s="148" t="s">
        <v>1434</v>
      </c>
      <c r="D217" s="148">
        <v>332860</v>
      </c>
      <c r="E217" t="s">
        <v>409</v>
      </c>
      <c r="F217" t="s">
        <v>1633</v>
      </c>
      <c r="G217" s="225">
        <v>19454</v>
      </c>
      <c r="H217" s="76" t="s">
        <v>375</v>
      </c>
      <c r="I217" s="76" t="s">
        <v>1634</v>
      </c>
      <c r="J217" t="s">
        <v>1034</v>
      </c>
      <c r="K217" t="b">
        <v>0</v>
      </c>
      <c r="L217" t="b">
        <v>1</v>
      </c>
      <c r="M217" s="76" t="b">
        <v>1</v>
      </c>
      <c r="N217" s="76">
        <v>1.1000000000000001</v>
      </c>
      <c r="O217" s="225">
        <v>1</v>
      </c>
      <c r="P217" s="225" t="s">
        <v>1821</v>
      </c>
      <c r="Q217" s="225">
        <v>1</v>
      </c>
      <c r="U217" s="76">
        <v>53.863993000000001</v>
      </c>
      <c r="V217" s="76">
        <v>-166.51259099999999</v>
      </c>
      <c r="W217" s="148" t="s">
        <v>1822</v>
      </c>
      <c r="X217" t="s">
        <v>1889</v>
      </c>
      <c r="Y217">
        <f>VLOOKUP(F217,'LOOKUP OPERATOR 05032023'!$A$2:$P$173,16,FALSE)</f>
        <v>0</v>
      </c>
    </row>
    <row r="218" spans="1:25" x14ac:dyDescent="0.3">
      <c r="A218" s="148">
        <v>331920</v>
      </c>
      <c r="B218" s="148" t="s">
        <v>1435</v>
      </c>
      <c r="D218" s="148">
        <v>331920</v>
      </c>
      <c r="E218" t="s">
        <v>797</v>
      </c>
      <c r="F218" t="s">
        <v>1728</v>
      </c>
      <c r="G218" s="215">
        <v>40215</v>
      </c>
      <c r="H218" t="s">
        <v>202</v>
      </c>
      <c r="I218" t="s">
        <v>1729</v>
      </c>
      <c r="J218" t="s">
        <v>796</v>
      </c>
      <c r="K218" t="b">
        <v>0</v>
      </c>
      <c r="L218" t="b">
        <v>1</v>
      </c>
      <c r="M218" t="b">
        <v>0</v>
      </c>
      <c r="O218" s="148">
        <v>1</v>
      </c>
      <c r="P218" s="148" t="s">
        <v>1821</v>
      </c>
      <c r="Q218" s="148">
        <v>1</v>
      </c>
      <c r="R218" s="148">
        <v>13</v>
      </c>
      <c r="U218">
        <v>60.555889000000001</v>
      </c>
      <c r="V218">
        <v>-145.752983</v>
      </c>
      <c r="W218" s="148" t="s">
        <v>1822</v>
      </c>
      <c r="X218" t="s">
        <v>1890</v>
      </c>
      <c r="Y218">
        <f>VLOOKUP(F218,'LOOKUP OPERATOR 05032023'!$A$2:$P$173,16,FALSE)</f>
        <v>160</v>
      </c>
    </row>
    <row r="219" spans="1:25" x14ac:dyDescent="0.3">
      <c r="A219" s="148">
        <v>331020</v>
      </c>
      <c r="B219" s="148" t="s">
        <v>579</v>
      </c>
      <c r="D219" s="148">
        <v>331020</v>
      </c>
      <c r="E219" t="s">
        <v>64</v>
      </c>
      <c r="F219" t="s">
        <v>1546</v>
      </c>
      <c r="H219" t="s">
        <v>63</v>
      </c>
      <c r="I219" t="s">
        <v>1547</v>
      </c>
      <c r="J219" t="s">
        <v>580</v>
      </c>
      <c r="K219" t="b">
        <v>0</v>
      </c>
      <c r="L219" t="b">
        <v>1</v>
      </c>
      <c r="M219" s="148" t="s">
        <v>1826</v>
      </c>
      <c r="N219">
        <v>1.5</v>
      </c>
      <c r="O219" s="148">
        <v>1</v>
      </c>
      <c r="P219" s="148" t="s">
        <v>1821</v>
      </c>
      <c r="Q219" s="148">
        <v>1</v>
      </c>
      <c r="R219" s="148">
        <v>7.2</v>
      </c>
      <c r="S219"/>
      <c r="T219"/>
      <c r="U219">
        <v>60.909439999999996</v>
      </c>
      <c r="V219">
        <v>-161.43138999999999</v>
      </c>
      <c r="W219" s="148" t="s">
        <v>1822</v>
      </c>
      <c r="Y219">
        <f>VLOOKUP(F219,'LOOKUP OPERATOR 05032023'!$A$2:$P$173,16,FALSE)</f>
        <v>412</v>
      </c>
    </row>
    <row r="220" spans="1:25" x14ac:dyDescent="0.3">
      <c r="A220" s="148">
        <v>331050</v>
      </c>
      <c r="B220" s="148" t="s">
        <v>628</v>
      </c>
      <c r="C220" s="148">
        <v>7750</v>
      </c>
      <c r="D220" s="148">
        <v>331050</v>
      </c>
      <c r="E220" t="s">
        <v>81</v>
      </c>
      <c r="F220" t="s">
        <v>1518</v>
      </c>
      <c r="G220" s="148">
        <v>219</v>
      </c>
      <c r="H220" t="s">
        <v>80</v>
      </c>
      <c r="I220" t="s">
        <v>1608</v>
      </c>
      <c r="J220" t="s">
        <v>629</v>
      </c>
      <c r="K220" t="b">
        <v>0</v>
      </c>
      <c r="L220" t="b">
        <v>1</v>
      </c>
      <c r="M220" s="148" t="s">
        <v>1826</v>
      </c>
      <c r="N220">
        <v>0.52500000000000002</v>
      </c>
      <c r="O220" s="148">
        <v>1</v>
      </c>
      <c r="P220" s="148" t="s">
        <v>1821</v>
      </c>
      <c r="Q220" s="148">
        <v>1</v>
      </c>
      <c r="R220" s="148">
        <v>7.2</v>
      </c>
      <c r="S220"/>
      <c r="T220"/>
      <c r="U220">
        <v>66.562610000000006</v>
      </c>
      <c r="V220">
        <v>-152.64756</v>
      </c>
      <c r="W220" s="148" t="s">
        <v>1822</v>
      </c>
      <c r="Y220">
        <f>VLOOKUP(F220,'LOOKUP OPERATOR 05032023'!$A$2:$P$173,16,FALSE)</f>
        <v>2</v>
      </c>
    </row>
    <row r="221" spans="1:25" x14ac:dyDescent="0.3">
      <c r="A221" s="148">
        <v>331060</v>
      </c>
      <c r="B221" s="148" t="s">
        <v>631</v>
      </c>
      <c r="C221" s="148">
        <v>7176</v>
      </c>
      <c r="D221" s="148">
        <v>331060</v>
      </c>
      <c r="E221" t="s">
        <v>82</v>
      </c>
      <c r="F221" t="s">
        <v>1518</v>
      </c>
      <c r="G221" s="148">
        <v>219</v>
      </c>
      <c r="H221" t="s">
        <v>80</v>
      </c>
      <c r="I221" t="s">
        <v>1694</v>
      </c>
      <c r="J221" t="s">
        <v>632</v>
      </c>
      <c r="K221" t="b">
        <v>0</v>
      </c>
      <c r="L221" t="b">
        <v>1</v>
      </c>
      <c r="M221" s="148" t="s">
        <v>1823</v>
      </c>
      <c r="N221">
        <v>0.6</v>
      </c>
      <c r="O221" s="148">
        <v>1</v>
      </c>
      <c r="P221" s="148" t="s">
        <v>1821</v>
      </c>
      <c r="Q221" s="148">
        <v>1</v>
      </c>
      <c r="R221" s="148">
        <v>2.4</v>
      </c>
      <c r="S221"/>
      <c r="T221"/>
      <c r="U221">
        <v>66.917879999999997</v>
      </c>
      <c r="V221">
        <v>-151.51513</v>
      </c>
      <c r="W221" s="148" t="s">
        <v>1822</v>
      </c>
      <c r="Y221">
        <f>VLOOKUP(F221,'LOOKUP OPERATOR 05032023'!$A$2:$P$173,16,FALSE)</f>
        <v>2</v>
      </c>
    </row>
    <row r="222" spans="1:25" x14ac:dyDescent="0.3">
      <c r="A222" s="148">
        <v>331070</v>
      </c>
      <c r="B222" s="148" t="s">
        <v>1331</v>
      </c>
      <c r="C222" s="148">
        <v>7332</v>
      </c>
      <c r="D222" s="148">
        <v>331070</v>
      </c>
      <c r="E222" t="s">
        <v>85</v>
      </c>
      <c r="F222" t="s">
        <v>1518</v>
      </c>
      <c r="G222" s="148">
        <v>219</v>
      </c>
      <c r="H222" t="s">
        <v>80</v>
      </c>
      <c r="I222" t="s">
        <v>1859</v>
      </c>
      <c r="J222" t="s">
        <v>623</v>
      </c>
      <c r="K222" t="b">
        <v>0</v>
      </c>
      <c r="L222" t="b">
        <v>1</v>
      </c>
      <c r="M222" s="148" t="s">
        <v>1823</v>
      </c>
      <c r="N222">
        <v>0.2</v>
      </c>
      <c r="O222" s="148">
        <v>1</v>
      </c>
      <c r="P222" s="148" t="s">
        <v>1821</v>
      </c>
      <c r="Q222" s="148">
        <v>1</v>
      </c>
      <c r="R222" s="148">
        <v>7.2</v>
      </c>
      <c r="S222"/>
      <c r="T222"/>
      <c r="U222">
        <v>62.564999999999998</v>
      </c>
      <c r="V222">
        <v>-144.66471999999999</v>
      </c>
      <c r="Y222">
        <f>VLOOKUP(F222,'LOOKUP OPERATOR 05032023'!$A$2:$P$173,16,FALSE)</f>
        <v>2</v>
      </c>
    </row>
    <row r="223" spans="1:25" x14ac:dyDescent="0.3">
      <c r="A223" s="148">
        <v>331080</v>
      </c>
      <c r="B223" s="148" t="s">
        <v>1332</v>
      </c>
      <c r="C223" s="148">
        <v>7342</v>
      </c>
      <c r="D223" s="148">
        <v>331080</v>
      </c>
      <c r="E223" t="s">
        <v>86</v>
      </c>
      <c r="F223" t="s">
        <v>1518</v>
      </c>
      <c r="G223" s="148">
        <v>219</v>
      </c>
      <c r="H223" t="s">
        <v>80</v>
      </c>
      <c r="I223" t="s">
        <v>1528</v>
      </c>
      <c r="J223" t="s">
        <v>602</v>
      </c>
      <c r="K223" t="b">
        <v>0</v>
      </c>
      <c r="L223" t="b">
        <v>1</v>
      </c>
      <c r="M223" s="148" t="s">
        <v>1823</v>
      </c>
      <c r="N223">
        <v>0.66</v>
      </c>
      <c r="O223" s="148">
        <v>1</v>
      </c>
      <c r="P223" s="148" t="s">
        <v>1821</v>
      </c>
      <c r="Q223" s="148">
        <v>1</v>
      </c>
      <c r="R223" s="148">
        <v>2.4</v>
      </c>
      <c r="S223"/>
      <c r="T223"/>
      <c r="U223">
        <v>56.013890000000004</v>
      </c>
      <c r="V223">
        <v>-132.82777999999999</v>
      </c>
      <c r="Y223">
        <f>VLOOKUP(F223,'LOOKUP OPERATOR 05032023'!$A$2:$P$173,16,FALSE)</f>
        <v>2</v>
      </c>
    </row>
    <row r="224" spans="1:25" x14ac:dyDescent="0.3">
      <c r="A224" s="148">
        <v>331110</v>
      </c>
      <c r="B224" s="148" t="s">
        <v>634</v>
      </c>
      <c r="C224" s="148">
        <v>7375</v>
      </c>
      <c r="D224" s="148">
        <v>331110</v>
      </c>
      <c r="E224" t="s">
        <v>87</v>
      </c>
      <c r="F224" t="s">
        <v>1518</v>
      </c>
      <c r="G224" s="148">
        <v>219</v>
      </c>
      <c r="H224" t="s">
        <v>80</v>
      </c>
      <c r="I224" t="s">
        <v>1738</v>
      </c>
      <c r="J224" t="s">
        <v>635</v>
      </c>
      <c r="K224" t="b">
        <v>0</v>
      </c>
      <c r="L224" t="b">
        <v>1</v>
      </c>
      <c r="M224" s="148" t="s">
        <v>1826</v>
      </c>
      <c r="N224">
        <v>0.45</v>
      </c>
      <c r="O224" s="148">
        <v>1</v>
      </c>
      <c r="P224" s="148" t="s">
        <v>1821</v>
      </c>
      <c r="Q224" s="148">
        <v>1</v>
      </c>
      <c r="R224" s="148">
        <v>7.2</v>
      </c>
      <c r="S224"/>
      <c r="T224"/>
      <c r="U224">
        <v>64.788060000000002</v>
      </c>
      <c r="V224">
        <v>-141.19999999999999</v>
      </c>
      <c r="W224" s="148" t="s">
        <v>1822</v>
      </c>
      <c r="Y224">
        <f>VLOOKUP(F224,'LOOKUP OPERATOR 05032023'!$A$2:$P$173,16,FALSE)</f>
        <v>2</v>
      </c>
    </row>
    <row r="225" spans="1:25" x14ac:dyDescent="0.3">
      <c r="A225" s="148">
        <v>332010</v>
      </c>
      <c r="B225" s="148" t="s">
        <v>835</v>
      </c>
      <c r="D225" s="148">
        <v>332010</v>
      </c>
      <c r="E225" t="s">
        <v>226</v>
      </c>
      <c r="F225" t="s">
        <v>1518</v>
      </c>
      <c r="G225" s="148">
        <v>219</v>
      </c>
      <c r="H225" t="s">
        <v>80</v>
      </c>
      <c r="I225" t="s">
        <v>1761</v>
      </c>
      <c r="J225" t="s">
        <v>836</v>
      </c>
      <c r="K225" t="b">
        <v>0</v>
      </c>
      <c r="L225" t="b">
        <v>1</v>
      </c>
      <c r="M225" s="148" t="s">
        <v>1823</v>
      </c>
      <c r="N225">
        <v>0.84199999999999997</v>
      </c>
      <c r="O225" s="148">
        <v>1</v>
      </c>
      <c r="P225" s="148" t="s">
        <v>1821</v>
      </c>
      <c r="Q225" s="148">
        <v>1</v>
      </c>
      <c r="R225" s="148">
        <v>7.2</v>
      </c>
      <c r="S225"/>
      <c r="T225"/>
      <c r="U225">
        <v>58.413330000000002</v>
      </c>
      <c r="V225">
        <v>-135.73694</v>
      </c>
      <c r="W225" s="148" t="s">
        <v>1822</v>
      </c>
      <c r="Y225">
        <f>VLOOKUP(F225,'LOOKUP OPERATOR 05032023'!$A$2:$P$173,16,FALSE)</f>
        <v>2</v>
      </c>
    </row>
    <row r="226" spans="1:25" x14ac:dyDescent="0.3">
      <c r="A226" s="148">
        <v>331130</v>
      </c>
      <c r="B226" s="148" t="s">
        <v>637</v>
      </c>
      <c r="C226" s="148">
        <v>7506</v>
      </c>
      <c r="D226" s="148">
        <v>331130</v>
      </c>
      <c r="E226" t="s">
        <v>90</v>
      </c>
      <c r="F226" t="s">
        <v>1518</v>
      </c>
      <c r="G226" s="148">
        <v>219</v>
      </c>
      <c r="H226" t="s">
        <v>80</v>
      </c>
      <c r="I226" t="s">
        <v>1762</v>
      </c>
      <c r="J226" t="s">
        <v>638</v>
      </c>
      <c r="K226" t="b">
        <v>0</v>
      </c>
      <c r="L226" t="b">
        <v>1</v>
      </c>
      <c r="M226" s="148" t="s">
        <v>1823</v>
      </c>
      <c r="N226">
        <v>8.3000000000000004E-2</v>
      </c>
      <c r="O226" s="148">
        <v>1</v>
      </c>
      <c r="P226" s="148" t="s">
        <v>1821</v>
      </c>
      <c r="Q226" s="148">
        <v>1</v>
      </c>
      <c r="R226" s="148">
        <v>2.4</v>
      </c>
      <c r="S226"/>
      <c r="T226"/>
      <c r="U226">
        <v>64.026889999999995</v>
      </c>
      <c r="V226">
        <v>-144.66162</v>
      </c>
      <c r="Y226">
        <f>VLOOKUP(F226,'LOOKUP OPERATOR 05032023'!$A$2:$P$173,16,FALSE)</f>
        <v>2</v>
      </c>
    </row>
    <row r="227" spans="1:25" x14ac:dyDescent="0.3">
      <c r="A227" s="148">
        <v>331140</v>
      </c>
      <c r="B227" s="148" t="s">
        <v>1333</v>
      </c>
      <c r="C227" s="148">
        <v>7249</v>
      </c>
      <c r="D227" s="148">
        <v>331140</v>
      </c>
      <c r="E227" t="s">
        <v>91</v>
      </c>
      <c r="F227" t="s">
        <v>1518</v>
      </c>
      <c r="G227" s="148">
        <v>219</v>
      </c>
      <c r="H227" t="s">
        <v>80</v>
      </c>
      <c r="I227" t="s">
        <v>1528</v>
      </c>
      <c r="J227" t="s">
        <v>602</v>
      </c>
      <c r="K227" t="b">
        <v>0</v>
      </c>
      <c r="L227" t="b">
        <v>1</v>
      </c>
      <c r="M227" s="148" t="s">
        <v>1823</v>
      </c>
      <c r="N227">
        <v>0.45</v>
      </c>
      <c r="O227" s="148">
        <v>1</v>
      </c>
      <c r="P227" s="148" t="s">
        <v>1821</v>
      </c>
      <c r="Q227" s="148">
        <v>1</v>
      </c>
      <c r="R227" s="148">
        <v>2.4</v>
      </c>
      <c r="S227"/>
      <c r="T227"/>
      <c r="U227" t="s">
        <v>505</v>
      </c>
      <c r="Y227">
        <f>VLOOKUP(F227,'LOOKUP OPERATOR 05032023'!$A$2:$P$173,16,FALSE)</f>
        <v>2</v>
      </c>
    </row>
    <row r="228" spans="1:25" s="136" customFormat="1" x14ac:dyDescent="0.3">
      <c r="A228" s="148">
        <v>331160</v>
      </c>
      <c r="B228" s="148" t="s">
        <v>1436</v>
      </c>
      <c r="C228" s="148">
        <v>7341</v>
      </c>
      <c r="D228" s="148">
        <v>331160</v>
      </c>
      <c r="E228" t="s">
        <v>394</v>
      </c>
      <c r="F228" t="s">
        <v>1518</v>
      </c>
      <c r="G228" s="148">
        <v>219</v>
      </c>
      <c r="H228" t="s">
        <v>80</v>
      </c>
      <c r="I228" t="s">
        <v>1859</v>
      </c>
      <c r="J228" t="s">
        <v>623</v>
      </c>
      <c r="K228" t="b">
        <v>0</v>
      </c>
      <c r="L228" t="b">
        <v>1</v>
      </c>
      <c r="M228" s="172" t="b">
        <v>0</v>
      </c>
      <c r="N228"/>
      <c r="O228" s="148">
        <v>1</v>
      </c>
      <c r="P228" s="148" t="s">
        <v>1821</v>
      </c>
      <c r="Q228" s="148">
        <v>1</v>
      </c>
      <c r="R228" s="148"/>
      <c r="S228"/>
      <c r="T228"/>
      <c r="U228">
        <v>62.931550000000001</v>
      </c>
      <c r="V228">
        <v>-143.79273000000001</v>
      </c>
      <c r="W228" s="148"/>
      <c r="X228"/>
      <c r="Y228">
        <f>VLOOKUP(F228,'LOOKUP OPERATOR 05032023'!$A$2:$P$173,16,FALSE)</f>
        <v>2</v>
      </c>
    </row>
    <row r="229" spans="1:25" x14ac:dyDescent="0.3">
      <c r="A229" s="148">
        <v>331200</v>
      </c>
      <c r="B229" s="148" t="s">
        <v>1437</v>
      </c>
      <c r="C229" s="148">
        <v>7371</v>
      </c>
      <c r="D229" s="148">
        <v>331200</v>
      </c>
      <c r="E229" t="s">
        <v>395</v>
      </c>
      <c r="F229" t="s">
        <v>1518</v>
      </c>
      <c r="G229" s="148">
        <v>219</v>
      </c>
      <c r="H229" t="s">
        <v>80</v>
      </c>
      <c r="I229" t="s">
        <v>1619</v>
      </c>
      <c r="J229" t="s">
        <v>626</v>
      </c>
      <c r="K229" t="b">
        <v>0</v>
      </c>
      <c r="L229" t="b">
        <v>1</v>
      </c>
      <c r="M229" s="148" t="b">
        <v>0</v>
      </c>
      <c r="O229" s="148">
        <v>1</v>
      </c>
      <c r="P229" s="148" t="s">
        <v>1821</v>
      </c>
      <c r="Q229" s="148">
        <v>1</v>
      </c>
      <c r="S229"/>
      <c r="T229"/>
      <c r="U229">
        <v>63.137219999999999</v>
      </c>
      <c r="V229">
        <v>-142.51611</v>
      </c>
      <c r="Y229">
        <f>VLOOKUP(F229,'LOOKUP OPERATOR 05032023'!$A$2:$P$173,16,FALSE)</f>
        <v>2</v>
      </c>
    </row>
    <row r="230" spans="1:25" x14ac:dyDescent="0.3">
      <c r="A230" s="148">
        <v>331030</v>
      </c>
      <c r="B230" s="148" t="s">
        <v>581</v>
      </c>
      <c r="D230" s="148">
        <v>331030</v>
      </c>
      <c r="E230" t="s">
        <v>66</v>
      </c>
      <c r="F230" t="s">
        <v>1565</v>
      </c>
      <c r="H230" t="s">
        <v>65</v>
      </c>
      <c r="I230" t="s">
        <v>1566</v>
      </c>
      <c r="J230" t="s">
        <v>582</v>
      </c>
      <c r="K230" t="b">
        <v>0</v>
      </c>
      <c r="L230" t="b">
        <v>1</v>
      </c>
      <c r="M230" s="148" t="s">
        <v>1826</v>
      </c>
      <c r="N230">
        <v>0.92</v>
      </c>
      <c r="O230" s="148">
        <v>1</v>
      </c>
      <c r="P230" s="148" t="s">
        <v>1821</v>
      </c>
      <c r="Q230" s="148">
        <v>1</v>
      </c>
      <c r="R230" s="148">
        <v>7.2</v>
      </c>
      <c r="S230"/>
      <c r="T230"/>
      <c r="U230">
        <v>60.912219999999998</v>
      </c>
      <c r="V230">
        <v>-161.21388999999999</v>
      </c>
      <c r="W230" s="148" t="s">
        <v>1822</v>
      </c>
      <c r="Y230">
        <f>VLOOKUP(F230,'LOOKUP OPERATOR 05032023'!$A$2:$P$173,16,FALSE)</f>
        <v>635</v>
      </c>
    </row>
    <row r="231" spans="1:25" s="136" customFormat="1" x14ac:dyDescent="0.3">
      <c r="A231" s="148">
        <v>331230</v>
      </c>
      <c r="B231" s="148" t="s">
        <v>639</v>
      </c>
      <c r="C231" s="148">
        <v>7753</v>
      </c>
      <c r="D231" s="148">
        <v>331230</v>
      </c>
      <c r="E231" t="s">
        <v>102</v>
      </c>
      <c r="F231" t="s">
        <v>1518</v>
      </c>
      <c r="G231" s="148">
        <v>219</v>
      </c>
      <c r="H231" t="s">
        <v>80</v>
      </c>
      <c r="I231" t="s">
        <v>1639</v>
      </c>
      <c r="J231" t="s">
        <v>640</v>
      </c>
      <c r="K231" t="b">
        <v>0</v>
      </c>
      <c r="L231" t="b">
        <v>1</v>
      </c>
      <c r="M231" s="172" t="b">
        <v>0</v>
      </c>
      <c r="N231">
        <v>0.25</v>
      </c>
      <c r="O231" s="148">
        <v>1</v>
      </c>
      <c r="P231" s="148" t="s">
        <v>1821</v>
      </c>
      <c r="Q231" s="148">
        <v>1</v>
      </c>
      <c r="R231" s="148">
        <v>2.4</v>
      </c>
      <c r="S231"/>
      <c r="T231"/>
      <c r="U231">
        <v>56.115279999999998</v>
      </c>
      <c r="V231">
        <v>-133.12083000000001</v>
      </c>
      <c r="W231" s="148" t="s">
        <v>1822</v>
      </c>
      <c r="X231"/>
      <c r="Y231">
        <f>VLOOKUP(F231,'LOOKUP OPERATOR 05032023'!$A$2:$P$173,16,FALSE)</f>
        <v>2</v>
      </c>
    </row>
    <row r="232" spans="1:25" x14ac:dyDescent="0.3">
      <c r="B232" s="148" t="s">
        <v>1334</v>
      </c>
      <c r="E232" s="220" t="s">
        <v>1335</v>
      </c>
      <c r="F232" t="s">
        <v>1518</v>
      </c>
      <c r="G232" s="148">
        <v>219</v>
      </c>
      <c r="H232" t="s">
        <v>80</v>
      </c>
      <c r="I232" t="s">
        <v>1602</v>
      </c>
      <c r="J232" t="s">
        <v>606</v>
      </c>
      <c r="K232" t="b">
        <v>0</v>
      </c>
      <c r="L232" t="b">
        <v>0</v>
      </c>
      <c r="M232" t="b">
        <v>0</v>
      </c>
      <c r="N232">
        <v>0.94299999999999995</v>
      </c>
      <c r="O232" s="148">
        <v>1</v>
      </c>
      <c r="P232" s="148" t="s">
        <v>1821</v>
      </c>
      <c r="Q232" s="148">
        <v>1</v>
      </c>
      <c r="S232"/>
      <c r="T232"/>
      <c r="U232">
        <v>59.451099999999997</v>
      </c>
      <c r="V232">
        <v>-135.3081</v>
      </c>
      <c r="W232" s="148" t="s">
        <v>1822</v>
      </c>
      <c r="X232" t="s">
        <v>1837</v>
      </c>
      <c r="Y232">
        <f>VLOOKUP(F232,'LOOKUP OPERATOR 05032023'!$A$2:$P$173,16,FALSE)</f>
        <v>2</v>
      </c>
    </row>
    <row r="233" spans="1:25" s="136" customFormat="1" x14ac:dyDescent="0.3">
      <c r="A233" s="148"/>
      <c r="B233" s="148" t="s">
        <v>1336</v>
      </c>
      <c r="C233" s="148"/>
      <c r="D233" s="148"/>
      <c r="E233" s="220" t="s">
        <v>1337</v>
      </c>
      <c r="F233" t="s">
        <v>1518</v>
      </c>
      <c r="G233" s="148">
        <v>219</v>
      </c>
      <c r="H233" t="s">
        <v>80</v>
      </c>
      <c r="I233" t="s">
        <v>1602</v>
      </c>
      <c r="J233" t="s">
        <v>606</v>
      </c>
      <c r="K233" t="b">
        <v>0</v>
      </c>
      <c r="L233" t="b">
        <v>0</v>
      </c>
      <c r="M233" s="148" t="b">
        <v>0</v>
      </c>
      <c r="N233"/>
      <c r="O233" s="148">
        <v>1</v>
      </c>
      <c r="P233" s="148" t="s">
        <v>1821</v>
      </c>
      <c r="Q233" s="148">
        <v>1</v>
      </c>
      <c r="R233" s="148"/>
      <c r="S233"/>
      <c r="T233"/>
      <c r="U233">
        <v>59.341111099999999</v>
      </c>
      <c r="V233">
        <v>-135.56555560000001</v>
      </c>
      <c r="W233" s="148" t="s">
        <v>1822</v>
      </c>
      <c r="X233" t="s">
        <v>1837</v>
      </c>
      <c r="Y233">
        <f>VLOOKUP(F233,'LOOKUP OPERATOR 05032023'!$A$2:$P$173,16,FALSE)</f>
        <v>2</v>
      </c>
    </row>
    <row r="234" spans="1:25" s="136" customFormat="1" x14ac:dyDescent="0.3">
      <c r="A234" s="148">
        <v>331170</v>
      </c>
      <c r="B234" s="148" t="s">
        <v>1363</v>
      </c>
      <c r="C234" s="148">
        <v>7792</v>
      </c>
      <c r="D234" s="148">
        <v>331170</v>
      </c>
      <c r="E234" s="76" t="s">
        <v>93</v>
      </c>
      <c r="F234" t="s">
        <v>1518</v>
      </c>
      <c r="G234" s="148">
        <v>219</v>
      </c>
      <c r="H234" t="s">
        <v>80</v>
      </c>
      <c r="I234" t="s">
        <v>1528</v>
      </c>
      <c r="J234" t="s">
        <v>602</v>
      </c>
      <c r="K234" t="b">
        <v>0</v>
      </c>
      <c r="L234" t="b">
        <v>1</v>
      </c>
      <c r="M234" s="136" t="b">
        <v>0</v>
      </c>
      <c r="O234" s="148">
        <v>1</v>
      </c>
      <c r="P234" s="148" t="s">
        <v>1821</v>
      </c>
      <c r="Q234" s="148">
        <v>1</v>
      </c>
      <c r="R234" s="148"/>
      <c r="S234"/>
      <c r="T234"/>
      <c r="U234">
        <v>55.880769999999998</v>
      </c>
      <c r="V234">
        <v>-133.19499999999999</v>
      </c>
      <c r="W234" s="148"/>
      <c r="X234"/>
      <c r="Y234">
        <f>VLOOKUP(F234,'LOOKUP OPERATOR 05032023'!$A$2:$P$173,16,FALSE)</f>
        <v>2</v>
      </c>
    </row>
    <row r="235" spans="1:25" x14ac:dyDescent="0.3">
      <c r="B235" s="148" t="s">
        <v>1438</v>
      </c>
      <c r="C235" s="215">
        <v>60814</v>
      </c>
      <c r="E235" s="216" t="s">
        <v>1891</v>
      </c>
      <c r="F235" t="s">
        <v>1518</v>
      </c>
      <c r="G235" s="221">
        <v>219</v>
      </c>
      <c r="H235" t="s">
        <v>80</v>
      </c>
      <c r="K235" t="b">
        <v>0</v>
      </c>
      <c r="L235" t="b">
        <v>0</v>
      </c>
      <c r="M235" s="136" t="b">
        <v>0</v>
      </c>
      <c r="N235" s="136"/>
      <c r="O235" s="172"/>
      <c r="P235" s="148" t="s">
        <v>1821</v>
      </c>
      <c r="Q235" s="148">
        <v>1</v>
      </c>
      <c r="R235" s="172"/>
      <c r="S235" s="172"/>
      <c r="T235" s="172"/>
      <c r="U235" s="219">
        <v>63.210689000000002</v>
      </c>
      <c r="V235" s="219">
        <v>-143.24715599999999</v>
      </c>
      <c r="W235" s="172"/>
      <c r="Y235">
        <f>VLOOKUP(F235,'LOOKUP OPERATOR 05032023'!$A$2:$P$173,16,FALSE)</f>
        <v>2</v>
      </c>
    </row>
    <row r="236" spans="1:25" x14ac:dyDescent="0.3">
      <c r="A236" s="148">
        <v>331240</v>
      </c>
      <c r="B236" s="148" t="s">
        <v>641</v>
      </c>
      <c r="C236" s="148">
        <v>6308</v>
      </c>
      <c r="D236" s="148">
        <v>331240</v>
      </c>
      <c r="E236" t="s">
        <v>104</v>
      </c>
      <c r="F236" t="s">
        <v>1491</v>
      </c>
      <c r="G236" s="148">
        <v>221</v>
      </c>
      <c r="H236" t="s">
        <v>103</v>
      </c>
      <c r="I236" t="s">
        <v>1892</v>
      </c>
      <c r="J236" t="s">
        <v>1338</v>
      </c>
      <c r="K236" t="b">
        <v>0</v>
      </c>
      <c r="L236" t="b">
        <v>1</v>
      </c>
      <c r="M236" t="b">
        <v>0</v>
      </c>
      <c r="N236">
        <v>0.8</v>
      </c>
      <c r="O236" s="148">
        <v>1</v>
      </c>
      <c r="P236" s="148" t="s">
        <v>1821</v>
      </c>
      <c r="Q236" s="148">
        <v>1</v>
      </c>
      <c r="R236" s="148">
        <v>13.47</v>
      </c>
      <c r="S236" t="s">
        <v>1495</v>
      </c>
      <c r="T236"/>
      <c r="U236">
        <v>62.683300000000003</v>
      </c>
      <c r="V236">
        <v>-164.65440000000001</v>
      </c>
      <c r="Y236">
        <f>VLOOKUP(F236,'LOOKUP OPERATOR 05032023'!$A$2:$P$173,16,FALSE)</f>
        <v>169</v>
      </c>
    </row>
    <row r="237" spans="1:25" x14ac:dyDescent="0.3">
      <c r="A237" s="148">
        <v>331240</v>
      </c>
      <c r="B237" s="148" t="s">
        <v>641</v>
      </c>
      <c r="C237" s="148">
        <v>57053</v>
      </c>
      <c r="D237" s="148">
        <v>331240</v>
      </c>
      <c r="E237" t="s">
        <v>104</v>
      </c>
      <c r="F237" t="s">
        <v>1491</v>
      </c>
      <c r="G237" s="148">
        <v>221</v>
      </c>
      <c r="H237" t="s">
        <v>103</v>
      </c>
      <c r="I237" t="s">
        <v>1892</v>
      </c>
      <c r="J237" t="s">
        <v>1338</v>
      </c>
      <c r="K237" t="b">
        <v>1</v>
      </c>
      <c r="L237" t="b">
        <v>1</v>
      </c>
      <c r="M237" t="b">
        <v>0</v>
      </c>
      <c r="N237">
        <v>0.8</v>
      </c>
      <c r="O237" s="148">
        <v>1</v>
      </c>
      <c r="P237" s="148" t="s">
        <v>1821</v>
      </c>
      <c r="Q237" s="148">
        <v>1</v>
      </c>
      <c r="R237" s="148">
        <v>13.47</v>
      </c>
      <c r="S237" t="s">
        <v>1495</v>
      </c>
      <c r="T237"/>
      <c r="U237">
        <v>62.683300000000003</v>
      </c>
      <c r="V237">
        <v>-164.65440000000001</v>
      </c>
      <c r="Y237">
        <f>VLOOKUP(F237,'LOOKUP OPERATOR 05032023'!$A$2:$P$173,16,FALSE)</f>
        <v>169</v>
      </c>
    </row>
    <row r="238" spans="1:25" x14ac:dyDescent="0.3">
      <c r="A238" s="148">
        <v>331250</v>
      </c>
      <c r="B238" s="148" t="s">
        <v>643</v>
      </c>
      <c r="C238" s="148">
        <v>6556</v>
      </c>
      <c r="D238" s="148">
        <v>331250</v>
      </c>
      <c r="E238" t="s">
        <v>105</v>
      </c>
      <c r="F238" t="s">
        <v>1491</v>
      </c>
      <c r="G238" s="148">
        <v>221</v>
      </c>
      <c r="H238" t="s">
        <v>103</v>
      </c>
      <c r="I238" t="s">
        <v>1624</v>
      </c>
      <c r="J238" t="s">
        <v>644</v>
      </c>
      <c r="K238" t="b">
        <v>0</v>
      </c>
      <c r="L238" t="b">
        <v>1</v>
      </c>
      <c r="M238" t="b">
        <v>1</v>
      </c>
      <c r="N238">
        <v>1.1000000000000001</v>
      </c>
      <c r="O238" s="148">
        <v>1</v>
      </c>
      <c r="P238" s="148" t="s">
        <v>1821</v>
      </c>
      <c r="Q238" s="148">
        <v>1</v>
      </c>
      <c r="R238" s="148">
        <v>12.5</v>
      </c>
      <c r="S238" t="s">
        <v>1495</v>
      </c>
      <c r="T238"/>
      <c r="U238">
        <v>67.087980000000002</v>
      </c>
      <c r="V238">
        <v>-157.856719</v>
      </c>
      <c r="W238" s="148" t="s">
        <v>1822</v>
      </c>
      <c r="Y238">
        <f>VLOOKUP(F238,'LOOKUP OPERATOR 05032023'!$A$2:$P$173,16,FALSE)</f>
        <v>169</v>
      </c>
    </row>
    <row r="239" spans="1:25" x14ac:dyDescent="0.3">
      <c r="A239" s="148">
        <v>331250</v>
      </c>
      <c r="B239" s="148" t="s">
        <v>643</v>
      </c>
      <c r="C239" s="148">
        <v>60243</v>
      </c>
      <c r="D239" s="148">
        <v>331250</v>
      </c>
      <c r="E239" t="s">
        <v>105</v>
      </c>
      <c r="F239" t="s">
        <v>1491</v>
      </c>
      <c r="G239" s="148">
        <v>221</v>
      </c>
      <c r="H239" t="s">
        <v>103</v>
      </c>
      <c r="I239" t="s">
        <v>1624</v>
      </c>
      <c r="J239" t="s">
        <v>644</v>
      </c>
      <c r="K239" t="b">
        <v>1</v>
      </c>
      <c r="L239" t="b">
        <v>1</v>
      </c>
      <c r="M239" t="b">
        <v>1</v>
      </c>
      <c r="N239">
        <v>1.1000000000000001</v>
      </c>
      <c r="O239" s="148">
        <v>1</v>
      </c>
      <c r="P239" s="148" t="s">
        <v>1821</v>
      </c>
      <c r="Q239" s="148">
        <v>1</v>
      </c>
      <c r="R239" s="148">
        <v>12.5</v>
      </c>
      <c r="S239" t="s">
        <v>1495</v>
      </c>
      <c r="T239"/>
      <c r="U239">
        <v>67.087980000000002</v>
      </c>
      <c r="V239">
        <v>-157.856719</v>
      </c>
      <c r="W239" s="148" t="s">
        <v>1822</v>
      </c>
      <c r="Y239">
        <f>VLOOKUP(F239,'LOOKUP OPERATOR 05032023'!$A$2:$P$173,16,FALSE)</f>
        <v>169</v>
      </c>
    </row>
    <row r="240" spans="1:25" s="136" customFormat="1" x14ac:dyDescent="0.3">
      <c r="A240" s="148">
        <v>331800</v>
      </c>
      <c r="B240" s="148" t="s">
        <v>645</v>
      </c>
      <c r="C240" s="148">
        <v>6566</v>
      </c>
      <c r="D240" s="148">
        <v>331800</v>
      </c>
      <c r="E240" t="s">
        <v>173</v>
      </c>
      <c r="F240" t="s">
        <v>1491</v>
      </c>
      <c r="G240" s="148">
        <v>221</v>
      </c>
      <c r="H240" t="s">
        <v>103</v>
      </c>
      <c r="I240" t="s">
        <v>1525</v>
      </c>
      <c r="J240" t="s">
        <v>646</v>
      </c>
      <c r="K240" t="b">
        <v>1</v>
      </c>
      <c r="L240" t="b">
        <v>1</v>
      </c>
      <c r="M240" s="136" t="b">
        <v>0</v>
      </c>
      <c r="N240">
        <v>12.6</v>
      </c>
      <c r="O240" s="148">
        <v>1</v>
      </c>
      <c r="P240" s="148" t="s">
        <v>1821</v>
      </c>
      <c r="Q240" s="148">
        <v>1</v>
      </c>
      <c r="R240" s="148">
        <v>2.4</v>
      </c>
      <c r="S240" t="s">
        <v>1495</v>
      </c>
      <c r="T240"/>
      <c r="U240">
        <v>60.789700000000003</v>
      </c>
      <c r="V240">
        <v>-161.787778</v>
      </c>
      <c r="W240" s="148" t="s">
        <v>1822</v>
      </c>
      <c r="X240"/>
      <c r="Y240">
        <f>VLOOKUP(F240,'LOOKUP OPERATOR 05032023'!$A$2:$P$173,16,FALSE)</f>
        <v>169</v>
      </c>
    </row>
    <row r="241" spans="1:25" s="136" customFormat="1" x14ac:dyDescent="0.3">
      <c r="A241" s="148">
        <v>331270</v>
      </c>
      <c r="B241" s="148" t="s">
        <v>648</v>
      </c>
      <c r="C241" s="148">
        <v>7374</v>
      </c>
      <c r="D241" s="148">
        <v>331270</v>
      </c>
      <c r="E241" t="s">
        <v>107</v>
      </c>
      <c r="F241" t="s">
        <v>1491</v>
      </c>
      <c r="G241" s="148">
        <v>221</v>
      </c>
      <c r="H241" t="s">
        <v>103</v>
      </c>
      <c r="I241" t="s">
        <v>1698</v>
      </c>
      <c r="J241" t="s">
        <v>649</v>
      </c>
      <c r="K241" t="b">
        <v>0</v>
      </c>
      <c r="L241" t="b">
        <v>1</v>
      </c>
      <c r="M241" s="136" t="b">
        <v>0</v>
      </c>
      <c r="N241">
        <v>1.1000000000000001</v>
      </c>
      <c r="O241" s="148">
        <v>1</v>
      </c>
      <c r="P241" s="148" t="s">
        <v>1821</v>
      </c>
      <c r="Q241" s="148">
        <v>1</v>
      </c>
      <c r="R241" s="148">
        <v>12.5</v>
      </c>
      <c r="S241" t="s">
        <v>1495</v>
      </c>
      <c r="T241"/>
      <c r="U241">
        <v>65.331716</v>
      </c>
      <c r="V241">
        <v>-166.47950599999999</v>
      </c>
      <c r="W241" s="148" t="s">
        <v>1822</v>
      </c>
      <c r="X241"/>
      <c r="Y241">
        <f>VLOOKUP(F241,'LOOKUP OPERATOR 05032023'!$A$2:$P$173,16,FALSE)</f>
        <v>169</v>
      </c>
    </row>
    <row r="242" spans="1:25" s="136" customFormat="1" x14ac:dyDescent="0.3">
      <c r="A242" s="148">
        <v>331270</v>
      </c>
      <c r="B242" s="148" t="s">
        <v>648</v>
      </c>
      <c r="C242" s="148">
        <v>60260</v>
      </c>
      <c r="D242" s="148">
        <v>331270</v>
      </c>
      <c r="E242" t="s">
        <v>107</v>
      </c>
      <c r="F242" t="s">
        <v>1491</v>
      </c>
      <c r="G242" s="148">
        <v>221</v>
      </c>
      <c r="H242" t="s">
        <v>103</v>
      </c>
      <c r="I242" t="s">
        <v>1698</v>
      </c>
      <c r="J242" t="s">
        <v>649</v>
      </c>
      <c r="K242" t="b">
        <v>1</v>
      </c>
      <c r="L242" t="b">
        <v>1</v>
      </c>
      <c r="M242" s="136" t="b">
        <v>0</v>
      </c>
      <c r="N242">
        <v>1.1000000000000001</v>
      </c>
      <c r="O242" s="148">
        <v>1</v>
      </c>
      <c r="P242" s="148" t="s">
        <v>1821</v>
      </c>
      <c r="Q242" s="148">
        <v>1</v>
      </c>
      <c r="R242" s="148">
        <v>12.5</v>
      </c>
      <c r="S242" t="s">
        <v>1495</v>
      </c>
      <c r="T242"/>
      <c r="U242">
        <v>65.331716</v>
      </c>
      <c r="V242">
        <v>-166.47950599999999</v>
      </c>
      <c r="W242" s="148" t="s">
        <v>1822</v>
      </c>
      <c r="X242"/>
      <c r="Y242">
        <f>VLOOKUP(F242,'LOOKUP OPERATOR 05032023'!$A$2:$P$173,16,FALSE)</f>
        <v>169</v>
      </c>
    </row>
    <row r="243" spans="1:25" s="136" customFormat="1" x14ac:dyDescent="0.3">
      <c r="A243" s="148">
        <v>331280</v>
      </c>
      <c r="B243" s="148" t="s">
        <v>650</v>
      </c>
      <c r="C243" s="148">
        <v>6311</v>
      </c>
      <c r="D243" s="148">
        <v>331280</v>
      </c>
      <c r="E243" t="s">
        <v>108</v>
      </c>
      <c r="F243" t="s">
        <v>1491</v>
      </c>
      <c r="G243" s="148">
        <v>221</v>
      </c>
      <c r="H243" t="s">
        <v>103</v>
      </c>
      <c r="I243" t="s">
        <v>1711</v>
      </c>
      <c r="J243" t="s">
        <v>651</v>
      </c>
      <c r="K243" t="b">
        <v>1</v>
      </c>
      <c r="L243" t="b">
        <v>1</v>
      </c>
      <c r="M243" s="136" t="b">
        <v>1</v>
      </c>
      <c r="N243">
        <v>1.8</v>
      </c>
      <c r="O243" s="148">
        <v>1</v>
      </c>
      <c r="P243" s="148" t="s">
        <v>1821</v>
      </c>
      <c r="Q243" s="148">
        <v>1</v>
      </c>
      <c r="R243" s="148">
        <v>12.5</v>
      </c>
      <c r="S243" t="s">
        <v>1495</v>
      </c>
      <c r="T243"/>
      <c r="U243">
        <v>61.525297000000002</v>
      </c>
      <c r="V243">
        <v>-165.59015199999999</v>
      </c>
      <c r="W243" s="148" t="s">
        <v>1822</v>
      </c>
      <c r="X243"/>
      <c r="Y243">
        <f>VLOOKUP(F243,'LOOKUP OPERATOR 05032023'!$A$2:$P$173,16,FALSE)</f>
        <v>169</v>
      </c>
    </row>
    <row r="244" spans="1:25" x14ac:dyDescent="0.3">
      <c r="A244" s="148">
        <v>331040</v>
      </c>
      <c r="B244" s="148" t="s">
        <v>583</v>
      </c>
      <c r="D244" s="148">
        <v>331040</v>
      </c>
      <c r="E244" t="s">
        <v>68</v>
      </c>
      <c r="F244" t="s">
        <v>1582</v>
      </c>
      <c r="H244" t="s">
        <v>67</v>
      </c>
      <c r="I244" t="s">
        <v>1583</v>
      </c>
      <c r="J244" t="s">
        <v>584</v>
      </c>
      <c r="K244" t="b">
        <v>0</v>
      </c>
      <c r="L244" t="b">
        <v>1</v>
      </c>
      <c r="M244" s="148" t="s">
        <v>1823</v>
      </c>
      <c r="N244">
        <v>0.55200000000000005</v>
      </c>
      <c r="O244" s="148">
        <v>1</v>
      </c>
      <c r="P244" s="148" t="s">
        <v>1821</v>
      </c>
      <c r="Q244" s="148">
        <v>1</v>
      </c>
      <c r="R244" s="148">
        <v>7.2</v>
      </c>
      <c r="S244"/>
      <c r="T244"/>
      <c r="U244">
        <v>54.135559999999998</v>
      </c>
      <c r="V244">
        <v>-165.77305999999999</v>
      </c>
      <c r="W244" s="148" t="s">
        <v>1822</v>
      </c>
      <c r="Y244">
        <f>VLOOKUP(F244,'LOOKUP OPERATOR 05032023'!$A$2:$P$173,16,FALSE)</f>
        <v>293</v>
      </c>
    </row>
    <row r="245" spans="1:25" x14ac:dyDescent="0.3">
      <c r="A245" s="148">
        <v>331300</v>
      </c>
      <c r="B245" s="148" t="s">
        <v>652</v>
      </c>
      <c r="C245" s="148">
        <v>6313</v>
      </c>
      <c r="D245" s="148">
        <v>331300</v>
      </c>
      <c r="E245" t="s">
        <v>111</v>
      </c>
      <c r="F245" t="s">
        <v>1491</v>
      </c>
      <c r="G245" s="148">
        <v>221</v>
      </c>
      <c r="H245" t="s">
        <v>103</v>
      </c>
      <c r="I245" t="s">
        <v>1746</v>
      </c>
      <c r="J245" t="s">
        <v>653</v>
      </c>
      <c r="K245" t="b">
        <v>0</v>
      </c>
      <c r="L245" t="b">
        <v>1</v>
      </c>
      <c r="M245" t="b">
        <v>0</v>
      </c>
      <c r="N245">
        <v>1.1000000000000001</v>
      </c>
      <c r="O245" s="148">
        <v>1</v>
      </c>
      <c r="P245" s="148" t="s">
        <v>1821</v>
      </c>
      <c r="Q245" s="148">
        <v>1</v>
      </c>
      <c r="R245" s="148">
        <v>13.47</v>
      </c>
      <c r="S245" t="s">
        <v>1495</v>
      </c>
      <c r="T245"/>
      <c r="U245">
        <v>64.616557999999998</v>
      </c>
      <c r="V245">
        <v>-162.26371700000001</v>
      </c>
      <c r="W245" s="148" t="s">
        <v>1822</v>
      </c>
      <c r="Y245">
        <f>VLOOKUP(F245,'LOOKUP OPERATOR 05032023'!$A$2:$P$173,16,FALSE)</f>
        <v>169</v>
      </c>
    </row>
    <row r="246" spans="1:25" x14ac:dyDescent="0.3">
      <c r="A246" s="148">
        <v>331300</v>
      </c>
      <c r="B246" s="148" t="s">
        <v>652</v>
      </c>
      <c r="C246" s="148">
        <v>57060</v>
      </c>
      <c r="D246" s="148">
        <v>331300</v>
      </c>
      <c r="E246" t="s">
        <v>111</v>
      </c>
      <c r="F246" t="s">
        <v>1491</v>
      </c>
      <c r="G246" s="148">
        <v>221</v>
      </c>
      <c r="H246" t="s">
        <v>103</v>
      </c>
      <c r="I246" t="s">
        <v>1746</v>
      </c>
      <c r="J246" t="s">
        <v>653</v>
      </c>
      <c r="K246" t="b">
        <v>1</v>
      </c>
      <c r="L246" t="b">
        <v>1</v>
      </c>
      <c r="M246" t="b">
        <v>0</v>
      </c>
      <c r="N246">
        <v>1.1000000000000001</v>
      </c>
      <c r="O246" s="148">
        <v>1</v>
      </c>
      <c r="P246" s="148" t="s">
        <v>1821</v>
      </c>
      <c r="Q246" s="148">
        <v>1</v>
      </c>
      <c r="R246" s="148">
        <v>13.47</v>
      </c>
      <c r="S246" t="s">
        <v>1495</v>
      </c>
      <c r="T246"/>
      <c r="U246">
        <v>64.616557999999998</v>
      </c>
      <c r="V246">
        <v>-162.26371700000001</v>
      </c>
      <c r="W246" s="148" t="s">
        <v>1822</v>
      </c>
      <c r="Y246">
        <f>VLOOKUP(F246,'LOOKUP OPERATOR 05032023'!$A$2:$P$173,16,FALSE)</f>
        <v>169</v>
      </c>
    </row>
    <row r="247" spans="1:25" x14ac:dyDescent="0.3">
      <c r="A247" s="148">
        <v>331310</v>
      </c>
      <c r="B247" s="148" t="s">
        <v>654</v>
      </c>
      <c r="C247" s="148">
        <v>6314</v>
      </c>
      <c r="D247" s="148">
        <v>331310</v>
      </c>
      <c r="E247" t="s">
        <v>112</v>
      </c>
      <c r="F247" t="s">
        <v>1491</v>
      </c>
      <c r="G247" s="148">
        <v>221</v>
      </c>
      <c r="H247" t="s">
        <v>103</v>
      </c>
      <c r="I247" t="s">
        <v>1893</v>
      </c>
      <c r="J247" t="s">
        <v>642</v>
      </c>
      <c r="K247" t="b">
        <v>1</v>
      </c>
      <c r="L247" t="b">
        <v>1</v>
      </c>
      <c r="M247" t="b">
        <v>1</v>
      </c>
      <c r="N247">
        <v>3.2</v>
      </c>
      <c r="O247" s="148">
        <v>1</v>
      </c>
      <c r="P247" s="148" t="s">
        <v>1821</v>
      </c>
      <c r="Q247" s="148">
        <v>1</v>
      </c>
      <c r="R247" s="148">
        <v>12.5</v>
      </c>
      <c r="S247" t="s">
        <v>1495</v>
      </c>
      <c r="T247"/>
      <c r="U247">
        <v>62.777693999999997</v>
      </c>
      <c r="V247">
        <v>-164.53151700000001</v>
      </c>
      <c r="W247" s="148" t="s">
        <v>1822</v>
      </c>
      <c r="Y247">
        <f>VLOOKUP(F247,'LOOKUP OPERATOR 05032023'!$A$2:$P$173,16,FALSE)</f>
        <v>169</v>
      </c>
    </row>
    <row r="248" spans="1:25" x14ac:dyDescent="0.3">
      <c r="A248" s="148">
        <v>331320</v>
      </c>
      <c r="B248" s="148" t="s">
        <v>655</v>
      </c>
      <c r="C248" s="148">
        <v>6315</v>
      </c>
      <c r="D248" s="148">
        <v>331320</v>
      </c>
      <c r="E248" t="s">
        <v>113</v>
      </c>
      <c r="F248" t="s">
        <v>1491</v>
      </c>
      <c r="G248" s="148">
        <v>221</v>
      </c>
      <c r="H248" t="s">
        <v>103</v>
      </c>
      <c r="I248" t="s">
        <v>1753</v>
      </c>
      <c r="J248" t="s">
        <v>656</v>
      </c>
      <c r="K248" t="b">
        <v>0</v>
      </c>
      <c r="L248" t="b">
        <v>1</v>
      </c>
      <c r="M248" t="b">
        <v>1</v>
      </c>
      <c r="N248">
        <v>1.6</v>
      </c>
      <c r="O248" s="148">
        <v>1</v>
      </c>
      <c r="P248" s="148" t="s">
        <v>1821</v>
      </c>
      <c r="Q248" s="148">
        <v>1</v>
      </c>
      <c r="R248" s="148">
        <v>13.47</v>
      </c>
      <c r="S248" t="s">
        <v>1495</v>
      </c>
      <c r="T248"/>
      <c r="U248">
        <v>63.777057999999997</v>
      </c>
      <c r="V248">
        <v>-171.71243899999999</v>
      </c>
      <c r="W248" s="148" t="s">
        <v>1822</v>
      </c>
      <c r="Y248">
        <f>VLOOKUP(F248,'LOOKUP OPERATOR 05032023'!$A$2:$P$173,16,FALSE)</f>
        <v>169</v>
      </c>
    </row>
    <row r="249" spans="1:25" x14ac:dyDescent="0.3">
      <c r="A249" s="148">
        <v>331320</v>
      </c>
      <c r="B249" s="148" t="s">
        <v>655</v>
      </c>
      <c r="C249" s="148">
        <v>57062</v>
      </c>
      <c r="D249" s="148">
        <v>331320</v>
      </c>
      <c r="E249" t="s">
        <v>113</v>
      </c>
      <c r="F249" t="s">
        <v>1491</v>
      </c>
      <c r="G249" s="148">
        <v>221</v>
      </c>
      <c r="H249" t="s">
        <v>103</v>
      </c>
      <c r="I249" t="s">
        <v>1753</v>
      </c>
      <c r="J249" t="s">
        <v>656</v>
      </c>
      <c r="K249" t="b">
        <v>1</v>
      </c>
      <c r="L249" t="b">
        <v>1</v>
      </c>
      <c r="M249" t="b">
        <v>1</v>
      </c>
      <c r="N249">
        <v>1.6</v>
      </c>
      <c r="O249" s="148">
        <v>1</v>
      </c>
      <c r="P249" s="148" t="s">
        <v>1821</v>
      </c>
      <c r="Q249" s="148">
        <v>1</v>
      </c>
      <c r="R249" s="148">
        <v>13.47</v>
      </c>
      <c r="S249" t="s">
        <v>1495</v>
      </c>
      <c r="T249"/>
      <c r="U249">
        <v>63.777057999999997</v>
      </c>
      <c r="V249">
        <v>-171.71243899999999</v>
      </c>
      <c r="W249" s="148" t="s">
        <v>1822</v>
      </c>
      <c r="Y249">
        <f>VLOOKUP(F249,'LOOKUP OPERATOR 05032023'!$A$2:$P$173,16,FALSE)</f>
        <v>169</v>
      </c>
    </row>
    <row r="250" spans="1:25" x14ac:dyDescent="0.3">
      <c r="A250" s="148">
        <v>331360</v>
      </c>
      <c r="B250" s="148" t="s">
        <v>657</v>
      </c>
      <c r="C250" s="148">
        <v>6319</v>
      </c>
      <c r="D250" s="148">
        <v>331360</v>
      </c>
      <c r="E250" t="s">
        <v>117</v>
      </c>
      <c r="F250" t="s">
        <v>1491</v>
      </c>
      <c r="G250" s="148">
        <v>221</v>
      </c>
      <c r="H250" t="s">
        <v>103</v>
      </c>
      <c r="I250" t="s">
        <v>1765</v>
      </c>
      <c r="J250" t="s">
        <v>658</v>
      </c>
      <c r="K250" t="b">
        <v>1</v>
      </c>
      <c r="L250" t="b">
        <v>1</v>
      </c>
      <c r="M250" t="b">
        <v>1</v>
      </c>
      <c r="N250">
        <v>2.1</v>
      </c>
      <c r="O250" s="148">
        <v>1</v>
      </c>
      <c r="P250" s="148" t="s">
        <v>1821</v>
      </c>
      <c r="Q250" s="148">
        <v>1</v>
      </c>
      <c r="R250" s="148">
        <v>12.5</v>
      </c>
      <c r="S250" t="s">
        <v>1495</v>
      </c>
      <c r="T250"/>
      <c r="U250">
        <v>61.530858000000002</v>
      </c>
      <c r="V250">
        <v>-166.101944</v>
      </c>
      <c r="W250" s="148" t="s">
        <v>1822</v>
      </c>
      <c r="Y250">
        <f>VLOOKUP(F250,'LOOKUP OPERATOR 05032023'!$A$2:$P$173,16,FALSE)</f>
        <v>169</v>
      </c>
    </row>
    <row r="251" spans="1:25" x14ac:dyDescent="0.3">
      <c r="A251" s="148">
        <v>331390</v>
      </c>
      <c r="B251" s="148" t="s">
        <v>659</v>
      </c>
      <c r="C251" s="148">
        <v>57066</v>
      </c>
      <c r="D251" s="148">
        <v>331390</v>
      </c>
      <c r="E251" t="s">
        <v>120</v>
      </c>
      <c r="F251" t="s">
        <v>1491</v>
      </c>
      <c r="G251" s="148">
        <v>221</v>
      </c>
      <c r="H251" t="s">
        <v>103</v>
      </c>
      <c r="I251" t="s">
        <v>1894</v>
      </c>
      <c r="J251" t="s">
        <v>660</v>
      </c>
      <c r="K251" t="b">
        <v>1</v>
      </c>
      <c r="L251" t="b">
        <v>1</v>
      </c>
      <c r="M251" t="b">
        <v>1</v>
      </c>
      <c r="N251">
        <v>2</v>
      </c>
      <c r="O251" s="148">
        <v>1</v>
      </c>
      <c r="P251" s="148" t="s">
        <v>1821</v>
      </c>
      <c r="Q251" s="148">
        <v>1</v>
      </c>
      <c r="R251" s="148">
        <v>13.47</v>
      </c>
      <c r="S251" t="s">
        <v>1495</v>
      </c>
      <c r="T251"/>
      <c r="U251">
        <v>60.873100000000001</v>
      </c>
      <c r="V251">
        <v>-162.5197</v>
      </c>
      <c r="W251" s="148" t="s">
        <v>1822</v>
      </c>
      <c r="Y251">
        <f>VLOOKUP(F251,'LOOKUP OPERATOR 05032023'!$A$2:$P$173,16,FALSE)</f>
        <v>169</v>
      </c>
    </row>
    <row r="252" spans="1:25" x14ac:dyDescent="0.3">
      <c r="A252" s="148">
        <v>331400</v>
      </c>
      <c r="B252" s="148" t="s">
        <v>661</v>
      </c>
      <c r="C252" s="148">
        <v>6323</v>
      </c>
      <c r="D252" s="148">
        <v>331400</v>
      </c>
      <c r="E252" t="s">
        <v>121</v>
      </c>
      <c r="F252" t="s">
        <v>1491</v>
      </c>
      <c r="G252" s="148">
        <v>221</v>
      </c>
      <c r="H252" t="s">
        <v>103</v>
      </c>
      <c r="I252" t="s">
        <v>1779</v>
      </c>
      <c r="J252" t="s">
        <v>662</v>
      </c>
      <c r="K252" t="b">
        <v>1</v>
      </c>
      <c r="L252" t="b">
        <v>1</v>
      </c>
      <c r="M252" t="b">
        <v>1</v>
      </c>
      <c r="N252">
        <v>1.1000000000000001</v>
      </c>
      <c r="O252" s="148">
        <v>1</v>
      </c>
      <c r="P252" s="148" t="s">
        <v>1821</v>
      </c>
      <c r="Q252" s="148">
        <v>1</v>
      </c>
      <c r="R252" s="148">
        <v>12.5</v>
      </c>
      <c r="S252" t="s">
        <v>1495</v>
      </c>
      <c r="T252"/>
      <c r="U252">
        <v>66.973889</v>
      </c>
      <c r="V252">
        <v>-160.42859200000001</v>
      </c>
      <c r="W252" s="148" t="s">
        <v>1822</v>
      </c>
      <c r="Y252">
        <f>VLOOKUP(F252,'LOOKUP OPERATOR 05032023'!$A$2:$P$173,16,FALSE)</f>
        <v>169</v>
      </c>
    </row>
    <row r="253" spans="1:25" x14ac:dyDescent="0.3">
      <c r="A253" s="148">
        <v>331410</v>
      </c>
      <c r="B253" s="148" t="s">
        <v>663</v>
      </c>
      <c r="C253" s="148">
        <v>6324</v>
      </c>
      <c r="D253" s="148">
        <v>331410</v>
      </c>
      <c r="E253" t="s">
        <v>122</v>
      </c>
      <c r="F253" t="s">
        <v>1491</v>
      </c>
      <c r="G253" s="148">
        <v>221</v>
      </c>
      <c r="H253" t="s">
        <v>103</v>
      </c>
      <c r="I253" t="s">
        <v>1788</v>
      </c>
      <c r="J253" t="s">
        <v>664</v>
      </c>
      <c r="K253" t="b">
        <v>0</v>
      </c>
      <c r="L253" t="b">
        <v>1</v>
      </c>
      <c r="M253" t="b">
        <v>1</v>
      </c>
      <c r="N253">
        <v>1.1000000000000001</v>
      </c>
      <c r="O253" s="148">
        <v>1</v>
      </c>
      <c r="P253" s="148" t="s">
        <v>1821</v>
      </c>
      <c r="Q253" s="148">
        <v>1</v>
      </c>
      <c r="R253" s="148">
        <v>13.47</v>
      </c>
      <c r="S253" t="s">
        <v>1495</v>
      </c>
      <c r="T253"/>
      <c r="U253">
        <v>67.726643999999993</v>
      </c>
      <c r="V253">
        <v>-164.53844699999999</v>
      </c>
      <c r="W253" s="148" t="s">
        <v>1822</v>
      </c>
      <c r="Y253">
        <f>VLOOKUP(F253,'LOOKUP OPERATOR 05032023'!$A$2:$P$173,16,FALSE)</f>
        <v>169</v>
      </c>
    </row>
    <row r="254" spans="1:25" x14ac:dyDescent="0.3">
      <c r="A254" s="148">
        <v>331410</v>
      </c>
      <c r="B254" s="148" t="s">
        <v>663</v>
      </c>
      <c r="C254" s="148">
        <v>57065</v>
      </c>
      <c r="D254" s="148">
        <v>331410</v>
      </c>
      <c r="E254" t="s">
        <v>122</v>
      </c>
      <c r="F254" t="s">
        <v>1491</v>
      </c>
      <c r="G254" s="148">
        <v>221</v>
      </c>
      <c r="H254" t="s">
        <v>103</v>
      </c>
      <c r="I254" t="s">
        <v>1788</v>
      </c>
      <c r="J254" t="s">
        <v>664</v>
      </c>
      <c r="K254" t="b">
        <v>1</v>
      </c>
      <c r="L254" t="b">
        <v>1</v>
      </c>
      <c r="M254" t="b">
        <v>1</v>
      </c>
      <c r="N254">
        <v>1.1000000000000001</v>
      </c>
      <c r="O254" s="148">
        <v>1</v>
      </c>
      <c r="P254" s="148" t="s">
        <v>1821</v>
      </c>
      <c r="Q254" s="148">
        <v>1</v>
      </c>
      <c r="R254" s="148">
        <v>13.47</v>
      </c>
      <c r="S254" t="s">
        <v>1495</v>
      </c>
      <c r="T254"/>
      <c r="U254">
        <v>67.726643999999993</v>
      </c>
      <c r="V254">
        <v>-164.53844699999999</v>
      </c>
      <c r="W254" s="148" t="s">
        <v>1822</v>
      </c>
      <c r="Y254">
        <f>VLOOKUP(F254,'LOOKUP OPERATOR 05032023'!$A$2:$P$173,16,FALSE)</f>
        <v>169</v>
      </c>
    </row>
    <row r="255" spans="1:25" x14ac:dyDescent="0.3">
      <c r="A255" s="148">
        <v>332120</v>
      </c>
      <c r="B255" s="148" t="s">
        <v>665</v>
      </c>
      <c r="C255" s="148">
        <v>57064</v>
      </c>
      <c r="D255" s="148">
        <v>332120</v>
      </c>
      <c r="E255" t="s">
        <v>123</v>
      </c>
      <c r="F255" t="s">
        <v>1491</v>
      </c>
      <c r="G255" s="148">
        <v>221</v>
      </c>
      <c r="H255" t="s">
        <v>103</v>
      </c>
      <c r="I255" t="s">
        <v>1797</v>
      </c>
      <c r="J255" t="s">
        <v>666</v>
      </c>
      <c r="K255" t="b">
        <v>1</v>
      </c>
      <c r="L255" t="b">
        <v>1</v>
      </c>
      <c r="M255" t="b">
        <v>1</v>
      </c>
      <c r="N255">
        <v>1.4</v>
      </c>
      <c r="O255" s="148">
        <v>1</v>
      </c>
      <c r="P255" s="148" t="s">
        <v>1821</v>
      </c>
      <c r="Q255" s="148">
        <v>1</v>
      </c>
      <c r="R255" s="148">
        <v>13.47</v>
      </c>
      <c r="S255" t="s">
        <v>1495</v>
      </c>
      <c r="T255"/>
      <c r="U255">
        <v>63.032150000000001</v>
      </c>
      <c r="V255">
        <v>-163.55310600000001</v>
      </c>
      <c r="W255" s="148" t="s">
        <v>1822</v>
      </c>
      <c r="Y255">
        <f>VLOOKUP(F255,'LOOKUP OPERATOR 05032023'!$A$2:$P$173,16,FALSE)</f>
        <v>169</v>
      </c>
    </row>
    <row r="256" spans="1:25" x14ac:dyDescent="0.3">
      <c r="A256" s="148">
        <v>331420</v>
      </c>
      <c r="B256" s="148" t="s">
        <v>667</v>
      </c>
      <c r="C256" s="148">
        <v>6325</v>
      </c>
      <c r="D256" s="148">
        <v>331420</v>
      </c>
      <c r="E256" t="s">
        <v>124</v>
      </c>
      <c r="F256" t="s">
        <v>1491</v>
      </c>
      <c r="G256" s="148">
        <v>221</v>
      </c>
      <c r="H256" t="s">
        <v>103</v>
      </c>
      <c r="I256" t="s">
        <v>1493</v>
      </c>
      <c r="J256" t="s">
        <v>668</v>
      </c>
      <c r="K256" t="b">
        <v>0</v>
      </c>
      <c r="L256" t="b">
        <v>1</v>
      </c>
      <c r="M256" t="b">
        <v>1</v>
      </c>
      <c r="N256">
        <v>1.1000000000000001</v>
      </c>
      <c r="O256" s="148">
        <v>1</v>
      </c>
      <c r="P256" s="148" t="s">
        <v>1821</v>
      </c>
      <c r="Q256" s="148">
        <v>1</v>
      </c>
      <c r="R256" s="148">
        <v>13.47</v>
      </c>
      <c r="S256" t="s">
        <v>1495</v>
      </c>
      <c r="T256"/>
      <c r="U256">
        <v>64.932089000000005</v>
      </c>
      <c r="V256">
        <v>-161.167103</v>
      </c>
      <c r="W256" s="148" t="s">
        <v>1822</v>
      </c>
      <c r="Y256">
        <f>VLOOKUP(F256,'LOOKUP OPERATOR 05032023'!$A$2:$P$173,16,FALSE)</f>
        <v>169</v>
      </c>
    </row>
    <row r="257" spans="1:25" x14ac:dyDescent="0.3">
      <c r="A257" s="148">
        <v>331420</v>
      </c>
      <c r="B257" s="148" t="s">
        <v>667</v>
      </c>
      <c r="C257" s="148">
        <v>57059</v>
      </c>
      <c r="D257" s="148">
        <v>331420</v>
      </c>
      <c r="E257" t="s">
        <v>124</v>
      </c>
      <c r="F257" t="s">
        <v>1491</v>
      </c>
      <c r="G257" s="148">
        <v>221</v>
      </c>
      <c r="H257" t="s">
        <v>103</v>
      </c>
      <c r="I257" t="s">
        <v>1493</v>
      </c>
      <c r="J257" t="s">
        <v>668</v>
      </c>
      <c r="K257" t="b">
        <v>1</v>
      </c>
      <c r="L257" t="b">
        <v>1</v>
      </c>
      <c r="M257" t="b">
        <v>1</v>
      </c>
      <c r="N257">
        <v>1.1000000000000001</v>
      </c>
      <c r="O257" s="148">
        <v>1</v>
      </c>
      <c r="P257" s="148" t="s">
        <v>1821</v>
      </c>
      <c r="Q257" s="148">
        <v>1</v>
      </c>
      <c r="R257" s="148">
        <v>13.47</v>
      </c>
      <c r="S257" t="s">
        <v>1495</v>
      </c>
      <c r="T257"/>
      <c r="U257">
        <v>64.932089000000005</v>
      </c>
      <c r="V257">
        <v>-161.167103</v>
      </c>
      <c r="W257" s="148" t="s">
        <v>1822</v>
      </c>
      <c r="Y257">
        <f>VLOOKUP(F257,'LOOKUP OPERATOR 05032023'!$A$2:$P$173,16,FALSE)</f>
        <v>169</v>
      </c>
    </row>
    <row r="258" spans="1:25" x14ac:dyDescent="0.3">
      <c r="A258" s="148">
        <v>331440</v>
      </c>
      <c r="B258" s="148" t="s">
        <v>669</v>
      </c>
      <c r="C258" s="148">
        <v>6326</v>
      </c>
      <c r="D258" s="148">
        <v>331440</v>
      </c>
      <c r="E258" t="s">
        <v>125</v>
      </c>
      <c r="F258" t="s">
        <v>1491</v>
      </c>
      <c r="G258" s="148">
        <v>221</v>
      </c>
      <c r="H258" t="s">
        <v>103</v>
      </c>
      <c r="I258" t="s">
        <v>1514</v>
      </c>
      <c r="J258" t="s">
        <v>670</v>
      </c>
      <c r="K258" t="b">
        <v>0</v>
      </c>
      <c r="L258" t="b">
        <v>1</v>
      </c>
      <c r="M258" t="b">
        <v>1</v>
      </c>
      <c r="N258">
        <v>1.1000000000000001</v>
      </c>
      <c r="O258" s="148">
        <v>1</v>
      </c>
      <c r="P258" s="148" t="s">
        <v>1821</v>
      </c>
      <c r="Q258" s="148">
        <v>1</v>
      </c>
      <c r="R258" s="148">
        <v>12.5</v>
      </c>
      <c r="S258" t="s">
        <v>1495</v>
      </c>
      <c r="T258"/>
      <c r="U258">
        <v>61.878185999999999</v>
      </c>
      <c r="V258">
        <v>-162.08514700000001</v>
      </c>
      <c r="W258" s="148" t="s">
        <v>1822</v>
      </c>
      <c r="Y258">
        <f>VLOOKUP(F258,'LOOKUP OPERATOR 05032023'!$A$2:$P$173,16,FALSE)</f>
        <v>169</v>
      </c>
    </row>
    <row r="259" spans="1:25" x14ac:dyDescent="0.3">
      <c r="A259" s="148">
        <v>331440</v>
      </c>
      <c r="B259" s="148" t="s">
        <v>669</v>
      </c>
      <c r="C259" s="148">
        <v>60244</v>
      </c>
      <c r="D259" s="148">
        <v>331440</v>
      </c>
      <c r="E259" t="s">
        <v>125</v>
      </c>
      <c r="F259" t="s">
        <v>1491</v>
      </c>
      <c r="G259" s="148">
        <v>221</v>
      </c>
      <c r="H259" t="s">
        <v>103</v>
      </c>
      <c r="I259" t="s">
        <v>1514</v>
      </c>
      <c r="J259" t="s">
        <v>670</v>
      </c>
      <c r="K259" t="b">
        <v>1</v>
      </c>
      <c r="L259" t="b">
        <v>1</v>
      </c>
      <c r="M259" t="b">
        <v>1</v>
      </c>
      <c r="N259">
        <v>1.1000000000000001</v>
      </c>
      <c r="O259" s="148">
        <v>1</v>
      </c>
      <c r="P259" s="148" t="s">
        <v>1821</v>
      </c>
      <c r="Q259" s="148">
        <v>1</v>
      </c>
      <c r="R259" s="148">
        <v>12.5</v>
      </c>
      <c r="S259" t="s">
        <v>1495</v>
      </c>
      <c r="T259"/>
      <c r="U259">
        <v>61.878185999999999</v>
      </c>
      <c r="V259">
        <v>-162.08514700000001</v>
      </c>
      <c r="W259" s="148" t="s">
        <v>1822</v>
      </c>
      <c r="Y259">
        <f>VLOOKUP(F259,'LOOKUP OPERATOR 05032023'!$A$2:$P$173,16,FALSE)</f>
        <v>169</v>
      </c>
    </row>
    <row r="260" spans="1:25" x14ac:dyDescent="0.3">
      <c r="B260" s="148" t="s">
        <v>593</v>
      </c>
      <c r="C260" s="148">
        <v>62</v>
      </c>
      <c r="E260" t="s">
        <v>70</v>
      </c>
      <c r="F260" t="s">
        <v>1486</v>
      </c>
      <c r="G260" s="148">
        <v>213</v>
      </c>
      <c r="H260" t="s">
        <v>69</v>
      </c>
      <c r="I260" t="s">
        <v>1488</v>
      </c>
      <c r="J260" t="s">
        <v>587</v>
      </c>
      <c r="K260" t="b">
        <v>1</v>
      </c>
      <c r="L260" t="b">
        <v>0</v>
      </c>
      <c r="M260" t="b">
        <v>0</v>
      </c>
      <c r="N260">
        <v>4</v>
      </c>
      <c r="O260" s="148">
        <v>1</v>
      </c>
      <c r="P260" s="148" t="s">
        <v>1821</v>
      </c>
      <c r="Q260" s="148">
        <v>1</v>
      </c>
      <c r="R260" s="148">
        <v>23</v>
      </c>
      <c r="S260" t="s">
        <v>1495</v>
      </c>
      <c r="T260"/>
      <c r="U260">
        <v>58.317599999999999</v>
      </c>
      <c r="V260">
        <v>-134.101</v>
      </c>
      <c r="W260" s="148" t="s">
        <v>1822</v>
      </c>
      <c r="Y260">
        <f>VLOOKUP(F260,'LOOKUP OPERATOR 05032023'!$A$2:$P$173,16,FALSE)</f>
        <v>1</v>
      </c>
    </row>
    <row r="261" spans="1:25" s="136" customFormat="1" x14ac:dyDescent="0.3">
      <c r="A261" s="148">
        <v>331470</v>
      </c>
      <c r="B261" s="148" t="s">
        <v>671</v>
      </c>
      <c r="C261" s="148">
        <v>6329</v>
      </c>
      <c r="D261" s="148">
        <v>331470</v>
      </c>
      <c r="E261" t="s">
        <v>128</v>
      </c>
      <c r="F261" t="s">
        <v>1491</v>
      </c>
      <c r="G261" s="148">
        <v>221</v>
      </c>
      <c r="H261" t="s">
        <v>103</v>
      </c>
      <c r="I261" s="136" t="s">
        <v>1521</v>
      </c>
      <c r="J261" t="s">
        <v>684</v>
      </c>
      <c r="K261" t="b">
        <v>1</v>
      </c>
      <c r="L261" t="b">
        <v>1</v>
      </c>
      <c r="M261" t="b">
        <v>0</v>
      </c>
      <c r="N261" s="136">
        <v>2.2999999999999998</v>
      </c>
      <c r="O261" s="148">
        <v>1</v>
      </c>
      <c r="P261" s="148" t="s">
        <v>1821</v>
      </c>
      <c r="Q261" s="148">
        <v>1</v>
      </c>
      <c r="R261" s="148">
        <v>12.5</v>
      </c>
      <c r="S261" t="s">
        <v>1495</v>
      </c>
      <c r="T261"/>
      <c r="U261">
        <v>62.085569</v>
      </c>
      <c r="V261">
        <v>-163.729072</v>
      </c>
      <c r="W261" s="148" t="s">
        <v>1895</v>
      </c>
      <c r="X261"/>
      <c r="Y261">
        <f>VLOOKUP(F261,'LOOKUP OPERATOR 05032023'!$A$2:$P$173,16,FALSE)</f>
        <v>169</v>
      </c>
    </row>
    <row r="262" spans="1:25" x14ac:dyDescent="0.3">
      <c r="A262" s="148">
        <v>331480</v>
      </c>
      <c r="B262" s="148" t="s">
        <v>673</v>
      </c>
      <c r="C262" s="148">
        <v>6334</v>
      </c>
      <c r="D262" s="148">
        <v>331480</v>
      </c>
      <c r="E262" t="s">
        <v>129</v>
      </c>
      <c r="F262" t="s">
        <v>1491</v>
      </c>
      <c r="G262" s="148">
        <v>221</v>
      </c>
      <c r="H262" t="s">
        <v>103</v>
      </c>
      <c r="I262" t="s">
        <v>1896</v>
      </c>
      <c r="J262" t="s">
        <v>674</v>
      </c>
      <c r="K262" t="b">
        <v>0</v>
      </c>
      <c r="L262" t="b">
        <v>1</v>
      </c>
      <c r="M262" t="b">
        <v>1</v>
      </c>
      <c r="N262">
        <v>1.4</v>
      </c>
      <c r="O262" s="148">
        <v>1</v>
      </c>
      <c r="P262" s="148" t="s">
        <v>1821</v>
      </c>
      <c r="Q262" s="148">
        <v>1</v>
      </c>
      <c r="R262" s="148">
        <v>12.5</v>
      </c>
      <c r="S262" t="s">
        <v>1495</v>
      </c>
      <c r="T262"/>
      <c r="U262">
        <v>59.448357999999999</v>
      </c>
      <c r="V262">
        <v>-157.32552799999999</v>
      </c>
      <c r="W262" s="148" t="s">
        <v>1822</v>
      </c>
      <c r="Y262">
        <f>VLOOKUP(F262,'LOOKUP OPERATOR 05032023'!$A$2:$P$173,16,FALSE)</f>
        <v>169</v>
      </c>
    </row>
    <row r="263" spans="1:25" x14ac:dyDescent="0.3">
      <c r="A263" s="148">
        <v>331480</v>
      </c>
      <c r="B263" s="148" t="s">
        <v>673</v>
      </c>
      <c r="C263" s="148">
        <v>60245</v>
      </c>
      <c r="D263" s="148">
        <v>331480</v>
      </c>
      <c r="E263" t="s">
        <v>129</v>
      </c>
      <c r="F263" t="s">
        <v>1491</v>
      </c>
      <c r="G263" s="148">
        <v>221</v>
      </c>
      <c r="H263" t="s">
        <v>103</v>
      </c>
      <c r="I263" t="s">
        <v>1896</v>
      </c>
      <c r="J263" t="s">
        <v>674</v>
      </c>
      <c r="K263" t="b">
        <v>1</v>
      </c>
      <c r="L263" t="b">
        <v>1</v>
      </c>
      <c r="M263" t="b">
        <v>1</v>
      </c>
      <c r="N263">
        <v>1.4</v>
      </c>
      <c r="O263" s="148">
        <v>1</v>
      </c>
      <c r="P263" s="148" t="s">
        <v>1821</v>
      </c>
      <c r="Q263" s="148">
        <v>1</v>
      </c>
      <c r="R263" s="148">
        <v>12.5</v>
      </c>
      <c r="S263" t="s">
        <v>1495</v>
      </c>
      <c r="T263"/>
      <c r="U263">
        <v>59.448357999999999</v>
      </c>
      <c r="V263">
        <v>-157.32552799999999</v>
      </c>
      <c r="W263" s="148" t="s">
        <v>1822</v>
      </c>
      <c r="Y263">
        <f>VLOOKUP(F263,'LOOKUP OPERATOR 05032023'!$A$2:$P$173,16,FALSE)</f>
        <v>169</v>
      </c>
    </row>
    <row r="264" spans="1:25" x14ac:dyDescent="0.3">
      <c r="A264" s="148">
        <v>331500</v>
      </c>
      <c r="B264" s="148" t="s">
        <v>675</v>
      </c>
      <c r="C264" s="148">
        <v>6331</v>
      </c>
      <c r="D264" s="148">
        <v>331500</v>
      </c>
      <c r="E264" t="s">
        <v>131</v>
      </c>
      <c r="F264" t="s">
        <v>1491</v>
      </c>
      <c r="G264" s="148">
        <v>221</v>
      </c>
      <c r="H264" t="s">
        <v>103</v>
      </c>
      <c r="I264" t="s">
        <v>1541</v>
      </c>
      <c r="J264" t="s">
        <v>676</v>
      </c>
      <c r="K264" t="b">
        <v>0</v>
      </c>
      <c r="L264" t="b">
        <v>1</v>
      </c>
      <c r="M264" t="b">
        <v>1</v>
      </c>
      <c r="N264">
        <v>1.3</v>
      </c>
      <c r="O264" s="148">
        <v>1</v>
      </c>
      <c r="P264" s="148" t="s">
        <v>1821</v>
      </c>
      <c r="Q264" s="148">
        <v>1</v>
      </c>
      <c r="R264" s="148">
        <v>13.47</v>
      </c>
      <c r="S264" t="s">
        <v>1495</v>
      </c>
      <c r="T264"/>
      <c r="U264">
        <v>67.570931000000002</v>
      </c>
      <c r="V264">
        <v>-162.96572800000001</v>
      </c>
      <c r="W264" s="148" t="s">
        <v>1822</v>
      </c>
      <c r="Y264">
        <f>VLOOKUP(F264,'LOOKUP OPERATOR 05032023'!$A$2:$P$173,16,FALSE)</f>
        <v>169</v>
      </c>
    </row>
    <row r="265" spans="1:25" x14ac:dyDescent="0.3">
      <c r="A265" s="148">
        <v>331500</v>
      </c>
      <c r="B265" s="148" t="s">
        <v>675</v>
      </c>
      <c r="C265" s="148">
        <v>57051</v>
      </c>
      <c r="D265" s="148">
        <v>331500</v>
      </c>
      <c r="E265" t="s">
        <v>131</v>
      </c>
      <c r="F265" t="s">
        <v>1491</v>
      </c>
      <c r="G265" s="148">
        <v>221</v>
      </c>
      <c r="H265" t="s">
        <v>103</v>
      </c>
      <c r="I265" t="s">
        <v>1541</v>
      </c>
      <c r="J265" t="s">
        <v>676</v>
      </c>
      <c r="K265" t="b">
        <v>1</v>
      </c>
      <c r="L265" t="b">
        <v>1</v>
      </c>
      <c r="M265" t="b">
        <v>1</v>
      </c>
      <c r="N265">
        <v>1.3</v>
      </c>
      <c r="O265" s="148">
        <v>1</v>
      </c>
      <c r="P265" s="148" t="s">
        <v>1821</v>
      </c>
      <c r="Q265" s="148">
        <v>1</v>
      </c>
      <c r="R265" s="148">
        <v>13.47</v>
      </c>
      <c r="S265" t="s">
        <v>1495</v>
      </c>
      <c r="T265"/>
      <c r="U265">
        <v>67.570931000000002</v>
      </c>
      <c r="V265">
        <v>-162.96572800000001</v>
      </c>
      <c r="W265" s="148" t="s">
        <v>1822</v>
      </c>
      <c r="Y265">
        <f>VLOOKUP(F265,'LOOKUP OPERATOR 05032023'!$A$2:$P$173,16,FALSE)</f>
        <v>169</v>
      </c>
    </row>
    <row r="266" spans="1:25" x14ac:dyDescent="0.3">
      <c r="A266" s="148">
        <v>331510</v>
      </c>
      <c r="B266" s="148" t="s">
        <v>677</v>
      </c>
      <c r="C266" s="148">
        <v>6330</v>
      </c>
      <c r="D266" s="148">
        <v>331510</v>
      </c>
      <c r="E266" t="s">
        <v>132</v>
      </c>
      <c r="F266" t="s">
        <v>1491</v>
      </c>
      <c r="G266" s="148">
        <v>221</v>
      </c>
      <c r="H266" t="s">
        <v>103</v>
      </c>
      <c r="I266" t="s">
        <v>1544</v>
      </c>
      <c r="J266" t="s">
        <v>678</v>
      </c>
      <c r="K266" t="b">
        <v>1</v>
      </c>
      <c r="L266" t="b">
        <v>1</v>
      </c>
      <c r="M266" t="b">
        <v>1</v>
      </c>
      <c r="N266">
        <v>1.5</v>
      </c>
      <c r="O266" s="148">
        <v>1</v>
      </c>
      <c r="P266" s="148" t="s">
        <v>1821</v>
      </c>
      <c r="Q266" s="148">
        <v>1</v>
      </c>
      <c r="R266" s="148">
        <v>12.5</v>
      </c>
      <c r="S266" t="s">
        <v>1495</v>
      </c>
      <c r="T266"/>
      <c r="U266">
        <v>66.834519</v>
      </c>
      <c r="V266">
        <v>-161.03871699999999</v>
      </c>
      <c r="W266" s="148" t="s">
        <v>1822</v>
      </c>
      <c r="Y266">
        <f>VLOOKUP(F266,'LOOKUP OPERATOR 05032023'!$A$2:$P$173,16,FALSE)</f>
        <v>169</v>
      </c>
    </row>
    <row r="267" spans="1:25" x14ac:dyDescent="0.3">
      <c r="A267" s="148">
        <v>331530</v>
      </c>
      <c r="B267" s="148" t="s">
        <v>1339</v>
      </c>
      <c r="C267" s="148">
        <v>6333</v>
      </c>
      <c r="D267" s="148">
        <v>331530</v>
      </c>
      <c r="E267" t="s">
        <v>134</v>
      </c>
      <c r="F267" t="s">
        <v>1491</v>
      </c>
      <c r="G267" s="148">
        <v>221</v>
      </c>
      <c r="H267" t="s">
        <v>103</v>
      </c>
      <c r="I267" t="s">
        <v>1897</v>
      </c>
      <c r="J267" t="s">
        <v>1401</v>
      </c>
      <c r="K267" t="b">
        <v>0</v>
      </c>
      <c r="L267" t="b">
        <v>1</v>
      </c>
      <c r="M267" t="b">
        <v>0</v>
      </c>
      <c r="N267">
        <v>0.5</v>
      </c>
      <c r="O267" s="148">
        <v>1</v>
      </c>
      <c r="P267" s="148" t="s">
        <v>1821</v>
      </c>
      <c r="Q267" s="148">
        <v>1</v>
      </c>
      <c r="R267" s="148">
        <v>12.5</v>
      </c>
      <c r="S267" t="s">
        <v>1495</v>
      </c>
      <c r="T267"/>
      <c r="U267">
        <v>60.895879999999998</v>
      </c>
      <c r="V267">
        <v>-162.459756</v>
      </c>
      <c r="W267" s="148" t="s">
        <v>1822</v>
      </c>
      <c r="Y267">
        <f>VLOOKUP(F267,'LOOKUP OPERATOR 05032023'!$A$2:$P$173,16,FALSE)</f>
        <v>169</v>
      </c>
    </row>
    <row r="268" spans="1:25" x14ac:dyDescent="0.3">
      <c r="A268" s="148">
        <v>331550</v>
      </c>
      <c r="B268" s="148" t="s">
        <v>679</v>
      </c>
      <c r="C268" s="148">
        <v>6335</v>
      </c>
      <c r="D268" s="148">
        <v>331550</v>
      </c>
      <c r="E268" t="s">
        <v>136</v>
      </c>
      <c r="F268" t="s">
        <v>1491</v>
      </c>
      <c r="G268" s="148">
        <v>221</v>
      </c>
      <c r="H268" t="s">
        <v>103</v>
      </c>
      <c r="I268" t="s">
        <v>1567</v>
      </c>
      <c r="J268" t="s">
        <v>680</v>
      </c>
      <c r="K268" t="b">
        <v>0</v>
      </c>
      <c r="L268" t="b">
        <v>1</v>
      </c>
      <c r="M268" t="b">
        <v>1</v>
      </c>
      <c r="N268">
        <v>1.2</v>
      </c>
      <c r="O268" s="148">
        <v>1</v>
      </c>
      <c r="P268" s="148" t="s">
        <v>1821</v>
      </c>
      <c r="Q268" s="148">
        <v>1</v>
      </c>
      <c r="R268" s="148">
        <v>13.47</v>
      </c>
      <c r="S268" t="s">
        <v>1495</v>
      </c>
      <c r="T268"/>
      <c r="U268">
        <v>61.936456</v>
      </c>
      <c r="V268">
        <v>-162.880706</v>
      </c>
      <c r="W268" s="148" t="s">
        <v>1822</v>
      </c>
      <c r="Y268">
        <f>VLOOKUP(F268,'LOOKUP OPERATOR 05032023'!$A$2:$P$173,16,FALSE)</f>
        <v>169</v>
      </c>
    </row>
    <row r="269" spans="1:25" x14ac:dyDescent="0.3">
      <c r="A269" s="148">
        <v>331550</v>
      </c>
      <c r="B269" s="148" t="s">
        <v>679</v>
      </c>
      <c r="C269" s="148">
        <v>57058</v>
      </c>
      <c r="D269" s="148">
        <v>331550</v>
      </c>
      <c r="E269" t="s">
        <v>136</v>
      </c>
      <c r="F269" t="s">
        <v>1491</v>
      </c>
      <c r="G269" s="148">
        <v>221</v>
      </c>
      <c r="H269" t="s">
        <v>103</v>
      </c>
      <c r="I269" t="s">
        <v>1567</v>
      </c>
      <c r="J269" t="s">
        <v>680</v>
      </c>
      <c r="K269" t="b">
        <v>1</v>
      </c>
      <c r="L269" t="b">
        <v>1</v>
      </c>
      <c r="M269" t="b">
        <v>1</v>
      </c>
      <c r="N269">
        <v>1.2</v>
      </c>
      <c r="O269" s="148">
        <v>1</v>
      </c>
      <c r="P269" s="148" t="s">
        <v>1821</v>
      </c>
      <c r="Q269" s="148">
        <v>1</v>
      </c>
      <c r="R269" s="148">
        <v>13.47</v>
      </c>
      <c r="S269" t="s">
        <v>1495</v>
      </c>
      <c r="T269"/>
      <c r="U269">
        <v>61.936456</v>
      </c>
      <c r="V269">
        <v>-162.880706</v>
      </c>
      <c r="W269" s="148" t="s">
        <v>1822</v>
      </c>
      <c r="Y269">
        <f>VLOOKUP(F269,'LOOKUP OPERATOR 05032023'!$A$2:$P$173,16,FALSE)</f>
        <v>169</v>
      </c>
    </row>
    <row r="270" spans="1:25" x14ac:dyDescent="0.3">
      <c r="A270" s="148">
        <v>331570</v>
      </c>
      <c r="B270" s="148" t="s">
        <v>681</v>
      </c>
      <c r="C270" s="148">
        <v>6337</v>
      </c>
      <c r="D270" s="148">
        <v>331570</v>
      </c>
      <c r="E270" t="s">
        <v>137</v>
      </c>
      <c r="F270" t="s">
        <v>1491</v>
      </c>
      <c r="G270" s="148">
        <v>221</v>
      </c>
      <c r="H270" t="s">
        <v>103</v>
      </c>
      <c r="I270" t="s">
        <v>1577</v>
      </c>
      <c r="J270" t="s">
        <v>682</v>
      </c>
      <c r="K270" t="b">
        <v>0</v>
      </c>
      <c r="L270" t="b">
        <v>1</v>
      </c>
      <c r="M270" t="b">
        <v>1</v>
      </c>
      <c r="N270">
        <v>1.1000000000000001</v>
      </c>
      <c r="O270" s="148">
        <v>1</v>
      </c>
      <c r="P270" s="148" t="s">
        <v>1821</v>
      </c>
      <c r="Q270" s="148">
        <v>1</v>
      </c>
      <c r="R270" s="148">
        <v>13.47</v>
      </c>
      <c r="S270" t="s">
        <v>1495</v>
      </c>
      <c r="T270"/>
      <c r="U270">
        <v>59.747436</v>
      </c>
      <c r="V270">
        <v>-161.91064700000001</v>
      </c>
      <c r="W270" s="148" t="s">
        <v>1822</v>
      </c>
      <c r="Y270">
        <f>VLOOKUP(F270,'LOOKUP OPERATOR 05032023'!$A$2:$P$173,16,FALSE)</f>
        <v>169</v>
      </c>
    </row>
    <row r="271" spans="1:25" x14ac:dyDescent="0.3">
      <c r="A271" s="148">
        <v>331570</v>
      </c>
      <c r="B271" s="148" t="s">
        <v>681</v>
      </c>
      <c r="C271" s="148">
        <v>57057</v>
      </c>
      <c r="D271" s="148">
        <v>331570</v>
      </c>
      <c r="E271" t="s">
        <v>137</v>
      </c>
      <c r="F271" t="s">
        <v>1491</v>
      </c>
      <c r="G271" s="148">
        <v>221</v>
      </c>
      <c r="H271" t="s">
        <v>103</v>
      </c>
      <c r="I271" t="s">
        <v>1577</v>
      </c>
      <c r="J271" t="s">
        <v>682</v>
      </c>
      <c r="K271" t="b">
        <v>1</v>
      </c>
      <c r="L271" t="b">
        <v>1</v>
      </c>
      <c r="M271" t="b">
        <v>1</v>
      </c>
      <c r="N271">
        <v>1.1000000000000001</v>
      </c>
      <c r="O271" s="148">
        <v>1</v>
      </c>
      <c r="P271" s="148" t="s">
        <v>1821</v>
      </c>
      <c r="Q271" s="148">
        <v>1</v>
      </c>
      <c r="R271" s="148">
        <v>13.47</v>
      </c>
      <c r="S271" t="s">
        <v>1495</v>
      </c>
      <c r="T271"/>
      <c r="U271">
        <v>59.747436</v>
      </c>
      <c r="V271">
        <v>-161.91064700000001</v>
      </c>
      <c r="W271" s="148" t="s">
        <v>1822</v>
      </c>
      <c r="Y271">
        <f>VLOOKUP(F271,'LOOKUP OPERATOR 05032023'!$A$2:$P$173,16,FALSE)</f>
        <v>169</v>
      </c>
    </row>
    <row r="272" spans="1:25" s="136" customFormat="1" x14ac:dyDescent="0.3">
      <c r="A272" s="148">
        <v>331660</v>
      </c>
      <c r="B272" s="148" t="s">
        <v>683</v>
      </c>
      <c r="C272" s="148">
        <v>6338</v>
      </c>
      <c r="D272" s="148">
        <v>331660</v>
      </c>
      <c r="E272" t="s">
        <v>139</v>
      </c>
      <c r="F272" t="s">
        <v>1491</v>
      </c>
      <c r="G272" s="148">
        <v>221</v>
      </c>
      <c r="H272" t="s">
        <v>103</v>
      </c>
      <c r="I272" s="136" t="s">
        <v>1521</v>
      </c>
      <c r="J272" t="s">
        <v>684</v>
      </c>
      <c r="K272" t="b">
        <v>1</v>
      </c>
      <c r="L272" t="b">
        <v>1</v>
      </c>
      <c r="M272" t="b">
        <v>1</v>
      </c>
      <c r="N272">
        <v>2.0180000000000002</v>
      </c>
      <c r="O272" s="148">
        <v>1</v>
      </c>
      <c r="P272" s="148" t="s">
        <v>1821</v>
      </c>
      <c r="Q272" s="148">
        <v>1</v>
      </c>
      <c r="R272" s="148">
        <v>12.5</v>
      </c>
      <c r="S272" t="s">
        <v>1495</v>
      </c>
      <c r="T272"/>
      <c r="U272">
        <v>62.051524999999998</v>
      </c>
      <c r="V272">
        <v>-163.17256699999999</v>
      </c>
      <c r="W272" s="148" t="s">
        <v>1822</v>
      </c>
      <c r="X272"/>
      <c r="Y272">
        <f>VLOOKUP(F272,'LOOKUP OPERATOR 05032023'!$A$2:$P$173,16,FALSE)</f>
        <v>169</v>
      </c>
    </row>
    <row r="273" spans="1:25" x14ac:dyDescent="0.3">
      <c r="A273" s="148">
        <v>331590</v>
      </c>
      <c r="B273" s="148" t="s">
        <v>686</v>
      </c>
      <c r="C273" s="148">
        <v>6340</v>
      </c>
      <c r="D273" s="148">
        <v>331590</v>
      </c>
      <c r="E273" t="s">
        <v>141</v>
      </c>
      <c r="F273" t="s">
        <v>1491</v>
      </c>
      <c r="G273" s="148">
        <v>221</v>
      </c>
      <c r="H273" t="s">
        <v>103</v>
      </c>
      <c r="I273" t="s">
        <v>1594</v>
      </c>
      <c r="J273" t="s">
        <v>687</v>
      </c>
      <c r="K273" t="b">
        <v>0</v>
      </c>
      <c r="L273" t="b">
        <v>1</v>
      </c>
      <c r="M273" t="b">
        <v>1</v>
      </c>
      <c r="N273">
        <v>1.7</v>
      </c>
      <c r="O273" s="148">
        <v>1</v>
      </c>
      <c r="P273" s="148" t="s">
        <v>1821</v>
      </c>
      <c r="Q273" s="148">
        <v>1</v>
      </c>
      <c r="R273" s="148">
        <v>13.47</v>
      </c>
      <c r="S273" t="s">
        <v>1495</v>
      </c>
      <c r="T273"/>
      <c r="U273">
        <v>63.695267000000001</v>
      </c>
      <c r="V273">
        <v>-170.475661</v>
      </c>
      <c r="W273" s="148" t="s">
        <v>1822</v>
      </c>
      <c r="Y273">
        <f>VLOOKUP(F273,'LOOKUP OPERATOR 05032023'!$A$2:$P$173,16,FALSE)</f>
        <v>169</v>
      </c>
    </row>
    <row r="274" spans="1:25" x14ac:dyDescent="0.3">
      <c r="A274" s="148">
        <v>331590</v>
      </c>
      <c r="B274" s="148" t="s">
        <v>686</v>
      </c>
      <c r="C274" s="148">
        <v>57052</v>
      </c>
      <c r="D274" s="148">
        <v>331590</v>
      </c>
      <c r="E274" t="s">
        <v>141</v>
      </c>
      <c r="F274" t="s">
        <v>1491</v>
      </c>
      <c r="G274" s="148">
        <v>221</v>
      </c>
      <c r="H274" t="s">
        <v>103</v>
      </c>
      <c r="I274" t="s">
        <v>1594</v>
      </c>
      <c r="J274" t="s">
        <v>687</v>
      </c>
      <c r="K274" t="b">
        <v>1</v>
      </c>
      <c r="L274" t="b">
        <v>1</v>
      </c>
      <c r="M274" t="b">
        <v>1</v>
      </c>
      <c r="N274">
        <v>1.7</v>
      </c>
      <c r="O274" s="148">
        <v>1</v>
      </c>
      <c r="P274" s="148" t="s">
        <v>1821</v>
      </c>
      <c r="Q274" s="148">
        <v>1</v>
      </c>
      <c r="R274" s="148">
        <v>13.47</v>
      </c>
      <c r="S274" t="s">
        <v>1495</v>
      </c>
      <c r="T274"/>
      <c r="U274">
        <v>63.695267000000001</v>
      </c>
      <c r="V274">
        <v>-170.475661</v>
      </c>
      <c r="W274" s="148" t="s">
        <v>1822</v>
      </c>
      <c r="Y274">
        <f>VLOOKUP(F274,'LOOKUP OPERATOR 05032023'!$A$2:$P$173,16,FALSE)</f>
        <v>169</v>
      </c>
    </row>
    <row r="275" spans="1:25" x14ac:dyDescent="0.3">
      <c r="A275" s="148">
        <v>331600</v>
      </c>
      <c r="B275" s="148" t="s">
        <v>688</v>
      </c>
      <c r="C275" s="148">
        <v>6342</v>
      </c>
      <c r="D275" s="148">
        <v>331600</v>
      </c>
      <c r="E275" t="s">
        <v>142</v>
      </c>
      <c r="F275" t="s">
        <v>1491</v>
      </c>
      <c r="G275" s="148">
        <v>221</v>
      </c>
      <c r="H275" t="s">
        <v>103</v>
      </c>
      <c r="I275" t="s">
        <v>1595</v>
      </c>
      <c r="J275" t="s">
        <v>689</v>
      </c>
      <c r="K275" t="b">
        <v>0</v>
      </c>
      <c r="L275" t="b">
        <v>1</v>
      </c>
      <c r="M275" t="b">
        <v>1</v>
      </c>
      <c r="N275">
        <v>1.3</v>
      </c>
      <c r="O275" s="148">
        <v>1</v>
      </c>
      <c r="P275" s="148" t="s">
        <v>1821</v>
      </c>
      <c r="Q275" s="148">
        <v>1</v>
      </c>
      <c r="R275" s="148">
        <v>13.47</v>
      </c>
      <c r="S275" t="s">
        <v>1495</v>
      </c>
      <c r="T275"/>
      <c r="U275">
        <v>61.843035999999998</v>
      </c>
      <c r="V275">
        <v>-165.58149700000001</v>
      </c>
      <c r="W275" s="148" t="s">
        <v>1822</v>
      </c>
      <c r="Y275">
        <f>VLOOKUP(F275,'LOOKUP OPERATOR 05032023'!$A$2:$P$173,16,FALSE)</f>
        <v>169</v>
      </c>
    </row>
    <row r="276" spans="1:25" x14ac:dyDescent="0.3">
      <c r="A276" s="148">
        <v>331600</v>
      </c>
      <c r="B276" s="148" t="s">
        <v>688</v>
      </c>
      <c r="C276" s="148">
        <v>57056</v>
      </c>
      <c r="D276" s="148">
        <v>331600</v>
      </c>
      <c r="E276" t="s">
        <v>142</v>
      </c>
      <c r="F276" t="s">
        <v>1491</v>
      </c>
      <c r="G276" s="148">
        <v>221</v>
      </c>
      <c r="H276" t="s">
        <v>103</v>
      </c>
      <c r="I276" t="s">
        <v>1595</v>
      </c>
      <c r="J276" t="s">
        <v>689</v>
      </c>
      <c r="K276" t="b">
        <v>1</v>
      </c>
      <c r="L276" t="b">
        <v>1</v>
      </c>
      <c r="M276" t="b">
        <v>1</v>
      </c>
      <c r="N276">
        <v>1.3</v>
      </c>
      <c r="O276" s="148">
        <v>1</v>
      </c>
      <c r="P276" s="148" t="s">
        <v>1821</v>
      </c>
      <c r="Q276" s="148">
        <v>1</v>
      </c>
      <c r="R276" s="148">
        <v>13.47</v>
      </c>
      <c r="S276" t="s">
        <v>1495</v>
      </c>
      <c r="T276"/>
      <c r="U276">
        <v>61.843035999999998</v>
      </c>
      <c r="V276">
        <v>-165.58149700000001</v>
      </c>
      <c r="W276" s="148" t="s">
        <v>1822</v>
      </c>
      <c r="Y276">
        <f>VLOOKUP(F276,'LOOKUP OPERATOR 05032023'!$A$2:$P$173,16,FALSE)</f>
        <v>169</v>
      </c>
    </row>
    <row r="277" spans="1:25" x14ac:dyDescent="0.3">
      <c r="B277" s="148" t="s">
        <v>594</v>
      </c>
      <c r="C277" s="148">
        <v>7250</v>
      </c>
      <c r="E277" t="s">
        <v>72</v>
      </c>
      <c r="F277" t="s">
        <v>1486</v>
      </c>
      <c r="G277" s="148">
        <v>213</v>
      </c>
      <c r="H277" t="s">
        <v>69</v>
      </c>
      <c r="I277" t="s">
        <v>1488</v>
      </c>
      <c r="J277" t="s">
        <v>587</v>
      </c>
      <c r="K277" t="b">
        <v>1</v>
      </c>
      <c r="L277" t="b">
        <v>0</v>
      </c>
      <c r="M277" t="b">
        <v>0</v>
      </c>
      <c r="N277">
        <v>36.200000000000003</v>
      </c>
      <c r="O277" s="148">
        <v>1</v>
      </c>
      <c r="P277" s="148" t="s">
        <v>1821</v>
      </c>
      <c r="Q277" s="148">
        <v>1</v>
      </c>
      <c r="R277" s="148">
        <v>69</v>
      </c>
      <c r="S277" t="s">
        <v>1495</v>
      </c>
      <c r="T277"/>
      <c r="U277">
        <v>58.387500000000003</v>
      </c>
      <c r="V277">
        <v>-134.6446</v>
      </c>
      <c r="Y277">
        <f>VLOOKUP(F277,'LOOKUP OPERATOR 05032023'!$A$2:$P$173,16,FALSE)</f>
        <v>1</v>
      </c>
    </row>
    <row r="278" spans="1:25" x14ac:dyDescent="0.3">
      <c r="A278" s="148">
        <v>331610</v>
      </c>
      <c r="B278" s="148" t="s">
        <v>690</v>
      </c>
      <c r="C278" s="148">
        <v>6341</v>
      </c>
      <c r="D278" s="148">
        <v>331610</v>
      </c>
      <c r="E278" t="s">
        <v>143</v>
      </c>
      <c r="F278" t="s">
        <v>1491</v>
      </c>
      <c r="G278" s="148">
        <v>221</v>
      </c>
      <c r="H278" t="s">
        <v>103</v>
      </c>
      <c r="I278" t="s">
        <v>1596</v>
      </c>
      <c r="J278" t="s">
        <v>691</v>
      </c>
      <c r="K278" t="b">
        <v>1</v>
      </c>
      <c r="L278" t="b">
        <v>1</v>
      </c>
      <c r="M278" t="b">
        <v>1</v>
      </c>
      <c r="N278">
        <v>1.7</v>
      </c>
      <c r="O278" s="148">
        <v>1</v>
      </c>
      <c r="P278" s="148" t="s">
        <v>1821</v>
      </c>
      <c r="Q278" s="148">
        <v>1</v>
      </c>
      <c r="R278" s="148">
        <v>12.5</v>
      </c>
      <c r="S278" t="s">
        <v>1495</v>
      </c>
      <c r="T278"/>
      <c r="U278">
        <v>66.606778000000006</v>
      </c>
      <c r="V278">
        <v>-160.01480799999999</v>
      </c>
      <c r="W278" s="148" t="s">
        <v>1822</v>
      </c>
      <c r="Y278">
        <f>VLOOKUP(F278,'LOOKUP OPERATOR 05032023'!$A$2:$P$173,16,FALSE)</f>
        <v>169</v>
      </c>
    </row>
    <row r="279" spans="1:25" x14ac:dyDescent="0.3">
      <c r="A279" s="148">
        <v>331640</v>
      </c>
      <c r="B279" s="148" t="s">
        <v>692</v>
      </c>
      <c r="C279" s="148">
        <v>6345</v>
      </c>
      <c r="D279" s="148">
        <v>331640</v>
      </c>
      <c r="E279" t="s">
        <v>146</v>
      </c>
      <c r="F279" t="s">
        <v>1491</v>
      </c>
      <c r="G279" s="148">
        <v>221</v>
      </c>
      <c r="H279" t="s">
        <v>103</v>
      </c>
      <c r="I279" t="s">
        <v>1600</v>
      </c>
      <c r="J279" t="s">
        <v>693</v>
      </c>
      <c r="K279" t="b">
        <v>1</v>
      </c>
      <c r="L279" t="b">
        <v>1</v>
      </c>
      <c r="M279" s="136" t="b">
        <v>0</v>
      </c>
      <c r="N279">
        <v>1.5</v>
      </c>
      <c r="O279" s="148">
        <v>1</v>
      </c>
      <c r="P279" s="148" t="s">
        <v>1821</v>
      </c>
      <c r="Q279" s="148">
        <v>1</v>
      </c>
      <c r="R279" s="148">
        <v>12.5</v>
      </c>
      <c r="S279" t="s">
        <v>1495</v>
      </c>
      <c r="T279"/>
      <c r="U279">
        <v>66.255071999999998</v>
      </c>
      <c r="V279">
        <v>-166.073589</v>
      </c>
      <c r="W279" s="148" t="s">
        <v>1822</v>
      </c>
      <c r="Y279">
        <f>VLOOKUP(F279,'LOOKUP OPERATOR 05032023'!$A$2:$P$173,16,FALSE)</f>
        <v>169</v>
      </c>
    </row>
    <row r="280" spans="1:25" x14ac:dyDescent="0.3">
      <c r="A280" s="148">
        <v>331650</v>
      </c>
      <c r="B280" s="148" t="s">
        <v>694</v>
      </c>
      <c r="C280" s="148">
        <v>6346</v>
      </c>
      <c r="D280" s="148">
        <v>331650</v>
      </c>
      <c r="E280" t="s">
        <v>147</v>
      </c>
      <c r="F280" t="s">
        <v>1491</v>
      </c>
      <c r="G280" s="148">
        <v>221</v>
      </c>
      <c r="H280" t="s">
        <v>103</v>
      </c>
      <c r="I280" t="s">
        <v>1601</v>
      </c>
      <c r="J280" t="s">
        <v>695</v>
      </c>
      <c r="K280" t="b">
        <v>0</v>
      </c>
      <c r="L280" t="b">
        <v>1</v>
      </c>
      <c r="M280" t="b">
        <v>1</v>
      </c>
      <c r="N280">
        <v>1.2</v>
      </c>
      <c r="O280" s="148">
        <v>1</v>
      </c>
      <c r="P280" s="148" t="s">
        <v>1821</v>
      </c>
      <c r="Q280" s="148">
        <v>1</v>
      </c>
      <c r="R280" s="148">
        <v>13.47</v>
      </c>
      <c r="S280" t="s">
        <v>1495</v>
      </c>
      <c r="T280"/>
      <c r="U280">
        <v>66.888114000000002</v>
      </c>
      <c r="V280">
        <v>-157.14020600000001</v>
      </c>
      <c r="W280" s="148" t="s">
        <v>1822</v>
      </c>
      <c r="Y280">
        <f>VLOOKUP(F280,'LOOKUP OPERATOR 05032023'!$A$2:$P$173,16,FALSE)</f>
        <v>169</v>
      </c>
    </row>
    <row r="281" spans="1:25" x14ac:dyDescent="0.3">
      <c r="A281" s="148">
        <v>331650</v>
      </c>
      <c r="B281" s="148" t="s">
        <v>694</v>
      </c>
      <c r="C281" s="148">
        <v>57063</v>
      </c>
      <c r="D281" s="148">
        <v>331650</v>
      </c>
      <c r="E281" t="s">
        <v>147</v>
      </c>
      <c r="F281" t="s">
        <v>1491</v>
      </c>
      <c r="G281" s="148">
        <v>221</v>
      </c>
      <c r="H281" t="s">
        <v>103</v>
      </c>
      <c r="I281" t="s">
        <v>1601</v>
      </c>
      <c r="J281" t="s">
        <v>695</v>
      </c>
      <c r="K281" t="b">
        <v>1</v>
      </c>
      <c r="L281" t="b">
        <v>1</v>
      </c>
      <c r="M281" t="b">
        <v>1</v>
      </c>
      <c r="N281">
        <v>1.2</v>
      </c>
      <c r="O281" s="148">
        <v>1</v>
      </c>
      <c r="P281" s="148" t="s">
        <v>1821</v>
      </c>
      <c r="Q281" s="148">
        <v>1</v>
      </c>
      <c r="R281" s="148">
        <v>13.47</v>
      </c>
      <c r="S281" t="s">
        <v>1495</v>
      </c>
      <c r="T281"/>
      <c r="U281">
        <v>66.888114000000002</v>
      </c>
      <c r="V281">
        <v>-157.14020600000001</v>
      </c>
      <c r="W281" s="148" t="s">
        <v>1822</v>
      </c>
      <c r="Y281">
        <f>VLOOKUP(F281,'LOOKUP OPERATOR 05032023'!$A$2:$P$173,16,FALSE)</f>
        <v>169</v>
      </c>
    </row>
    <row r="282" spans="1:25" x14ac:dyDescent="0.3">
      <c r="A282" s="148">
        <v>331670</v>
      </c>
      <c r="B282" s="148" t="s">
        <v>1340</v>
      </c>
      <c r="C282" s="148">
        <v>6339</v>
      </c>
      <c r="D282" s="148">
        <v>331670</v>
      </c>
      <c r="E282" t="s">
        <v>140</v>
      </c>
      <c r="F282" t="s">
        <v>1491</v>
      </c>
      <c r="G282" s="148">
        <v>221</v>
      </c>
      <c r="H282" t="s">
        <v>103</v>
      </c>
      <c r="I282" t="s">
        <v>1589</v>
      </c>
      <c r="J282" t="s">
        <v>698</v>
      </c>
      <c r="K282" t="b">
        <v>0</v>
      </c>
      <c r="L282" t="b">
        <v>1</v>
      </c>
      <c r="M282" t="b">
        <v>0</v>
      </c>
      <c r="N282">
        <v>0.7</v>
      </c>
      <c r="O282" s="148">
        <v>1</v>
      </c>
      <c r="P282" s="148" t="s">
        <v>1821</v>
      </c>
      <c r="Q282" s="148">
        <v>1</v>
      </c>
      <c r="R282" s="148">
        <v>13.47</v>
      </c>
      <c r="S282" t="s">
        <v>1495</v>
      </c>
      <c r="T282"/>
      <c r="U282">
        <v>63.477499999999999</v>
      </c>
      <c r="V282">
        <v>-162.03829999999999</v>
      </c>
      <c r="Y282">
        <f>VLOOKUP(F282,'LOOKUP OPERATOR 05032023'!$A$2:$P$173,16,FALSE)</f>
        <v>169</v>
      </c>
    </row>
    <row r="283" spans="1:25" x14ac:dyDescent="0.3">
      <c r="A283" s="148">
        <v>331670</v>
      </c>
      <c r="B283" s="148" t="s">
        <v>1340</v>
      </c>
      <c r="C283" s="148">
        <v>57061</v>
      </c>
      <c r="D283" s="148">
        <v>331670</v>
      </c>
      <c r="E283" t="s">
        <v>140</v>
      </c>
      <c r="F283" t="s">
        <v>1491</v>
      </c>
      <c r="G283" s="148">
        <v>221</v>
      </c>
      <c r="H283" t="s">
        <v>103</v>
      </c>
      <c r="I283" t="s">
        <v>1589</v>
      </c>
      <c r="J283" t="s">
        <v>698</v>
      </c>
      <c r="K283" t="b">
        <v>0</v>
      </c>
      <c r="L283" t="b">
        <v>1</v>
      </c>
      <c r="M283" t="b">
        <v>0</v>
      </c>
      <c r="N283">
        <v>0.7</v>
      </c>
      <c r="O283" s="148">
        <v>1</v>
      </c>
      <c r="P283" s="148" t="s">
        <v>1821</v>
      </c>
      <c r="Q283" s="148">
        <v>1</v>
      </c>
      <c r="R283" s="148">
        <v>13.47</v>
      </c>
      <c r="S283" t="s">
        <v>1495</v>
      </c>
      <c r="T283"/>
      <c r="U283">
        <v>63.477499999999999</v>
      </c>
      <c r="V283">
        <v>-162.03829999999999</v>
      </c>
      <c r="Y283">
        <f>VLOOKUP(F283,'LOOKUP OPERATOR 05032023'!$A$2:$P$173,16,FALSE)</f>
        <v>169</v>
      </c>
    </row>
    <row r="284" spans="1:25" x14ac:dyDescent="0.3">
      <c r="A284" s="148">
        <v>331680</v>
      </c>
      <c r="B284" s="148" t="s">
        <v>697</v>
      </c>
      <c r="C284" s="148">
        <v>6347</v>
      </c>
      <c r="D284" s="148">
        <v>331680</v>
      </c>
      <c r="E284" t="s">
        <v>148</v>
      </c>
      <c r="F284" t="s">
        <v>1491</v>
      </c>
      <c r="G284" s="148">
        <v>221</v>
      </c>
      <c r="H284" t="s">
        <v>103</v>
      </c>
      <c r="I284" t="s">
        <v>1898</v>
      </c>
      <c r="J284" t="s">
        <v>698</v>
      </c>
      <c r="K284" t="b">
        <v>0</v>
      </c>
      <c r="L284" t="b">
        <v>1</v>
      </c>
      <c r="M284" t="b">
        <v>1</v>
      </c>
      <c r="N284">
        <v>2</v>
      </c>
      <c r="O284" s="148">
        <v>1</v>
      </c>
      <c r="P284" s="148" t="s">
        <v>1821</v>
      </c>
      <c r="Q284" s="148">
        <v>1</v>
      </c>
      <c r="R284" s="148">
        <v>13.47</v>
      </c>
      <c r="S284" t="s">
        <v>1495</v>
      </c>
      <c r="T284"/>
      <c r="U284">
        <v>63.521047000000003</v>
      </c>
      <c r="V284">
        <v>-162.28632200000001</v>
      </c>
      <c r="W284" s="148" t="s">
        <v>1822</v>
      </c>
      <c r="Y284">
        <f>VLOOKUP(F284,'LOOKUP OPERATOR 05032023'!$A$2:$P$173,16,FALSE)</f>
        <v>169</v>
      </c>
    </row>
    <row r="285" spans="1:25" x14ac:dyDescent="0.3">
      <c r="A285" s="148">
        <v>331680</v>
      </c>
      <c r="B285" s="148" t="s">
        <v>697</v>
      </c>
      <c r="C285" s="148">
        <v>57055</v>
      </c>
      <c r="D285" s="148">
        <v>331680</v>
      </c>
      <c r="E285" t="s">
        <v>148</v>
      </c>
      <c r="F285" t="s">
        <v>1491</v>
      </c>
      <c r="G285" s="148">
        <v>221</v>
      </c>
      <c r="H285" t="s">
        <v>103</v>
      </c>
      <c r="I285" t="s">
        <v>1898</v>
      </c>
      <c r="J285" t="s">
        <v>698</v>
      </c>
      <c r="K285" t="b">
        <v>1</v>
      </c>
      <c r="L285" t="b">
        <v>1</v>
      </c>
      <c r="M285" t="b">
        <v>1</v>
      </c>
      <c r="N285">
        <v>2</v>
      </c>
      <c r="O285" s="148">
        <v>1</v>
      </c>
      <c r="P285" s="148" t="s">
        <v>1821</v>
      </c>
      <c r="Q285" s="148">
        <v>1</v>
      </c>
      <c r="R285" s="148">
        <v>13.47</v>
      </c>
      <c r="S285" t="s">
        <v>1495</v>
      </c>
      <c r="T285"/>
      <c r="U285">
        <v>63.521047000000003</v>
      </c>
      <c r="V285">
        <v>-162.28632200000001</v>
      </c>
      <c r="W285" s="148" t="s">
        <v>1822</v>
      </c>
      <c r="Y285">
        <f>VLOOKUP(F285,'LOOKUP OPERATOR 05032023'!$A$2:$P$173,16,FALSE)</f>
        <v>169</v>
      </c>
    </row>
    <row r="286" spans="1:25" x14ac:dyDescent="0.3">
      <c r="A286" s="148">
        <v>331690</v>
      </c>
      <c r="B286" s="148" t="s">
        <v>699</v>
      </c>
      <c r="C286" s="148">
        <v>6348</v>
      </c>
      <c r="D286" s="148">
        <v>331690</v>
      </c>
      <c r="E286" t="s">
        <v>150</v>
      </c>
      <c r="F286" t="s">
        <v>1491</v>
      </c>
      <c r="G286" s="148">
        <v>221</v>
      </c>
      <c r="H286" t="s">
        <v>103</v>
      </c>
      <c r="I286" t="s">
        <v>1623</v>
      </c>
      <c r="J286" t="s">
        <v>700</v>
      </c>
      <c r="K286" t="b">
        <v>1</v>
      </c>
      <c r="L286" t="b">
        <v>1</v>
      </c>
      <c r="M286" s="136" t="b">
        <v>1</v>
      </c>
      <c r="N286">
        <v>2.4</v>
      </c>
      <c r="O286" s="148">
        <v>1</v>
      </c>
      <c r="P286" s="148" t="s">
        <v>1821</v>
      </c>
      <c r="Q286" s="148">
        <v>1</v>
      </c>
      <c r="R286" s="148">
        <v>12.5</v>
      </c>
      <c r="S286" t="s">
        <v>1495</v>
      </c>
      <c r="T286"/>
      <c r="U286">
        <v>59.059744000000002</v>
      </c>
      <c r="V286">
        <v>-160.380278</v>
      </c>
      <c r="W286" s="148" t="s">
        <v>1822</v>
      </c>
      <c r="Y286">
        <f>VLOOKUP(F286,'LOOKUP OPERATOR 05032023'!$A$2:$P$173,16,FALSE)</f>
        <v>169</v>
      </c>
    </row>
    <row r="287" spans="1:25" x14ac:dyDescent="0.3">
      <c r="A287" s="148">
        <v>331700</v>
      </c>
      <c r="B287" s="148" t="s">
        <v>701</v>
      </c>
      <c r="C287" s="148">
        <v>6349</v>
      </c>
      <c r="D287" s="148">
        <v>331700</v>
      </c>
      <c r="E287" t="s">
        <v>151</v>
      </c>
      <c r="F287" t="s">
        <v>1491</v>
      </c>
      <c r="G287" s="148">
        <v>221</v>
      </c>
      <c r="H287" t="s">
        <v>103</v>
      </c>
      <c r="I287" t="s">
        <v>1536</v>
      </c>
      <c r="J287" t="s">
        <v>702</v>
      </c>
      <c r="K287" t="b">
        <v>0</v>
      </c>
      <c r="L287" t="b">
        <v>1</v>
      </c>
      <c r="M287" t="b">
        <v>1</v>
      </c>
      <c r="N287">
        <v>1.7</v>
      </c>
      <c r="O287" s="148">
        <v>1</v>
      </c>
      <c r="P287" s="148" t="s">
        <v>1821</v>
      </c>
      <c r="Q287" s="148">
        <v>1</v>
      </c>
      <c r="R287" s="148">
        <v>13.47</v>
      </c>
      <c r="S287" t="s">
        <v>1495</v>
      </c>
      <c r="T287"/>
      <c r="U287">
        <v>60.530141999999998</v>
      </c>
      <c r="V287">
        <v>-165.108575</v>
      </c>
      <c r="W287" s="148" t="s">
        <v>1822</v>
      </c>
      <c r="Y287">
        <f>VLOOKUP(F287,'LOOKUP OPERATOR 05032023'!$A$2:$P$173,16,FALSE)</f>
        <v>169</v>
      </c>
    </row>
    <row r="288" spans="1:25" x14ac:dyDescent="0.3">
      <c r="A288" s="148">
        <v>331700</v>
      </c>
      <c r="B288" s="148" t="s">
        <v>701</v>
      </c>
      <c r="C288" s="148">
        <v>57067</v>
      </c>
      <c r="D288" s="148">
        <v>331700</v>
      </c>
      <c r="E288" t="s">
        <v>151</v>
      </c>
      <c r="F288" t="s">
        <v>1491</v>
      </c>
      <c r="G288" s="148">
        <v>221</v>
      </c>
      <c r="H288" t="s">
        <v>103</v>
      </c>
      <c r="I288" t="s">
        <v>1536</v>
      </c>
      <c r="J288" t="s">
        <v>702</v>
      </c>
      <c r="K288" t="b">
        <v>1</v>
      </c>
      <c r="L288" t="b">
        <v>1</v>
      </c>
      <c r="M288" t="b">
        <v>1</v>
      </c>
      <c r="N288">
        <v>1.7</v>
      </c>
      <c r="O288" s="148">
        <v>1</v>
      </c>
      <c r="P288" s="148" t="s">
        <v>1821</v>
      </c>
      <c r="Q288" s="148">
        <v>1</v>
      </c>
      <c r="R288" s="148">
        <v>13.47</v>
      </c>
      <c r="S288" t="s">
        <v>1495</v>
      </c>
      <c r="T288"/>
      <c r="U288">
        <v>60.530141999999998</v>
      </c>
      <c r="V288">
        <v>-165.108575</v>
      </c>
      <c r="W288" s="148" t="s">
        <v>1822</v>
      </c>
      <c r="Y288">
        <f>VLOOKUP(F288,'LOOKUP OPERATOR 05032023'!$A$2:$P$173,16,FALSE)</f>
        <v>169</v>
      </c>
    </row>
    <row r="289" spans="1:25" x14ac:dyDescent="0.3">
      <c r="A289" s="148">
        <v>331720</v>
      </c>
      <c r="B289" s="148" t="s">
        <v>703</v>
      </c>
      <c r="C289" s="148">
        <v>57054</v>
      </c>
      <c r="D289" s="148">
        <v>331720</v>
      </c>
      <c r="E289" t="s">
        <v>1404</v>
      </c>
      <c r="F289" t="s">
        <v>1491</v>
      </c>
      <c r="G289" s="148">
        <v>221</v>
      </c>
      <c r="H289" t="s">
        <v>103</v>
      </c>
      <c r="I289" t="s">
        <v>1507</v>
      </c>
      <c r="J289" t="s">
        <v>704</v>
      </c>
      <c r="K289" t="b">
        <v>1</v>
      </c>
      <c r="L289" t="b">
        <v>1</v>
      </c>
      <c r="M289" s="136" t="b">
        <v>0</v>
      </c>
      <c r="N289">
        <v>1.1000000000000001</v>
      </c>
      <c r="O289" s="148">
        <v>1</v>
      </c>
      <c r="P289" s="148" t="s">
        <v>1821</v>
      </c>
      <c r="Q289" s="148">
        <v>1</v>
      </c>
      <c r="R289" s="148">
        <v>13.47</v>
      </c>
      <c r="S289" t="s">
        <v>1495</v>
      </c>
      <c r="T289"/>
      <c r="U289">
        <v>61.526857999999997</v>
      </c>
      <c r="V289">
        <v>-160.348128</v>
      </c>
      <c r="W289" s="148" t="s">
        <v>1822</v>
      </c>
      <c r="Y289">
        <f>VLOOKUP(F289,'LOOKUP OPERATOR 05032023'!$A$2:$P$173,16,FALSE)</f>
        <v>169</v>
      </c>
    </row>
    <row r="290" spans="1:25" x14ac:dyDescent="0.3">
      <c r="A290" s="148">
        <v>332900</v>
      </c>
      <c r="B290" s="148" t="s">
        <v>705</v>
      </c>
      <c r="C290" s="148">
        <v>6637</v>
      </c>
      <c r="D290" s="148">
        <v>332900</v>
      </c>
      <c r="E290" t="s">
        <v>384</v>
      </c>
      <c r="F290" t="s">
        <v>1491</v>
      </c>
      <c r="G290" s="148">
        <v>221</v>
      </c>
      <c r="H290" t="s">
        <v>103</v>
      </c>
      <c r="I290" t="s">
        <v>1644</v>
      </c>
      <c r="J290" t="s">
        <v>706</v>
      </c>
      <c r="K290" t="b">
        <v>1</v>
      </c>
      <c r="L290" t="b">
        <v>1</v>
      </c>
      <c r="M290" s="148" t="s">
        <v>1826</v>
      </c>
      <c r="N290">
        <v>4.16</v>
      </c>
      <c r="O290" s="148">
        <v>1</v>
      </c>
      <c r="P290" s="148" t="s">
        <v>1821</v>
      </c>
      <c r="Q290" s="148">
        <v>1</v>
      </c>
      <c r="R290" s="148">
        <v>4.16</v>
      </c>
      <c r="S290" t="s">
        <v>1495</v>
      </c>
      <c r="T290"/>
      <c r="U290">
        <v>59.544553000000001</v>
      </c>
      <c r="V290">
        <v>-139.72430600000001</v>
      </c>
      <c r="W290" s="148" t="s">
        <v>1822</v>
      </c>
      <c r="Y290">
        <f>VLOOKUP(F290,'LOOKUP OPERATOR 05032023'!$A$2:$P$173,16,FALSE)</f>
        <v>169</v>
      </c>
    </row>
    <row r="291" spans="1:25" x14ac:dyDescent="0.3">
      <c r="A291" s="148">
        <v>331260</v>
      </c>
      <c r="B291" s="148" t="s">
        <v>707</v>
      </c>
      <c r="C291" s="148">
        <v>6310</v>
      </c>
      <c r="D291" s="148">
        <v>331260</v>
      </c>
      <c r="E291" t="s">
        <v>106</v>
      </c>
      <c r="F291" t="s">
        <v>1491</v>
      </c>
      <c r="G291" s="148">
        <v>221</v>
      </c>
      <c r="H291" t="s">
        <v>103</v>
      </c>
      <c r="I291" t="s">
        <v>1681</v>
      </c>
      <c r="J291" t="s">
        <v>708</v>
      </c>
      <c r="K291" t="b">
        <v>0</v>
      </c>
      <c r="L291" t="b">
        <v>1</v>
      </c>
      <c r="M291" s="172" t="s">
        <v>1826</v>
      </c>
      <c r="N291">
        <v>0.503</v>
      </c>
      <c r="O291" s="148">
        <v>1</v>
      </c>
      <c r="P291" s="148" t="s">
        <v>1821</v>
      </c>
      <c r="Q291" s="148">
        <v>1</v>
      </c>
      <c r="R291" s="148">
        <v>7.2</v>
      </c>
      <c r="S291"/>
      <c r="T291"/>
      <c r="U291">
        <v>62.656109999999998</v>
      </c>
      <c r="V291">
        <v>-160.20667</v>
      </c>
      <c r="W291" s="148" t="s">
        <v>1822</v>
      </c>
      <c r="Y291">
        <f>VLOOKUP(F291,'LOOKUP OPERATOR 05032023'!$A$2:$P$173,16,FALSE)</f>
        <v>169</v>
      </c>
    </row>
    <row r="292" spans="1:25" x14ac:dyDescent="0.3">
      <c r="B292" s="148" t="s">
        <v>595</v>
      </c>
      <c r="C292" s="148">
        <v>63</v>
      </c>
      <c r="E292" t="s">
        <v>73</v>
      </c>
      <c r="F292" t="s">
        <v>1486</v>
      </c>
      <c r="G292" s="148">
        <v>213</v>
      </c>
      <c r="H292" t="s">
        <v>69</v>
      </c>
      <c r="I292" t="s">
        <v>1488</v>
      </c>
      <c r="J292" t="s">
        <v>587</v>
      </c>
      <c r="K292" t="b">
        <v>1</v>
      </c>
      <c r="L292" t="b">
        <v>0</v>
      </c>
      <c r="M292" t="b">
        <v>0</v>
      </c>
      <c r="N292">
        <v>9.6999999999999993</v>
      </c>
      <c r="O292" s="148">
        <v>1</v>
      </c>
      <c r="P292" s="148" t="s">
        <v>1821</v>
      </c>
      <c r="Q292" s="148">
        <v>1</v>
      </c>
      <c r="R292" s="148">
        <v>12</v>
      </c>
      <c r="S292" t="s">
        <v>1495</v>
      </c>
      <c r="T292"/>
      <c r="U292">
        <v>58.310699999999997</v>
      </c>
      <c r="V292">
        <v>-134.41739999999999</v>
      </c>
      <c r="Y292">
        <f>VLOOKUP(F292,'LOOKUP OPERATOR 05032023'!$A$2:$P$173,16,FALSE)</f>
        <v>1</v>
      </c>
    </row>
    <row r="293" spans="1:25" x14ac:dyDescent="0.3">
      <c r="A293" s="148">
        <v>331290</v>
      </c>
      <c r="B293" s="148" t="s">
        <v>709</v>
      </c>
      <c r="C293" s="148">
        <v>6312</v>
      </c>
      <c r="D293" s="148">
        <v>331290</v>
      </c>
      <c r="E293" t="s">
        <v>109</v>
      </c>
      <c r="F293" t="s">
        <v>1491</v>
      </c>
      <c r="G293" s="148">
        <v>221</v>
      </c>
      <c r="H293" t="s">
        <v>103</v>
      </c>
      <c r="I293" t="s">
        <v>1739</v>
      </c>
      <c r="J293" t="s">
        <v>710</v>
      </c>
      <c r="K293" t="b">
        <v>0</v>
      </c>
      <c r="L293" t="b">
        <v>1</v>
      </c>
      <c r="M293" s="172" t="s">
        <v>1826</v>
      </c>
      <c r="N293">
        <v>0.57899999999999996</v>
      </c>
      <c r="O293" s="148">
        <v>1</v>
      </c>
      <c r="P293" s="148" t="s">
        <v>1821</v>
      </c>
      <c r="Q293" s="148">
        <v>1</v>
      </c>
      <c r="R293" s="148">
        <v>7.2</v>
      </c>
      <c r="S293"/>
      <c r="T293"/>
      <c r="U293">
        <v>60.218890000000002</v>
      </c>
      <c r="V293">
        <v>-162.02444</v>
      </c>
      <c r="W293" s="148" t="s">
        <v>1822</v>
      </c>
      <c r="Y293">
        <f>VLOOKUP(F293,'LOOKUP OPERATOR 05032023'!$A$2:$P$173,16,FALSE)</f>
        <v>169</v>
      </c>
    </row>
    <row r="294" spans="1:25" x14ac:dyDescent="0.3">
      <c r="A294" s="148">
        <v>331950</v>
      </c>
      <c r="B294" s="148" t="s">
        <v>1341</v>
      </c>
      <c r="D294" s="148">
        <v>331950</v>
      </c>
      <c r="E294" t="s">
        <v>110</v>
      </c>
      <c r="F294" t="s">
        <v>1491</v>
      </c>
      <c r="G294" s="148">
        <v>221</v>
      </c>
      <c r="H294" t="s">
        <v>103</v>
      </c>
      <c r="I294" t="s">
        <v>1899</v>
      </c>
      <c r="J294" t="s">
        <v>1342</v>
      </c>
      <c r="K294" t="b">
        <v>0</v>
      </c>
      <c r="L294" t="b">
        <v>1</v>
      </c>
      <c r="M294" s="148" t="s">
        <v>1823</v>
      </c>
      <c r="O294" s="148">
        <v>1</v>
      </c>
      <c r="P294" s="148" t="s">
        <v>1821</v>
      </c>
      <c r="Q294" s="148">
        <v>1</v>
      </c>
      <c r="R294" s="148">
        <v>7.2</v>
      </c>
      <c r="S294"/>
      <c r="T294"/>
      <c r="U294" t="s">
        <v>505</v>
      </c>
      <c r="W294" s="148" t="s">
        <v>1822</v>
      </c>
      <c r="Y294">
        <f>VLOOKUP(F294,'LOOKUP OPERATOR 05032023'!$A$2:$P$173,16,FALSE)</f>
        <v>169</v>
      </c>
    </row>
    <row r="295" spans="1:25" x14ac:dyDescent="0.3">
      <c r="A295" s="148">
        <v>331330</v>
      </c>
      <c r="B295" s="148" t="s">
        <v>711</v>
      </c>
      <c r="C295" s="148">
        <v>6316</v>
      </c>
      <c r="D295" s="148">
        <v>331330</v>
      </c>
      <c r="E295" t="s">
        <v>114</v>
      </c>
      <c r="F295" t="s">
        <v>1491</v>
      </c>
      <c r="G295" s="148">
        <v>221</v>
      </c>
      <c r="H295" t="s">
        <v>103</v>
      </c>
      <c r="I295" t="s">
        <v>1756</v>
      </c>
      <c r="J295" t="s">
        <v>712</v>
      </c>
      <c r="K295" t="b">
        <v>0</v>
      </c>
      <c r="L295" t="b">
        <v>1</v>
      </c>
      <c r="M295" s="148" t="s">
        <v>1826</v>
      </c>
      <c r="N295">
        <v>0.66100000000000003</v>
      </c>
      <c r="O295" s="148">
        <v>1</v>
      </c>
      <c r="P295" s="148" t="s">
        <v>1821</v>
      </c>
      <c r="Q295" s="148">
        <v>1</v>
      </c>
      <c r="R295" s="148">
        <v>7.2</v>
      </c>
      <c r="S295"/>
      <c r="T295"/>
      <c r="U295">
        <v>59.11889</v>
      </c>
      <c r="V295">
        <v>-161.58750000000001</v>
      </c>
      <c r="W295" s="148" t="s">
        <v>1822</v>
      </c>
      <c r="Y295">
        <f>VLOOKUP(F295,'LOOKUP OPERATOR 05032023'!$A$2:$P$173,16,FALSE)</f>
        <v>169</v>
      </c>
    </row>
    <row r="296" spans="1:25" x14ac:dyDescent="0.3">
      <c r="A296" s="148">
        <v>331340</v>
      </c>
      <c r="B296" s="148" t="s">
        <v>713</v>
      </c>
      <c r="C296" s="148">
        <v>6317</v>
      </c>
      <c r="D296" s="148">
        <v>331340</v>
      </c>
      <c r="E296" t="s">
        <v>115</v>
      </c>
      <c r="F296" t="s">
        <v>1491</v>
      </c>
      <c r="G296" s="148">
        <v>221</v>
      </c>
      <c r="H296" t="s">
        <v>103</v>
      </c>
      <c r="I296" t="s">
        <v>1757</v>
      </c>
      <c r="J296" t="s">
        <v>714</v>
      </c>
      <c r="K296" t="b">
        <v>0</v>
      </c>
      <c r="L296" t="b">
        <v>1</v>
      </c>
      <c r="M296" s="172" t="s">
        <v>1823</v>
      </c>
      <c r="N296">
        <v>0.60699999999999998</v>
      </c>
      <c r="O296" s="148">
        <v>1</v>
      </c>
      <c r="P296" s="148" t="s">
        <v>1821</v>
      </c>
      <c r="Q296" s="148">
        <v>1</v>
      </c>
      <c r="R296" s="148">
        <v>7.2</v>
      </c>
      <c r="S296"/>
      <c r="T296"/>
      <c r="U296">
        <v>62.90361</v>
      </c>
      <c r="V296">
        <v>-160.06471999999999</v>
      </c>
      <c r="W296" s="148" t="s">
        <v>1822</v>
      </c>
      <c r="Y296">
        <f>VLOOKUP(F296,'LOOKUP OPERATOR 05032023'!$A$2:$P$173,16,FALSE)</f>
        <v>169</v>
      </c>
    </row>
    <row r="297" spans="1:25" x14ac:dyDescent="0.3">
      <c r="A297" s="148">
        <v>331350</v>
      </c>
      <c r="B297" s="148" t="s">
        <v>715</v>
      </c>
      <c r="C297" s="148">
        <v>6318</v>
      </c>
      <c r="D297" s="148">
        <v>331350</v>
      </c>
      <c r="E297" t="s">
        <v>116</v>
      </c>
      <c r="F297" t="s">
        <v>1491</v>
      </c>
      <c r="G297" s="148">
        <v>221</v>
      </c>
      <c r="H297" t="s">
        <v>103</v>
      </c>
      <c r="I297" t="s">
        <v>1763</v>
      </c>
      <c r="J297" t="s">
        <v>716</v>
      </c>
      <c r="K297" t="b">
        <v>0</v>
      </c>
      <c r="L297" t="b">
        <v>1</v>
      </c>
      <c r="M297" s="172" t="s">
        <v>1823</v>
      </c>
      <c r="N297">
        <v>0.69300000000000006</v>
      </c>
      <c r="O297" s="148">
        <v>1</v>
      </c>
      <c r="P297" s="148" t="s">
        <v>1821</v>
      </c>
      <c r="Q297" s="148">
        <v>1</v>
      </c>
      <c r="R297" s="148">
        <v>7.2</v>
      </c>
      <c r="S297"/>
      <c r="T297"/>
      <c r="U297">
        <v>62.199440000000003</v>
      </c>
      <c r="V297">
        <v>-159.77139</v>
      </c>
      <c r="W297" s="148" t="s">
        <v>1822</v>
      </c>
      <c r="Y297">
        <f>VLOOKUP(F297,'LOOKUP OPERATOR 05032023'!$A$2:$P$173,16,FALSE)</f>
        <v>169</v>
      </c>
    </row>
    <row r="298" spans="1:25" x14ac:dyDescent="0.3">
      <c r="A298" s="148">
        <v>331370</v>
      </c>
      <c r="B298" s="148" t="s">
        <v>717</v>
      </c>
      <c r="C298" s="148">
        <v>6320</v>
      </c>
      <c r="D298" s="148">
        <v>331370</v>
      </c>
      <c r="E298" t="s">
        <v>118</v>
      </c>
      <c r="F298" t="s">
        <v>1491</v>
      </c>
      <c r="G298" s="148">
        <v>221</v>
      </c>
      <c r="H298" t="s">
        <v>103</v>
      </c>
      <c r="I298" t="s">
        <v>1768</v>
      </c>
      <c r="J298" t="s">
        <v>718</v>
      </c>
      <c r="K298" t="b">
        <v>0</v>
      </c>
      <c r="L298" t="b">
        <v>1</v>
      </c>
      <c r="M298" s="148" t="s">
        <v>1826</v>
      </c>
      <c r="N298">
        <v>0.8</v>
      </c>
      <c r="O298" s="148">
        <v>1</v>
      </c>
      <c r="P298" s="148" t="s">
        <v>1821</v>
      </c>
      <c r="Q298" s="148">
        <v>1</v>
      </c>
      <c r="R298" s="148">
        <v>7.2</v>
      </c>
      <c r="S298"/>
      <c r="T298"/>
      <c r="U298">
        <v>65.698610000000002</v>
      </c>
      <c r="V298">
        <v>-156.39972</v>
      </c>
      <c r="W298" s="148" t="s">
        <v>1822</v>
      </c>
      <c r="Y298">
        <f>VLOOKUP(F298,'LOOKUP OPERATOR 05032023'!$A$2:$P$173,16,FALSE)</f>
        <v>169</v>
      </c>
    </row>
    <row r="299" spans="1:25" x14ac:dyDescent="0.3">
      <c r="A299" s="148">
        <v>331380</v>
      </c>
      <c r="B299" s="148" t="s">
        <v>719</v>
      </c>
      <c r="C299" s="148">
        <v>6322</v>
      </c>
      <c r="D299" s="148">
        <v>331380</v>
      </c>
      <c r="E299" t="s">
        <v>119</v>
      </c>
      <c r="F299" t="s">
        <v>1491</v>
      </c>
      <c r="G299" s="148">
        <v>221</v>
      </c>
      <c r="H299" t="s">
        <v>103</v>
      </c>
      <c r="I299" t="s">
        <v>1776</v>
      </c>
      <c r="J299" t="s">
        <v>720</v>
      </c>
      <c r="K299" t="b">
        <v>0</v>
      </c>
      <c r="L299" t="b">
        <v>1</v>
      </c>
      <c r="M299" s="148" t="s">
        <v>1826</v>
      </c>
      <c r="N299">
        <v>0.83499999999999996</v>
      </c>
      <c r="O299" s="148">
        <v>1</v>
      </c>
      <c r="P299" s="148" t="s">
        <v>1821</v>
      </c>
      <c r="Q299" s="148">
        <v>1</v>
      </c>
      <c r="R299" s="148">
        <v>7.2</v>
      </c>
      <c r="S299"/>
      <c r="T299"/>
      <c r="U299">
        <v>64.327219999999997</v>
      </c>
      <c r="V299">
        <v>-158.72193999999999</v>
      </c>
      <c r="W299" s="148" t="s">
        <v>1822</v>
      </c>
      <c r="Y299">
        <f>VLOOKUP(F299,'LOOKUP OPERATOR 05032023'!$A$2:$P$173,16,FALSE)</f>
        <v>169</v>
      </c>
    </row>
    <row r="300" spans="1:25" x14ac:dyDescent="0.3">
      <c r="A300" s="148">
        <v>331450</v>
      </c>
      <c r="B300" s="148" t="s">
        <v>721</v>
      </c>
      <c r="C300" s="148">
        <v>6327</v>
      </c>
      <c r="D300" s="148">
        <v>331450</v>
      </c>
      <c r="E300" t="s">
        <v>126</v>
      </c>
      <c r="F300" t="s">
        <v>1491</v>
      </c>
      <c r="G300" s="148">
        <v>221</v>
      </c>
      <c r="H300" t="s">
        <v>103</v>
      </c>
      <c r="I300" t="s">
        <v>1517</v>
      </c>
      <c r="J300" t="s">
        <v>722</v>
      </c>
      <c r="K300" t="b">
        <v>0</v>
      </c>
      <c r="L300" t="b">
        <v>1</v>
      </c>
      <c r="M300" s="148" t="s">
        <v>1826</v>
      </c>
      <c r="N300">
        <v>0.84899999999999998</v>
      </c>
      <c r="O300" s="148">
        <v>1</v>
      </c>
      <c r="P300" s="148" t="s">
        <v>1821</v>
      </c>
      <c r="Q300" s="148">
        <v>1</v>
      </c>
      <c r="R300" s="148">
        <v>7.2</v>
      </c>
      <c r="S300"/>
      <c r="T300"/>
      <c r="U300">
        <v>60.388060000000003</v>
      </c>
      <c r="V300">
        <v>-166.185</v>
      </c>
      <c r="W300" s="148" t="s">
        <v>1822</v>
      </c>
      <c r="Y300">
        <f>VLOOKUP(F300,'LOOKUP OPERATOR 05032023'!$A$2:$P$173,16,FALSE)</f>
        <v>169</v>
      </c>
    </row>
    <row r="301" spans="1:25" x14ac:dyDescent="0.3">
      <c r="A301" s="148">
        <v>331460</v>
      </c>
      <c r="B301" s="148" t="s">
        <v>723</v>
      </c>
      <c r="C301" s="148">
        <v>6328</v>
      </c>
      <c r="D301" s="148">
        <v>331460</v>
      </c>
      <c r="E301" t="s">
        <v>127</v>
      </c>
      <c r="F301" t="s">
        <v>1491</v>
      </c>
      <c r="G301" s="148">
        <v>221</v>
      </c>
      <c r="H301" t="s">
        <v>103</v>
      </c>
      <c r="I301" t="s">
        <v>1520</v>
      </c>
      <c r="J301" t="s">
        <v>724</v>
      </c>
      <c r="K301" t="b">
        <v>0</v>
      </c>
      <c r="L301" t="b">
        <v>1</v>
      </c>
      <c r="M301" s="148" t="s">
        <v>1826</v>
      </c>
      <c r="N301">
        <v>0.64700000000000002</v>
      </c>
      <c r="O301" s="148">
        <v>1</v>
      </c>
      <c r="P301" s="148" t="s">
        <v>1821</v>
      </c>
      <c r="Q301" s="148">
        <v>1</v>
      </c>
      <c r="R301" s="148">
        <v>7.2</v>
      </c>
      <c r="S301"/>
      <c r="T301"/>
      <c r="U301">
        <v>65.153329999999997</v>
      </c>
      <c r="V301">
        <v>-149.33694</v>
      </c>
      <c r="W301" s="148" t="s">
        <v>1822</v>
      </c>
      <c r="Y301">
        <f>VLOOKUP(F301,'LOOKUP OPERATOR 05032023'!$A$2:$P$173,16,FALSE)</f>
        <v>169</v>
      </c>
    </row>
    <row r="302" spans="1:25" x14ac:dyDescent="0.3">
      <c r="A302" s="148">
        <v>331490</v>
      </c>
      <c r="B302" s="148" t="s">
        <v>1343</v>
      </c>
      <c r="D302" s="148">
        <v>331490</v>
      </c>
      <c r="E302" t="s">
        <v>130</v>
      </c>
      <c r="F302" t="s">
        <v>1491</v>
      </c>
      <c r="G302" s="148">
        <v>221</v>
      </c>
      <c r="H302" t="s">
        <v>103</v>
      </c>
      <c r="I302" t="s">
        <v>1536</v>
      </c>
      <c r="J302" t="s">
        <v>702</v>
      </c>
      <c r="K302" t="b">
        <v>0</v>
      </c>
      <c r="L302" t="b">
        <v>1</v>
      </c>
      <c r="M302" s="148" t="s">
        <v>1823</v>
      </c>
      <c r="N302">
        <v>0.34400000000000003</v>
      </c>
      <c r="O302" s="148">
        <v>1</v>
      </c>
      <c r="P302" s="148" t="s">
        <v>1821</v>
      </c>
      <c r="Q302" s="148">
        <v>1</v>
      </c>
      <c r="R302" s="148">
        <v>7.2</v>
      </c>
      <c r="S302"/>
      <c r="T302"/>
      <c r="U302">
        <v>60.479439999999997</v>
      </c>
      <c r="V302">
        <v>-164.72389000000001</v>
      </c>
      <c r="Y302">
        <f>VLOOKUP(F302,'LOOKUP OPERATOR 05032023'!$A$2:$P$173,16,FALSE)</f>
        <v>169</v>
      </c>
    </row>
    <row r="303" spans="1:25" x14ac:dyDescent="0.3">
      <c r="B303" s="148" t="s">
        <v>596</v>
      </c>
      <c r="C303" s="148">
        <v>59793</v>
      </c>
      <c r="E303" t="s">
        <v>597</v>
      </c>
      <c r="F303" t="s">
        <v>1486</v>
      </c>
      <c r="G303" s="148">
        <v>213</v>
      </c>
      <c r="H303" t="s">
        <v>69</v>
      </c>
      <c r="I303" t="s">
        <v>1488</v>
      </c>
      <c r="J303" t="s">
        <v>587</v>
      </c>
      <c r="K303" t="b">
        <v>1</v>
      </c>
      <c r="L303" t="b">
        <v>0</v>
      </c>
      <c r="M303" t="b">
        <v>0</v>
      </c>
      <c r="N303">
        <v>41.7</v>
      </c>
      <c r="O303" s="148">
        <v>1</v>
      </c>
      <c r="P303" s="148" t="s">
        <v>1821</v>
      </c>
      <c r="Q303" s="148">
        <v>1</v>
      </c>
      <c r="R303" s="148">
        <v>69</v>
      </c>
      <c r="S303" t="s">
        <v>1495</v>
      </c>
      <c r="T303"/>
      <c r="U303">
        <v>58.367635</v>
      </c>
      <c r="V303">
        <v>-134.60802000000001</v>
      </c>
      <c r="Y303">
        <f>VLOOKUP(F303,'LOOKUP OPERATOR 05032023'!$A$2:$P$173,16,FALSE)</f>
        <v>1</v>
      </c>
    </row>
    <row r="304" spans="1:25" x14ac:dyDescent="0.3">
      <c r="A304" s="148">
        <v>331520</v>
      </c>
      <c r="B304" s="148" t="s">
        <v>725</v>
      </c>
      <c r="C304" s="148">
        <v>6332</v>
      </c>
      <c r="D304" s="148">
        <v>331520</v>
      </c>
      <c r="E304" t="s">
        <v>133</v>
      </c>
      <c r="F304" t="s">
        <v>1491</v>
      </c>
      <c r="G304" s="148">
        <v>221</v>
      </c>
      <c r="H304" t="s">
        <v>103</v>
      </c>
      <c r="I304" t="s">
        <v>1550</v>
      </c>
      <c r="J304" t="s">
        <v>726</v>
      </c>
      <c r="K304" t="b">
        <v>0</v>
      </c>
      <c r="L304" t="b">
        <v>1</v>
      </c>
      <c r="M304" s="148" t="b">
        <v>0</v>
      </c>
      <c r="N304">
        <v>0.98899999999999999</v>
      </c>
      <c r="O304" s="148">
        <v>1</v>
      </c>
      <c r="P304" s="148" t="s">
        <v>1821</v>
      </c>
      <c r="Q304" s="148">
        <v>1</v>
      </c>
      <c r="R304" s="148">
        <v>7.2</v>
      </c>
      <c r="S304"/>
      <c r="T304"/>
      <c r="U304">
        <v>64.719440000000006</v>
      </c>
      <c r="V304">
        <v>-158.10306</v>
      </c>
      <c r="W304" s="148" t="s">
        <v>1822</v>
      </c>
      <c r="Y304">
        <f>VLOOKUP(F304,'LOOKUP OPERATOR 05032023'!$A$2:$P$173,16,FALSE)</f>
        <v>169</v>
      </c>
    </row>
    <row r="305" spans="1:25" x14ac:dyDescent="0.3">
      <c r="A305" s="148">
        <v>331540</v>
      </c>
      <c r="B305" s="148" t="s">
        <v>727</v>
      </c>
      <c r="C305" s="148">
        <v>6557</v>
      </c>
      <c r="D305" s="148">
        <v>331540</v>
      </c>
      <c r="E305" t="s">
        <v>135</v>
      </c>
      <c r="F305" t="s">
        <v>1491</v>
      </c>
      <c r="G305" s="148">
        <v>221</v>
      </c>
      <c r="H305" t="s">
        <v>103</v>
      </c>
      <c r="I305" t="s">
        <v>1554</v>
      </c>
      <c r="J305" t="s">
        <v>728</v>
      </c>
      <c r="K305" t="b">
        <v>0</v>
      </c>
      <c r="L305" t="b">
        <v>1</v>
      </c>
      <c r="M305" s="148" t="s">
        <v>1823</v>
      </c>
      <c r="N305">
        <v>0.70599999999999996</v>
      </c>
      <c r="O305" s="148">
        <v>1</v>
      </c>
      <c r="P305" s="148" t="s">
        <v>1821</v>
      </c>
      <c r="Q305" s="148">
        <v>1</v>
      </c>
      <c r="R305" s="148">
        <v>7.2</v>
      </c>
      <c r="S305"/>
      <c r="T305"/>
      <c r="U305">
        <v>57.202779999999997</v>
      </c>
      <c r="V305">
        <v>-153.30389</v>
      </c>
      <c r="W305" s="148" t="s">
        <v>1822</v>
      </c>
      <c r="Y305">
        <f>VLOOKUP(F305,'LOOKUP OPERATOR 05032023'!$A$2:$P$173,16,FALSE)</f>
        <v>169</v>
      </c>
    </row>
    <row r="306" spans="1:25" x14ac:dyDescent="0.3">
      <c r="A306" s="148">
        <v>331560</v>
      </c>
      <c r="B306" s="148" t="s">
        <v>1440</v>
      </c>
      <c r="D306" s="148">
        <v>331560</v>
      </c>
      <c r="E306" t="s">
        <v>398</v>
      </c>
      <c r="F306" t="s">
        <v>1491</v>
      </c>
      <c r="G306" s="148">
        <v>221</v>
      </c>
      <c r="H306" t="s">
        <v>103</v>
      </c>
      <c r="I306" s="136" t="s">
        <v>1521</v>
      </c>
      <c r="J306" t="s">
        <v>684</v>
      </c>
      <c r="K306" t="b">
        <v>0</v>
      </c>
      <c r="L306" t="b">
        <v>1</v>
      </c>
      <c r="M306" s="148" t="b">
        <v>0</v>
      </c>
      <c r="O306" s="148">
        <v>1</v>
      </c>
      <c r="P306" s="148" t="s">
        <v>1821</v>
      </c>
      <c r="Q306" s="148">
        <v>1</v>
      </c>
      <c r="R306" s="148">
        <v>7.2</v>
      </c>
      <c r="S306"/>
      <c r="T306"/>
      <c r="U306" t="s">
        <v>505</v>
      </c>
      <c r="Y306">
        <f>VLOOKUP(F306,'LOOKUP OPERATOR 05032023'!$A$2:$P$173,16,FALSE)</f>
        <v>169</v>
      </c>
    </row>
    <row r="307" spans="1:25" x14ac:dyDescent="0.3">
      <c r="A307" s="148">
        <v>331580</v>
      </c>
      <c r="B307" s="148" t="s">
        <v>729</v>
      </c>
      <c r="C307" s="148">
        <v>7049</v>
      </c>
      <c r="D307" s="148">
        <v>331580</v>
      </c>
      <c r="E307" t="s">
        <v>138</v>
      </c>
      <c r="F307" s="136" t="s">
        <v>1491</v>
      </c>
      <c r="G307" s="172">
        <v>221</v>
      </c>
      <c r="H307" s="136" t="s">
        <v>103</v>
      </c>
      <c r="I307" s="136" t="s">
        <v>1586</v>
      </c>
      <c r="J307" s="136" t="s">
        <v>730</v>
      </c>
      <c r="K307" t="b">
        <v>0</v>
      </c>
      <c r="L307" s="136" t="b">
        <v>1</v>
      </c>
      <c r="M307" s="172" t="s">
        <v>1826</v>
      </c>
      <c r="N307" s="136">
        <v>0.84199999999999997</v>
      </c>
      <c r="O307" s="172">
        <v>1</v>
      </c>
      <c r="P307" s="172" t="s">
        <v>1821</v>
      </c>
      <c r="Q307" s="172">
        <v>1</v>
      </c>
      <c r="R307" s="172">
        <v>7.2</v>
      </c>
      <c r="S307" s="136"/>
      <c r="T307" s="136"/>
      <c r="U307" s="136">
        <v>61.784999999999997</v>
      </c>
      <c r="V307" s="136">
        <v>-161.32028</v>
      </c>
      <c r="W307" s="172"/>
      <c r="Y307">
        <f>VLOOKUP(F307,'LOOKUP OPERATOR 05032023'!$A$2:$P$173,16,FALSE)</f>
        <v>169</v>
      </c>
    </row>
    <row r="308" spans="1:25" x14ac:dyDescent="0.3">
      <c r="A308" s="148">
        <v>331620</v>
      </c>
      <c r="B308" s="148" t="s">
        <v>731</v>
      </c>
      <c r="C308" s="148">
        <v>6343</v>
      </c>
      <c r="D308" s="148">
        <v>331620</v>
      </c>
      <c r="E308" t="s">
        <v>144</v>
      </c>
      <c r="F308" t="s">
        <v>1491</v>
      </c>
      <c r="G308" s="148">
        <v>221</v>
      </c>
      <c r="H308" t="s">
        <v>103</v>
      </c>
      <c r="I308" t="s">
        <v>1598</v>
      </c>
      <c r="J308" t="s">
        <v>732</v>
      </c>
      <c r="K308" t="b">
        <v>0</v>
      </c>
      <c r="L308" t="b">
        <v>1</v>
      </c>
      <c r="M308" s="172" t="b">
        <v>0</v>
      </c>
      <c r="N308">
        <v>0.41000000000000003</v>
      </c>
      <c r="O308" s="148">
        <v>1</v>
      </c>
      <c r="P308" s="148" t="s">
        <v>1821</v>
      </c>
      <c r="Q308" s="148">
        <v>1</v>
      </c>
      <c r="R308" s="148">
        <v>7.2</v>
      </c>
      <c r="S308"/>
      <c r="T308"/>
      <c r="U308">
        <v>62.682220000000001</v>
      </c>
      <c r="V308">
        <v>-159.56193999999999</v>
      </c>
      <c r="W308" s="148" t="s">
        <v>1822</v>
      </c>
      <c r="Y308">
        <f>VLOOKUP(F308,'LOOKUP OPERATOR 05032023'!$A$2:$P$173,16,FALSE)</f>
        <v>169</v>
      </c>
    </row>
    <row r="309" spans="1:25" x14ac:dyDescent="0.3">
      <c r="A309" s="148">
        <v>331630</v>
      </c>
      <c r="B309" s="148" t="s">
        <v>733</v>
      </c>
      <c r="C309" s="148">
        <v>6344</v>
      </c>
      <c r="D309" s="148">
        <v>331630</v>
      </c>
      <c r="E309" t="s">
        <v>145</v>
      </c>
      <c r="F309" t="s">
        <v>1491</v>
      </c>
      <c r="G309" s="148">
        <v>221</v>
      </c>
      <c r="H309" t="s">
        <v>103</v>
      </c>
      <c r="I309" t="s">
        <v>1599</v>
      </c>
      <c r="J309" t="s">
        <v>734</v>
      </c>
      <c r="K309" t="b">
        <v>0</v>
      </c>
      <c r="L309" t="b">
        <v>1</v>
      </c>
      <c r="M309" s="148" t="s">
        <v>1826</v>
      </c>
      <c r="N309">
        <v>0.8</v>
      </c>
      <c r="O309" s="148">
        <v>1</v>
      </c>
      <c r="P309" s="148" t="s">
        <v>1821</v>
      </c>
      <c r="Q309" s="148">
        <v>1</v>
      </c>
      <c r="R309" s="148">
        <v>7.2</v>
      </c>
      <c r="S309"/>
      <c r="T309"/>
      <c r="U309">
        <v>64.333889999999997</v>
      </c>
      <c r="V309">
        <v>-161.15388999999999</v>
      </c>
      <c r="W309" s="148" t="s">
        <v>1822</v>
      </c>
      <c r="Y309">
        <f>VLOOKUP(F309,'LOOKUP OPERATOR 05032023'!$A$2:$P$173,16,FALSE)</f>
        <v>169</v>
      </c>
    </row>
    <row r="310" spans="1:25" x14ac:dyDescent="0.3">
      <c r="A310" s="148">
        <v>331685</v>
      </c>
      <c r="B310" s="148" t="s">
        <v>735</v>
      </c>
      <c r="D310" s="148">
        <v>331685</v>
      </c>
      <c r="E310" t="s">
        <v>149</v>
      </c>
      <c r="F310" t="s">
        <v>1491</v>
      </c>
      <c r="G310" s="148">
        <v>221</v>
      </c>
      <c r="H310" t="s">
        <v>103</v>
      </c>
      <c r="I310" t="s">
        <v>1616</v>
      </c>
      <c r="J310" t="s">
        <v>736</v>
      </c>
      <c r="K310" t="b">
        <v>0</v>
      </c>
      <c r="L310" t="b">
        <v>1</v>
      </c>
      <c r="M310" s="172" t="s">
        <v>1823</v>
      </c>
      <c r="N310">
        <v>0.75</v>
      </c>
      <c r="O310" s="148">
        <v>1</v>
      </c>
      <c r="P310" s="148" t="s">
        <v>1821</v>
      </c>
      <c r="Q310" s="148">
        <v>1</v>
      </c>
      <c r="R310" s="148">
        <v>7.2</v>
      </c>
      <c r="S310"/>
      <c r="T310"/>
      <c r="U310">
        <v>65.26361</v>
      </c>
      <c r="V310">
        <v>-166.36082999999999</v>
      </c>
      <c r="W310" s="148" t="s">
        <v>1822</v>
      </c>
      <c r="Y310">
        <f>VLOOKUP(F310,'LOOKUP OPERATOR 05032023'!$A$2:$P$173,16,FALSE)</f>
        <v>169</v>
      </c>
    </row>
    <row r="311" spans="1:25" s="226" customFormat="1" x14ac:dyDescent="0.3">
      <c r="A311" s="148">
        <v>332620</v>
      </c>
      <c r="B311" s="148" t="s">
        <v>735</v>
      </c>
      <c r="C311" s="148"/>
      <c r="D311" s="148">
        <v>332620</v>
      </c>
      <c r="E311" t="s">
        <v>149</v>
      </c>
      <c r="F311" t="s">
        <v>1491</v>
      </c>
      <c r="G311" s="148">
        <v>221</v>
      </c>
      <c r="H311" t="s">
        <v>103</v>
      </c>
      <c r="I311" t="s">
        <v>1616</v>
      </c>
      <c r="J311" t="s">
        <v>736</v>
      </c>
      <c r="K311" t="b">
        <v>0</v>
      </c>
      <c r="L311" t="b">
        <v>1</v>
      </c>
      <c r="M311" s="172" t="s">
        <v>1823</v>
      </c>
      <c r="N311">
        <v>0.75</v>
      </c>
      <c r="O311" s="148">
        <v>1</v>
      </c>
      <c r="P311" s="148" t="s">
        <v>1821</v>
      </c>
      <c r="Q311" s="148">
        <v>1</v>
      </c>
      <c r="R311" s="148">
        <v>7.2</v>
      </c>
      <c r="S311"/>
      <c r="T311"/>
      <c r="U311">
        <v>65.26361</v>
      </c>
      <c r="V311">
        <v>-166.36082999999999</v>
      </c>
      <c r="W311" s="148" t="s">
        <v>1822</v>
      </c>
      <c r="X311"/>
      <c r="Y311">
        <f>VLOOKUP(F311,'LOOKUP OPERATOR 05032023'!$A$2:$P$173,16,FALSE)</f>
        <v>169</v>
      </c>
    </row>
    <row r="312" spans="1:25" x14ac:dyDescent="0.3">
      <c r="A312" s="148">
        <v>331710</v>
      </c>
      <c r="B312" s="148" t="s">
        <v>1344</v>
      </c>
      <c r="C312" s="148">
        <v>6350</v>
      </c>
      <c r="D312" s="148">
        <v>331710</v>
      </c>
      <c r="E312" t="s">
        <v>152</v>
      </c>
      <c r="F312" t="s">
        <v>1491</v>
      </c>
      <c r="G312" s="148">
        <v>221</v>
      </c>
      <c r="H312" t="s">
        <v>103</v>
      </c>
      <c r="I312" t="s">
        <v>1536</v>
      </c>
      <c r="J312" t="s">
        <v>702</v>
      </c>
      <c r="K312" t="b">
        <v>0</v>
      </c>
      <c r="L312" t="b">
        <v>1</v>
      </c>
      <c r="M312" s="148" t="s">
        <v>1823</v>
      </c>
      <c r="N312">
        <v>0.34400000000000003</v>
      </c>
      <c r="O312" s="148">
        <v>1</v>
      </c>
      <c r="P312" s="148" t="s">
        <v>1821</v>
      </c>
      <c r="Q312" s="148">
        <v>1</v>
      </c>
      <c r="R312" s="148">
        <v>7.2</v>
      </c>
      <c r="S312"/>
      <c r="T312"/>
      <c r="U312">
        <v>60.585129999999999</v>
      </c>
      <c r="V312">
        <v>-165.25549000000001</v>
      </c>
      <c r="Y312">
        <f>VLOOKUP(F312,'LOOKUP OPERATOR 05032023'!$A$2:$P$173,16,FALSE)</f>
        <v>169</v>
      </c>
    </row>
    <row r="313" spans="1:25" s="226" customFormat="1" x14ac:dyDescent="0.3">
      <c r="A313" s="148">
        <v>331730</v>
      </c>
      <c r="B313" s="148" t="s">
        <v>737</v>
      </c>
      <c r="C313" s="148">
        <v>6351</v>
      </c>
      <c r="D313" s="148">
        <v>331730</v>
      </c>
      <c r="E313" t="s">
        <v>153</v>
      </c>
      <c r="F313" t="s">
        <v>1491</v>
      </c>
      <c r="G313" s="148">
        <v>221</v>
      </c>
      <c r="H313" t="s">
        <v>103</v>
      </c>
      <c r="I313" t="s">
        <v>1638</v>
      </c>
      <c r="J313" t="s">
        <v>738</v>
      </c>
      <c r="K313" t="b">
        <v>0</v>
      </c>
      <c r="L313" t="b">
        <v>1</v>
      </c>
      <c r="M313" s="172" t="s">
        <v>1823</v>
      </c>
      <c r="N313">
        <v>0.57200000000000006</v>
      </c>
      <c r="O313" s="148">
        <v>1</v>
      </c>
      <c r="P313" s="148" t="s">
        <v>1821</v>
      </c>
      <c r="Q313" s="148">
        <v>1</v>
      </c>
      <c r="R313" s="148">
        <v>7.2</v>
      </c>
      <c r="S313"/>
      <c r="T313"/>
      <c r="U313">
        <v>65.609170000000006</v>
      </c>
      <c r="V313">
        <v>-168.08750000000001</v>
      </c>
      <c r="W313" s="148" t="s">
        <v>1822</v>
      </c>
      <c r="X313"/>
      <c r="Y313">
        <f>VLOOKUP(F313,'LOOKUP OPERATOR 05032023'!$A$2:$P$173,16,FALSE)</f>
        <v>169</v>
      </c>
    </row>
    <row r="314" spans="1:25" s="226" customFormat="1" x14ac:dyDescent="0.3">
      <c r="A314" s="148">
        <v>331430</v>
      </c>
      <c r="B314" s="148" t="s">
        <v>1441</v>
      </c>
      <c r="C314" s="148">
        <v>6321</v>
      </c>
      <c r="D314" s="148">
        <v>331430</v>
      </c>
      <c r="E314" s="220" t="s">
        <v>397</v>
      </c>
      <c r="F314" t="s">
        <v>1491</v>
      </c>
      <c r="G314" s="172">
        <v>221</v>
      </c>
      <c r="H314" s="136" t="s">
        <v>103</v>
      </c>
      <c r="I314" s="136" t="s">
        <v>1507</v>
      </c>
      <c r="J314" t="s">
        <v>704</v>
      </c>
      <c r="K314" t="b">
        <v>0</v>
      </c>
      <c r="L314" t="b">
        <v>1</v>
      </c>
      <c r="M314" s="172" t="b">
        <v>0</v>
      </c>
      <c r="N314" s="136"/>
      <c r="O314" s="172"/>
      <c r="P314" s="172"/>
      <c r="Q314" s="172"/>
      <c r="R314" s="172"/>
      <c r="S314" s="136"/>
      <c r="T314" s="136"/>
      <c r="U314" s="136" t="s">
        <v>505</v>
      </c>
      <c r="V314" s="136"/>
      <c r="W314" s="172"/>
      <c r="X314"/>
      <c r="Y314">
        <f>VLOOKUP(F314,'LOOKUP OPERATOR 05032023'!$A$2:$P$173,16,FALSE)</f>
        <v>169</v>
      </c>
    </row>
    <row r="315" spans="1:25" s="136" customFormat="1" x14ac:dyDescent="0.3">
      <c r="A315" s="148"/>
      <c r="B315" s="148" t="s">
        <v>1328</v>
      </c>
      <c r="C315" s="148">
        <v>59037</v>
      </c>
      <c r="D315" s="148"/>
      <c r="E315" t="s">
        <v>1350</v>
      </c>
      <c r="F315" s="76" t="s">
        <v>1900</v>
      </c>
      <c r="G315" s="136">
        <v>60222</v>
      </c>
      <c r="H315" s="148" t="s">
        <v>1349</v>
      </c>
      <c r="I315" t="s">
        <v>1528</v>
      </c>
      <c r="J315" t="s">
        <v>602</v>
      </c>
      <c r="K315" t="b">
        <v>1</v>
      </c>
      <c r="L315" t="b">
        <v>0</v>
      </c>
      <c r="M315" s="136" t="b">
        <v>0</v>
      </c>
      <c r="N315" s="136">
        <v>5</v>
      </c>
      <c r="O315" s="148">
        <v>1</v>
      </c>
      <c r="P315" s="148" t="s">
        <v>1821</v>
      </c>
      <c r="Q315" s="148">
        <v>1</v>
      </c>
      <c r="R315" s="148"/>
      <c r="S315"/>
      <c r="T315"/>
      <c r="U315"/>
      <c r="V315"/>
      <c r="W315" s="148"/>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2" max="2" width="11.109375" bestFit="1" customWidth="1"/>
    <col min="3" max="3" width="13.44140625" style="148" bestFit="1" customWidth="1"/>
    <col min="4" max="4" width="10.44140625" style="148" bestFit="1" customWidth="1"/>
    <col min="5" max="5" width="57.5546875" style="148" bestFit="1" customWidth="1"/>
    <col min="7" max="7" width="28.44140625" bestFit="1" customWidth="1"/>
    <col min="8" max="8" width="9.109375" style="148"/>
    <col min="9" max="9" width="22.6640625" style="148" customWidth="1"/>
    <col min="11" max="11" width="29.88671875" bestFit="1" customWidth="1"/>
    <col min="14" max="14" width="14.5546875" style="148" bestFit="1" customWidth="1"/>
    <col min="16" max="16" width="10.44140625" style="148" bestFit="1" customWidth="1"/>
  </cols>
  <sheetData>
    <row r="1" spans="1:20" s="227" customFormat="1" ht="57.6" x14ac:dyDescent="0.3">
      <c r="A1" s="227" t="s">
        <v>1804</v>
      </c>
      <c r="B1" s="227" t="s">
        <v>1901</v>
      </c>
      <c r="C1" s="143" t="s">
        <v>1805</v>
      </c>
      <c r="D1" s="143" t="s">
        <v>1393</v>
      </c>
      <c r="E1" s="227" t="s">
        <v>1902</v>
      </c>
      <c r="F1" s="143" t="s">
        <v>1903</v>
      </c>
      <c r="G1" s="143" t="s">
        <v>1904</v>
      </c>
      <c r="H1" s="143" t="s">
        <v>1905</v>
      </c>
      <c r="I1" s="228" t="s">
        <v>1906</v>
      </c>
      <c r="J1" s="228" t="s">
        <v>1907</v>
      </c>
      <c r="K1" s="228" t="s">
        <v>1908</v>
      </c>
      <c r="L1" s="228" t="s">
        <v>1909</v>
      </c>
      <c r="M1" s="228" t="s">
        <v>1910</v>
      </c>
      <c r="N1" s="229" t="s">
        <v>1911</v>
      </c>
      <c r="O1" s="228" t="s">
        <v>60</v>
      </c>
      <c r="P1" s="143" t="s">
        <v>1393</v>
      </c>
      <c r="S1" s="227" t="s">
        <v>1472</v>
      </c>
      <c r="T1" s="227" t="s">
        <v>1478</v>
      </c>
    </row>
    <row r="2" spans="1:20" x14ac:dyDescent="0.3">
      <c r="A2" s="76" t="s">
        <v>1819</v>
      </c>
      <c r="B2" s="76"/>
      <c r="C2" s="225">
        <v>179</v>
      </c>
      <c r="D2" s="225"/>
      <c r="E2" s="76" t="s">
        <v>1303</v>
      </c>
      <c r="F2" s="148">
        <v>4</v>
      </c>
      <c r="G2" s="148" t="s">
        <v>1855</v>
      </c>
      <c r="H2" s="148">
        <v>7</v>
      </c>
      <c r="I2" s="225" t="s">
        <v>1453</v>
      </c>
      <c r="J2" s="76" t="b">
        <v>0</v>
      </c>
      <c r="K2" s="76" t="s">
        <v>2035</v>
      </c>
      <c r="L2" s="225" t="s">
        <v>1453</v>
      </c>
      <c r="M2" s="76" t="b">
        <v>0</v>
      </c>
      <c r="N2" s="225" t="s">
        <v>2034</v>
      </c>
      <c r="O2" s="76"/>
      <c r="P2" s="148">
        <f>D2</f>
        <v>0</v>
      </c>
    </row>
    <row r="3" spans="1:20" x14ac:dyDescent="0.3">
      <c r="A3" t="s">
        <v>1529</v>
      </c>
      <c r="B3" t="s">
        <v>1912</v>
      </c>
      <c r="C3" s="148" t="s">
        <v>1495</v>
      </c>
      <c r="D3" s="148">
        <v>449</v>
      </c>
      <c r="E3" t="s">
        <v>61</v>
      </c>
      <c r="F3" s="148">
        <v>1</v>
      </c>
      <c r="G3" s="148" t="s">
        <v>1821</v>
      </c>
      <c r="H3" s="148">
        <v>1</v>
      </c>
      <c r="I3" s="148" t="s">
        <v>1913</v>
      </c>
      <c r="J3" t="b">
        <v>1</v>
      </c>
      <c r="K3" t="s">
        <v>1914</v>
      </c>
      <c r="L3" s="148" t="s">
        <v>1915</v>
      </c>
      <c r="M3" t="b">
        <v>1</v>
      </c>
      <c r="N3" s="148" t="s">
        <v>1916</v>
      </c>
      <c r="P3" s="148">
        <f t="shared" ref="P3:P67" si="0">D3</f>
        <v>449</v>
      </c>
    </row>
    <row r="4" spans="1:20" x14ac:dyDescent="0.3">
      <c r="A4" t="s">
        <v>1546</v>
      </c>
      <c r="B4" t="s">
        <v>1918</v>
      </c>
      <c r="C4" s="148">
        <v>192</v>
      </c>
      <c r="D4" s="148">
        <v>412</v>
      </c>
      <c r="E4" t="s">
        <v>63</v>
      </c>
      <c r="F4" s="148">
        <v>1</v>
      </c>
      <c r="G4" s="148" t="s">
        <v>1821</v>
      </c>
      <c r="H4" s="148">
        <v>1</v>
      </c>
      <c r="I4" s="148" t="s">
        <v>1913</v>
      </c>
      <c r="J4" t="b">
        <v>1</v>
      </c>
      <c r="K4" t="s">
        <v>1919</v>
      </c>
      <c r="L4" s="148" t="s">
        <v>1915</v>
      </c>
      <c r="M4" t="b">
        <v>1</v>
      </c>
      <c r="N4" s="148" t="s">
        <v>1916</v>
      </c>
      <c r="P4" s="148">
        <f t="shared" si="0"/>
        <v>412</v>
      </c>
    </row>
    <row r="5" spans="1:20" x14ac:dyDescent="0.3">
      <c r="A5" t="s">
        <v>1565</v>
      </c>
      <c r="B5" t="s">
        <v>1917</v>
      </c>
      <c r="C5" s="148" t="s">
        <v>1495</v>
      </c>
      <c r="D5" s="148">
        <v>635</v>
      </c>
      <c r="E5" t="s">
        <v>65</v>
      </c>
      <c r="F5" s="148">
        <v>1</v>
      </c>
      <c r="G5" s="148" t="s">
        <v>1821</v>
      </c>
      <c r="H5" s="148">
        <v>1</v>
      </c>
      <c r="I5" s="148" t="s">
        <v>1913</v>
      </c>
      <c r="J5" t="b">
        <v>1</v>
      </c>
      <c r="K5" t="s">
        <v>1914</v>
      </c>
      <c r="L5" s="148" t="s">
        <v>1915</v>
      </c>
      <c r="M5" t="b">
        <v>1</v>
      </c>
      <c r="N5" s="148" t="s">
        <v>1916</v>
      </c>
      <c r="P5" s="148">
        <f t="shared" si="0"/>
        <v>635</v>
      </c>
    </row>
    <row r="6" spans="1:20" x14ac:dyDescent="0.3">
      <c r="A6" t="s">
        <v>1582</v>
      </c>
      <c r="B6" t="s">
        <v>1920</v>
      </c>
      <c r="C6" s="148">
        <v>24486</v>
      </c>
      <c r="D6" s="148">
        <v>293</v>
      </c>
      <c r="E6" t="s">
        <v>67</v>
      </c>
      <c r="F6" s="148">
        <v>1</v>
      </c>
      <c r="G6" s="148" t="s">
        <v>1821</v>
      </c>
      <c r="H6" s="148">
        <v>1</v>
      </c>
      <c r="I6" s="148" t="s">
        <v>1913</v>
      </c>
      <c r="J6" t="b">
        <v>1</v>
      </c>
      <c r="K6" t="s">
        <v>1914</v>
      </c>
      <c r="L6" s="148" t="s">
        <v>1915</v>
      </c>
      <c r="M6" t="b">
        <v>1</v>
      </c>
      <c r="N6" s="148" t="s">
        <v>1916</v>
      </c>
      <c r="P6" s="148">
        <f t="shared" si="0"/>
        <v>293</v>
      </c>
    </row>
    <row r="7" spans="1:20" x14ac:dyDescent="0.3">
      <c r="A7" t="s">
        <v>1679</v>
      </c>
      <c r="C7" s="148">
        <v>49803</v>
      </c>
      <c r="D7" s="148">
        <v>640</v>
      </c>
      <c r="E7" t="s">
        <v>1077</v>
      </c>
      <c r="F7" s="148">
        <v>1</v>
      </c>
      <c r="G7" s="148" t="s">
        <v>1821</v>
      </c>
      <c r="H7" s="148">
        <v>1</v>
      </c>
      <c r="I7" s="148" t="s">
        <v>1922</v>
      </c>
      <c r="J7" t="b">
        <v>1</v>
      </c>
      <c r="K7" t="s">
        <v>1924</v>
      </c>
      <c r="L7" s="148" t="s">
        <v>1915</v>
      </c>
      <c r="M7" t="b">
        <v>0</v>
      </c>
      <c r="N7" s="148" t="s">
        <v>2031</v>
      </c>
      <c r="P7" s="148">
        <f t="shared" si="0"/>
        <v>640</v>
      </c>
    </row>
    <row r="8" spans="1:20" x14ac:dyDescent="0.3">
      <c r="A8" s="76" t="s">
        <v>1668</v>
      </c>
      <c r="B8" s="76"/>
      <c r="C8" s="225">
        <v>288</v>
      </c>
      <c r="D8" s="225">
        <v>345</v>
      </c>
      <c r="E8" s="76" t="s">
        <v>2045</v>
      </c>
      <c r="F8" s="148">
        <v>1</v>
      </c>
      <c r="G8" s="230" t="s">
        <v>1821</v>
      </c>
      <c r="H8" s="225">
        <v>1</v>
      </c>
      <c r="I8" s="225" t="s">
        <v>1922</v>
      </c>
      <c r="J8" t="b">
        <v>1</v>
      </c>
      <c r="K8" t="s">
        <v>1919</v>
      </c>
      <c r="L8" s="225" t="s">
        <v>1915</v>
      </c>
      <c r="M8" s="76" t="b">
        <v>0</v>
      </c>
      <c r="N8" s="225" t="s">
        <v>2031</v>
      </c>
      <c r="O8" s="76"/>
      <c r="P8" s="148">
        <f t="shared" si="0"/>
        <v>345</v>
      </c>
    </row>
    <row r="9" spans="1:20" x14ac:dyDescent="0.3">
      <c r="A9" s="76" t="s">
        <v>1838</v>
      </c>
      <c r="B9" s="76"/>
      <c r="C9" s="225">
        <v>288</v>
      </c>
      <c r="D9" s="225">
        <v>345</v>
      </c>
      <c r="E9" s="76" t="s">
        <v>2045</v>
      </c>
      <c r="F9" s="148">
        <v>1</v>
      </c>
      <c r="G9" s="230" t="s">
        <v>1821</v>
      </c>
      <c r="H9" s="225">
        <v>1</v>
      </c>
      <c r="I9" s="225" t="s">
        <v>1922</v>
      </c>
      <c r="J9" t="b">
        <v>1</v>
      </c>
      <c r="K9" t="s">
        <v>1919</v>
      </c>
      <c r="L9" s="225" t="s">
        <v>1915</v>
      </c>
      <c r="M9" s="76" t="b">
        <v>0</v>
      </c>
      <c r="N9" s="225" t="s">
        <v>2031</v>
      </c>
      <c r="O9" s="76"/>
      <c r="P9" s="148">
        <f t="shared" ref="P9" si="1">D9</f>
        <v>345</v>
      </c>
    </row>
    <row r="10" spans="1:20" x14ac:dyDescent="0.3">
      <c r="A10" t="s">
        <v>1486</v>
      </c>
      <c r="C10" s="148">
        <v>213</v>
      </c>
      <c r="D10" s="148">
        <v>1</v>
      </c>
      <c r="E10" t="s">
        <v>69</v>
      </c>
      <c r="F10" s="148">
        <v>1</v>
      </c>
      <c r="G10" s="148" t="s">
        <v>1821</v>
      </c>
      <c r="H10" s="148">
        <v>1</v>
      </c>
      <c r="I10" s="148" t="s">
        <v>1922</v>
      </c>
      <c r="J10" t="b">
        <v>1</v>
      </c>
      <c r="K10" t="s">
        <v>1919</v>
      </c>
      <c r="L10" s="148" t="s">
        <v>1915</v>
      </c>
      <c r="M10" t="b">
        <v>0</v>
      </c>
      <c r="N10" s="148" t="s">
        <v>1916</v>
      </c>
      <c r="P10" s="148">
        <f t="shared" si="0"/>
        <v>1</v>
      </c>
    </row>
    <row r="11" spans="1:20" x14ac:dyDescent="0.3">
      <c r="A11" t="s">
        <v>1669</v>
      </c>
      <c r="C11" s="148">
        <v>42889</v>
      </c>
      <c r="E11" t="s">
        <v>521</v>
      </c>
      <c r="I11" s="148" t="s">
        <v>1453</v>
      </c>
      <c r="J11" t="b">
        <v>0</v>
      </c>
      <c r="K11" s="76" t="s">
        <v>2039</v>
      </c>
      <c r="L11" s="148" t="s">
        <v>1453</v>
      </c>
      <c r="M11" t="b">
        <v>0</v>
      </c>
      <c r="N11" s="148" t="s">
        <v>2031</v>
      </c>
      <c r="P11" s="148">
        <f t="shared" si="0"/>
        <v>0</v>
      </c>
    </row>
    <row r="12" spans="1:20" x14ac:dyDescent="0.3">
      <c r="A12" t="s">
        <v>1834</v>
      </c>
      <c r="C12" s="148">
        <v>58488</v>
      </c>
      <c r="D12" s="148">
        <v>742</v>
      </c>
      <c r="E12" t="s">
        <v>599</v>
      </c>
      <c r="F12" s="148">
        <v>7</v>
      </c>
      <c r="G12" s="148" t="s">
        <v>1835</v>
      </c>
      <c r="H12" s="148">
        <v>2</v>
      </c>
      <c r="I12" s="148" t="s">
        <v>1922</v>
      </c>
      <c r="J12" t="b">
        <v>1</v>
      </c>
      <c r="K12" t="s">
        <v>2032</v>
      </c>
      <c r="L12" s="148" t="s">
        <v>1915</v>
      </c>
      <c r="M12" t="b">
        <v>0</v>
      </c>
      <c r="N12" s="148" t="s">
        <v>2031</v>
      </c>
      <c r="P12" s="148">
        <f t="shared" si="0"/>
        <v>742</v>
      </c>
    </row>
    <row r="13" spans="1:20" x14ac:dyDescent="0.3">
      <c r="A13" s="76" t="s">
        <v>2046</v>
      </c>
      <c r="B13" s="76"/>
      <c r="C13" s="225"/>
      <c r="D13" s="225">
        <v>523</v>
      </c>
      <c r="E13" s="76" t="s">
        <v>2047</v>
      </c>
      <c r="F13" s="225">
        <v>1</v>
      </c>
      <c r="G13" s="230" t="s">
        <v>1821</v>
      </c>
      <c r="H13" s="225">
        <v>1</v>
      </c>
      <c r="I13" s="225" t="s">
        <v>1913</v>
      </c>
      <c r="J13" s="76" t="b">
        <v>1</v>
      </c>
      <c r="K13" s="76" t="s">
        <v>2039</v>
      </c>
      <c r="L13" s="225" t="s">
        <v>1915</v>
      </c>
      <c r="M13" s="76" t="b">
        <v>0</v>
      </c>
      <c r="N13" s="225" t="s">
        <v>2031</v>
      </c>
      <c r="O13" s="76"/>
      <c r="P13" s="148">
        <f t="shared" si="0"/>
        <v>523</v>
      </c>
    </row>
    <row r="14" spans="1:20" x14ac:dyDescent="0.3">
      <c r="A14" s="76" t="s">
        <v>2048</v>
      </c>
      <c r="B14" s="76"/>
      <c r="C14" s="225"/>
      <c r="D14" s="225">
        <v>549</v>
      </c>
      <c r="E14" s="231" t="s">
        <v>2047</v>
      </c>
      <c r="F14" s="225">
        <v>1</v>
      </c>
      <c r="G14" s="230" t="s">
        <v>1821</v>
      </c>
      <c r="H14" s="225">
        <v>1</v>
      </c>
      <c r="I14" s="225" t="s">
        <v>1913</v>
      </c>
      <c r="J14" s="76" t="b">
        <v>1</v>
      </c>
      <c r="K14" s="76" t="s">
        <v>2039</v>
      </c>
      <c r="L14" s="225" t="s">
        <v>1915</v>
      </c>
      <c r="M14" s="76" t="b">
        <v>0</v>
      </c>
      <c r="N14" s="225" t="s">
        <v>2031</v>
      </c>
      <c r="O14" s="76"/>
      <c r="P14" s="148">
        <f t="shared" si="0"/>
        <v>549</v>
      </c>
    </row>
    <row r="15" spans="1:20" x14ac:dyDescent="0.3">
      <c r="A15" t="s">
        <v>1518</v>
      </c>
      <c r="B15" t="s">
        <v>1921</v>
      </c>
      <c r="C15" s="148">
        <v>219</v>
      </c>
      <c r="D15" s="148">
        <v>2</v>
      </c>
      <c r="E15" t="s">
        <v>80</v>
      </c>
      <c r="F15" s="148">
        <v>1</v>
      </c>
      <c r="G15" s="148" t="s">
        <v>1821</v>
      </c>
      <c r="H15" s="148">
        <v>1</v>
      </c>
      <c r="I15" s="148" t="s">
        <v>1922</v>
      </c>
      <c r="J15" t="b">
        <v>1</v>
      </c>
      <c r="K15" t="s">
        <v>1919</v>
      </c>
      <c r="L15" s="148" t="s">
        <v>1915</v>
      </c>
      <c r="M15" t="b">
        <v>1</v>
      </c>
      <c r="N15" s="148" t="s">
        <v>1916</v>
      </c>
      <c r="P15" s="148">
        <f t="shared" si="0"/>
        <v>2</v>
      </c>
    </row>
    <row r="16" spans="1:20" x14ac:dyDescent="0.3">
      <c r="A16" t="s">
        <v>1491</v>
      </c>
      <c r="B16" t="s">
        <v>1923</v>
      </c>
      <c r="C16" s="148">
        <v>221</v>
      </c>
      <c r="D16" s="148">
        <v>169</v>
      </c>
      <c r="E16" t="s">
        <v>103</v>
      </c>
      <c r="F16" s="148">
        <v>1</v>
      </c>
      <c r="G16" s="148" t="s">
        <v>1821</v>
      </c>
      <c r="H16" s="148">
        <v>1</v>
      </c>
      <c r="I16" s="148" t="s">
        <v>1913</v>
      </c>
      <c r="J16" t="b">
        <v>1</v>
      </c>
      <c r="K16" t="s">
        <v>1924</v>
      </c>
      <c r="L16" s="148" t="s">
        <v>1915</v>
      </c>
      <c r="M16" t="b">
        <v>1</v>
      </c>
      <c r="N16" s="148" t="s">
        <v>1916</v>
      </c>
      <c r="P16" s="148">
        <f t="shared" si="0"/>
        <v>169</v>
      </c>
    </row>
    <row r="17" spans="1:16" x14ac:dyDescent="0.3">
      <c r="A17" t="s">
        <v>2049</v>
      </c>
      <c r="D17" s="148">
        <v>735</v>
      </c>
      <c r="E17" t="s">
        <v>2050</v>
      </c>
      <c r="F17" s="148">
        <v>1</v>
      </c>
      <c r="G17" s="230" t="s">
        <v>1821</v>
      </c>
      <c r="H17" s="225">
        <v>1</v>
      </c>
      <c r="I17" s="225" t="s">
        <v>1922</v>
      </c>
      <c r="J17" t="b">
        <v>1</v>
      </c>
      <c r="K17" t="s">
        <v>1919</v>
      </c>
      <c r="L17" s="148" t="s">
        <v>1915</v>
      </c>
      <c r="M17" t="b">
        <v>0</v>
      </c>
      <c r="N17" s="148" t="s">
        <v>2031</v>
      </c>
      <c r="O17" t="s">
        <v>2051</v>
      </c>
      <c r="P17" s="148">
        <f t="shared" si="0"/>
        <v>735</v>
      </c>
    </row>
    <row r="18" spans="1:16" x14ac:dyDescent="0.3">
      <c r="A18" t="s">
        <v>1777</v>
      </c>
      <c r="B18" t="s">
        <v>1925</v>
      </c>
      <c r="C18" s="148" t="s">
        <v>1495</v>
      </c>
      <c r="D18" s="148">
        <v>683</v>
      </c>
      <c r="E18" t="s">
        <v>154</v>
      </c>
      <c r="F18" s="148">
        <v>1</v>
      </c>
      <c r="G18" s="148" t="s">
        <v>1821</v>
      </c>
      <c r="H18" s="148">
        <v>1</v>
      </c>
      <c r="I18" s="148" t="s">
        <v>1913</v>
      </c>
      <c r="J18" t="b">
        <v>1</v>
      </c>
      <c r="K18" t="s">
        <v>1919</v>
      </c>
      <c r="L18" s="148" t="s">
        <v>1915</v>
      </c>
      <c r="M18" t="b">
        <v>1</v>
      </c>
      <c r="N18" s="148" t="s">
        <v>1916</v>
      </c>
      <c r="P18" s="148">
        <f t="shared" si="0"/>
        <v>683</v>
      </c>
    </row>
    <row r="19" spans="1:16" x14ac:dyDescent="0.3">
      <c r="A19" t="s">
        <v>1670</v>
      </c>
      <c r="C19" s="148">
        <v>431</v>
      </c>
      <c r="E19" s="76" t="s">
        <v>1671</v>
      </c>
      <c r="F19" s="148">
        <v>6</v>
      </c>
      <c r="G19" s="148" t="s">
        <v>1831</v>
      </c>
      <c r="H19" s="148">
        <v>4</v>
      </c>
      <c r="I19" s="148" t="s">
        <v>1453</v>
      </c>
      <c r="J19" t="b">
        <v>0</v>
      </c>
      <c r="K19" s="76" t="s">
        <v>2035</v>
      </c>
      <c r="L19" s="225" t="s">
        <v>1453</v>
      </c>
      <c r="M19" s="76" t="b">
        <v>0</v>
      </c>
      <c r="N19" s="225" t="s">
        <v>2034</v>
      </c>
      <c r="P19" s="148">
        <f t="shared" si="0"/>
        <v>0</v>
      </c>
    </row>
    <row r="20" spans="1:16" x14ac:dyDescent="0.3">
      <c r="A20" t="s">
        <v>1661</v>
      </c>
      <c r="C20" s="148">
        <v>599</v>
      </c>
      <c r="D20" s="148">
        <v>121</v>
      </c>
      <c r="E20" t="s">
        <v>2030</v>
      </c>
      <c r="F20" s="148">
        <v>1</v>
      </c>
      <c r="G20" s="148" t="s">
        <v>1821</v>
      </c>
      <c r="H20" s="148">
        <v>1</v>
      </c>
      <c r="I20" s="148" t="s">
        <v>1922</v>
      </c>
      <c r="J20" t="b">
        <v>1</v>
      </c>
      <c r="K20" t="s">
        <v>1914</v>
      </c>
      <c r="L20" s="148" t="s">
        <v>1915</v>
      </c>
      <c r="M20" t="b">
        <v>0</v>
      </c>
      <c r="N20" s="148" t="s">
        <v>1916</v>
      </c>
      <c r="P20" s="148">
        <f t="shared" si="0"/>
        <v>121</v>
      </c>
    </row>
    <row r="21" spans="1:16" x14ac:dyDescent="0.3">
      <c r="A21" t="s">
        <v>1686</v>
      </c>
      <c r="B21" t="s">
        <v>1926</v>
      </c>
      <c r="C21" s="148">
        <v>653</v>
      </c>
      <c r="D21" s="148">
        <v>291</v>
      </c>
      <c r="E21" t="s">
        <v>1687</v>
      </c>
      <c r="F21" s="148">
        <v>1</v>
      </c>
      <c r="G21" s="148" t="s">
        <v>1821</v>
      </c>
      <c r="H21" s="148">
        <v>1</v>
      </c>
      <c r="I21" s="148" t="s">
        <v>1913</v>
      </c>
      <c r="J21" t="b">
        <v>1</v>
      </c>
      <c r="K21" t="s">
        <v>1919</v>
      </c>
      <c r="L21" s="148" t="s">
        <v>1927</v>
      </c>
      <c r="M21" t="b">
        <v>0</v>
      </c>
      <c r="N21" s="148" t="s">
        <v>1916</v>
      </c>
      <c r="P21" s="148">
        <f t="shared" si="0"/>
        <v>291</v>
      </c>
    </row>
    <row r="22" spans="1:16" x14ac:dyDescent="0.3">
      <c r="A22" t="s">
        <v>1676</v>
      </c>
      <c r="B22" t="s">
        <v>1928</v>
      </c>
      <c r="C22" s="148">
        <v>4959</v>
      </c>
      <c r="D22" s="148">
        <v>5</v>
      </c>
      <c r="E22" t="s">
        <v>159</v>
      </c>
      <c r="F22" s="148">
        <v>1</v>
      </c>
      <c r="G22" s="148" t="s">
        <v>1821</v>
      </c>
      <c r="H22" s="148">
        <v>1</v>
      </c>
      <c r="I22" s="148" t="s">
        <v>1922</v>
      </c>
      <c r="J22" t="b">
        <v>1</v>
      </c>
      <c r="K22" t="s">
        <v>1919</v>
      </c>
      <c r="L22" s="148" t="s">
        <v>1915</v>
      </c>
      <c r="M22" t="b">
        <v>1</v>
      </c>
      <c r="N22" s="148" t="s">
        <v>1916</v>
      </c>
      <c r="P22" s="148">
        <f t="shared" si="0"/>
        <v>5</v>
      </c>
    </row>
    <row r="23" spans="1:16" x14ac:dyDescent="0.3">
      <c r="A23" t="s">
        <v>1653</v>
      </c>
      <c r="C23" s="148">
        <v>409</v>
      </c>
      <c r="E23" t="s">
        <v>1654</v>
      </c>
      <c r="F23" s="148">
        <v>1</v>
      </c>
      <c r="G23" s="148" t="s">
        <v>1821</v>
      </c>
      <c r="H23" s="148">
        <v>1</v>
      </c>
      <c r="I23" s="148" t="s">
        <v>1922</v>
      </c>
      <c r="J23" t="b">
        <v>1</v>
      </c>
      <c r="K23" t="s">
        <v>1919</v>
      </c>
      <c r="L23" s="148" t="s">
        <v>1927</v>
      </c>
      <c r="M23" t="b">
        <v>0</v>
      </c>
      <c r="N23" s="225" t="s">
        <v>2034</v>
      </c>
      <c r="P23" s="148">
        <f t="shared" si="0"/>
        <v>0</v>
      </c>
    </row>
    <row r="24" spans="1:16" x14ac:dyDescent="0.3">
      <c r="A24" t="s">
        <v>1682</v>
      </c>
      <c r="B24" t="s">
        <v>1929</v>
      </c>
      <c r="C24" s="148" t="s">
        <v>1495</v>
      </c>
      <c r="D24" s="148">
        <v>747</v>
      </c>
      <c r="E24" t="s">
        <v>161</v>
      </c>
      <c r="F24" s="148">
        <v>1</v>
      </c>
      <c r="G24" s="148" t="s">
        <v>1821</v>
      </c>
      <c r="H24" s="148">
        <v>1</v>
      </c>
      <c r="I24" s="148" t="s">
        <v>1913</v>
      </c>
      <c r="J24" t="b">
        <v>1</v>
      </c>
      <c r="K24" t="s">
        <v>1924</v>
      </c>
      <c r="L24" s="148" t="s">
        <v>1915</v>
      </c>
      <c r="M24" t="b">
        <v>1</v>
      </c>
      <c r="N24" s="148" t="s">
        <v>1916</v>
      </c>
      <c r="P24" s="148">
        <f t="shared" si="0"/>
        <v>747</v>
      </c>
    </row>
    <row r="25" spans="1:16" x14ac:dyDescent="0.3">
      <c r="A25" t="s">
        <v>1684</v>
      </c>
      <c r="B25" t="s">
        <v>1930</v>
      </c>
      <c r="C25" s="148">
        <v>56256</v>
      </c>
      <c r="D25" s="148">
        <v>291</v>
      </c>
      <c r="E25" t="s">
        <v>163</v>
      </c>
      <c r="F25" s="148">
        <v>1</v>
      </c>
      <c r="G25" s="148" t="s">
        <v>1821</v>
      </c>
      <c r="H25" s="148">
        <v>1</v>
      </c>
      <c r="I25" s="148" t="s">
        <v>1913</v>
      </c>
      <c r="J25" t="b">
        <v>1</v>
      </c>
      <c r="K25" t="s">
        <v>1914</v>
      </c>
      <c r="L25" s="148" t="s">
        <v>1915</v>
      </c>
      <c r="M25" t="b">
        <v>1</v>
      </c>
      <c r="N25" s="148" t="s">
        <v>1916</v>
      </c>
      <c r="P25" s="148">
        <f t="shared" si="0"/>
        <v>291</v>
      </c>
    </row>
    <row r="26" spans="1:16" x14ac:dyDescent="0.3">
      <c r="A26" t="s">
        <v>1688</v>
      </c>
      <c r="B26" t="s">
        <v>1931</v>
      </c>
      <c r="C26" s="148">
        <v>878</v>
      </c>
      <c r="D26" s="148">
        <v>337</v>
      </c>
      <c r="E26" t="s">
        <v>165</v>
      </c>
      <c r="F26" s="148">
        <v>1</v>
      </c>
      <c r="G26" s="148" t="s">
        <v>1821</v>
      </c>
      <c r="H26" s="148">
        <v>1</v>
      </c>
      <c r="I26" s="148" t="s">
        <v>1913</v>
      </c>
      <c r="J26" t="b">
        <v>1</v>
      </c>
      <c r="K26" t="s">
        <v>1919</v>
      </c>
      <c r="L26" s="148" t="s">
        <v>1915</v>
      </c>
      <c r="M26" t="b">
        <v>1</v>
      </c>
      <c r="N26" s="148" t="s">
        <v>1916</v>
      </c>
      <c r="P26" s="148">
        <f t="shared" si="0"/>
        <v>337</v>
      </c>
    </row>
    <row r="27" spans="1:16" x14ac:dyDescent="0.3">
      <c r="A27" t="s">
        <v>1827</v>
      </c>
      <c r="C27" s="148">
        <v>986</v>
      </c>
      <c r="D27" s="148">
        <v>520</v>
      </c>
      <c r="E27" t="s">
        <v>754</v>
      </c>
      <c r="F27" s="148">
        <v>2</v>
      </c>
      <c r="G27" s="148" t="s">
        <v>1828</v>
      </c>
      <c r="H27" s="148">
        <v>3</v>
      </c>
      <c r="I27" s="148" t="s">
        <v>1922</v>
      </c>
      <c r="J27" t="b">
        <v>1</v>
      </c>
      <c r="K27" t="s">
        <v>2032</v>
      </c>
      <c r="L27" s="148" t="s">
        <v>1915</v>
      </c>
      <c r="M27" t="b">
        <v>0</v>
      </c>
      <c r="N27" s="148" t="s">
        <v>2031</v>
      </c>
      <c r="P27" s="148">
        <f t="shared" si="0"/>
        <v>520</v>
      </c>
    </row>
    <row r="28" spans="1:16" x14ac:dyDescent="0.3">
      <c r="A28" t="s">
        <v>1649</v>
      </c>
      <c r="C28" s="148">
        <v>1276</v>
      </c>
      <c r="D28" s="148">
        <v>214</v>
      </c>
      <c r="E28" t="s">
        <v>169</v>
      </c>
      <c r="F28" s="148">
        <v>1</v>
      </c>
      <c r="G28" s="148" t="s">
        <v>1821</v>
      </c>
      <c r="H28" s="148">
        <v>1</v>
      </c>
      <c r="J28" t="b">
        <v>1</v>
      </c>
      <c r="K28" t="s">
        <v>1914</v>
      </c>
      <c r="L28" s="148" t="s">
        <v>1915</v>
      </c>
      <c r="M28" t="b">
        <v>0</v>
      </c>
      <c r="N28" s="148" t="s">
        <v>1916</v>
      </c>
      <c r="P28" s="148">
        <f t="shared" si="0"/>
        <v>214</v>
      </c>
    </row>
    <row r="29" spans="1:16" x14ac:dyDescent="0.3">
      <c r="A29" t="s">
        <v>2052</v>
      </c>
      <c r="C29" s="148">
        <v>219</v>
      </c>
      <c r="D29" s="148">
        <v>573</v>
      </c>
      <c r="E29" t="s">
        <v>2053</v>
      </c>
      <c r="F29" s="148">
        <v>1</v>
      </c>
      <c r="G29" s="230" t="s">
        <v>1821</v>
      </c>
      <c r="H29" s="225">
        <v>1</v>
      </c>
      <c r="I29" s="225" t="s">
        <v>1922</v>
      </c>
      <c r="J29" t="b">
        <v>1</v>
      </c>
      <c r="K29" t="s">
        <v>1919</v>
      </c>
      <c r="L29" s="148" t="s">
        <v>1915</v>
      </c>
      <c r="M29" t="b">
        <v>0</v>
      </c>
      <c r="N29" s="225" t="s">
        <v>2031</v>
      </c>
      <c r="P29" s="148">
        <f t="shared" si="0"/>
        <v>573</v>
      </c>
    </row>
    <row r="30" spans="1:16" x14ac:dyDescent="0.3">
      <c r="A30" t="s">
        <v>1691</v>
      </c>
      <c r="B30" t="s">
        <v>1932</v>
      </c>
      <c r="C30" s="148" t="s">
        <v>1495</v>
      </c>
      <c r="D30" s="148">
        <v>420</v>
      </c>
      <c r="E30" t="s">
        <v>171</v>
      </c>
      <c r="F30" s="148">
        <v>1</v>
      </c>
      <c r="G30" s="148" t="s">
        <v>1821</v>
      </c>
      <c r="H30" s="148">
        <v>1</v>
      </c>
      <c r="I30" s="148" t="s">
        <v>1913</v>
      </c>
      <c r="J30" t="b">
        <v>1</v>
      </c>
      <c r="K30" t="s">
        <v>1919</v>
      </c>
      <c r="L30" s="148" t="s">
        <v>1915</v>
      </c>
      <c r="M30" t="b">
        <v>1</v>
      </c>
      <c r="N30" s="148" t="s">
        <v>1916</v>
      </c>
      <c r="P30" s="148">
        <f t="shared" si="0"/>
        <v>420</v>
      </c>
    </row>
    <row r="31" spans="1:16" x14ac:dyDescent="0.3">
      <c r="A31" t="s">
        <v>1693</v>
      </c>
      <c r="B31" t="s">
        <v>1933</v>
      </c>
      <c r="C31" s="148">
        <v>1651</v>
      </c>
      <c r="D31" s="148">
        <v>43</v>
      </c>
      <c r="E31" t="s">
        <v>1295</v>
      </c>
      <c r="F31" s="148">
        <v>1</v>
      </c>
      <c r="G31" s="148" t="s">
        <v>1821</v>
      </c>
      <c r="H31" s="148">
        <v>1</v>
      </c>
      <c r="I31" s="148" t="s">
        <v>1922</v>
      </c>
      <c r="J31" t="b">
        <v>1</v>
      </c>
      <c r="K31" t="s">
        <v>1919</v>
      </c>
      <c r="L31" s="148" t="s">
        <v>1927</v>
      </c>
      <c r="M31" t="b">
        <v>0</v>
      </c>
      <c r="N31" s="148" t="s">
        <v>1916</v>
      </c>
      <c r="P31" s="148">
        <f t="shared" si="0"/>
        <v>43</v>
      </c>
    </row>
    <row r="32" spans="1:16" x14ac:dyDescent="0.3">
      <c r="A32" t="s">
        <v>1696</v>
      </c>
      <c r="B32" t="s">
        <v>1934</v>
      </c>
      <c r="C32" s="148">
        <v>1747</v>
      </c>
      <c r="D32" s="148">
        <v>767</v>
      </c>
      <c r="E32" t="s">
        <v>761</v>
      </c>
      <c r="F32" s="148">
        <v>1</v>
      </c>
      <c r="G32" s="148" t="s">
        <v>1821</v>
      </c>
      <c r="H32" s="148">
        <v>1</v>
      </c>
      <c r="I32" s="148" t="s">
        <v>1913</v>
      </c>
      <c r="J32" t="b">
        <v>1</v>
      </c>
      <c r="K32" t="s">
        <v>1914</v>
      </c>
      <c r="L32" s="148" t="s">
        <v>1915</v>
      </c>
      <c r="M32" t="b">
        <v>1</v>
      </c>
      <c r="N32" s="148" t="s">
        <v>1916</v>
      </c>
      <c r="P32" s="148">
        <f t="shared" si="0"/>
        <v>767</v>
      </c>
    </row>
    <row r="33" spans="1:16" x14ac:dyDescent="0.3">
      <c r="A33" t="s">
        <v>1881</v>
      </c>
      <c r="C33" s="148">
        <v>1388</v>
      </c>
      <c r="E33" s="76" t="s">
        <v>1882</v>
      </c>
      <c r="F33" s="148">
        <v>6</v>
      </c>
      <c r="G33" s="148" t="s">
        <v>1831</v>
      </c>
      <c r="H33" s="148">
        <v>4</v>
      </c>
      <c r="I33" s="148" t="s">
        <v>1453</v>
      </c>
      <c r="J33" t="b">
        <v>0</v>
      </c>
      <c r="K33" s="76" t="s">
        <v>2035</v>
      </c>
      <c r="L33" s="225" t="s">
        <v>1453</v>
      </c>
      <c r="M33" s="76" t="b">
        <v>0</v>
      </c>
      <c r="N33" s="225" t="s">
        <v>2034</v>
      </c>
      <c r="P33" s="148">
        <f t="shared" si="0"/>
        <v>0</v>
      </c>
    </row>
    <row r="34" spans="1:16" x14ac:dyDescent="0.3">
      <c r="A34" t="s">
        <v>1699</v>
      </c>
      <c r="B34" t="s">
        <v>1935</v>
      </c>
      <c r="C34" s="148" t="s">
        <v>1495</v>
      </c>
      <c r="D34" s="148">
        <v>432</v>
      </c>
      <c r="E34" t="s">
        <v>175</v>
      </c>
      <c r="F34" s="148">
        <v>1</v>
      </c>
      <c r="G34" s="148" t="s">
        <v>1821</v>
      </c>
      <c r="H34" s="148">
        <v>1</v>
      </c>
      <c r="I34" s="148" t="s">
        <v>1913</v>
      </c>
      <c r="J34" t="b">
        <v>1</v>
      </c>
      <c r="K34" t="s">
        <v>1914</v>
      </c>
      <c r="L34" s="148" t="s">
        <v>1915</v>
      </c>
      <c r="M34" t="b">
        <v>1</v>
      </c>
      <c r="N34" s="148" t="s">
        <v>1916</v>
      </c>
      <c r="P34" s="148">
        <f t="shared" si="0"/>
        <v>432</v>
      </c>
    </row>
    <row r="35" spans="1:16" x14ac:dyDescent="0.3">
      <c r="A35" t="s">
        <v>1703</v>
      </c>
      <c r="B35" t="s">
        <v>1936</v>
      </c>
      <c r="C35" s="207">
        <v>6111</v>
      </c>
      <c r="D35" s="148">
        <v>341</v>
      </c>
      <c r="E35" t="s">
        <v>1704</v>
      </c>
      <c r="F35" s="148">
        <v>1</v>
      </c>
      <c r="G35" s="148" t="s">
        <v>1821</v>
      </c>
      <c r="H35" s="148">
        <v>1</v>
      </c>
      <c r="I35" s="148" t="s">
        <v>1922</v>
      </c>
      <c r="J35" t="b">
        <v>1</v>
      </c>
      <c r="K35" t="s">
        <v>1919</v>
      </c>
      <c r="L35" s="148" t="s">
        <v>1927</v>
      </c>
      <c r="M35" t="b">
        <v>0</v>
      </c>
      <c r="N35" s="148" t="s">
        <v>1916</v>
      </c>
      <c r="P35" s="148">
        <f t="shared" si="0"/>
        <v>341</v>
      </c>
    </row>
    <row r="36" spans="1:16" x14ac:dyDescent="0.3">
      <c r="A36" t="s">
        <v>1705</v>
      </c>
      <c r="B36" t="s">
        <v>1937</v>
      </c>
      <c r="C36" s="148" t="s">
        <v>1495</v>
      </c>
      <c r="D36" s="148">
        <v>682</v>
      </c>
      <c r="E36" t="s">
        <v>177</v>
      </c>
      <c r="F36" s="148">
        <v>1</v>
      </c>
      <c r="G36" s="148" t="s">
        <v>1821</v>
      </c>
      <c r="H36" s="148">
        <v>1</v>
      </c>
      <c r="I36" s="148" t="s">
        <v>1913</v>
      </c>
      <c r="J36" t="b">
        <v>1</v>
      </c>
      <c r="K36" t="s">
        <v>1919</v>
      </c>
      <c r="L36" s="148" t="s">
        <v>1915</v>
      </c>
      <c r="M36" t="b">
        <v>1</v>
      </c>
      <c r="N36" s="148" t="s">
        <v>1916</v>
      </c>
      <c r="P36" s="148">
        <f t="shared" si="0"/>
        <v>682</v>
      </c>
    </row>
    <row r="37" spans="1:16" x14ac:dyDescent="0.3">
      <c r="A37" t="s">
        <v>2054</v>
      </c>
      <c r="D37" s="148">
        <v>704</v>
      </c>
      <c r="E37" t="s">
        <v>2055</v>
      </c>
      <c r="F37" s="148">
        <v>1</v>
      </c>
      <c r="G37" s="230" t="s">
        <v>1821</v>
      </c>
      <c r="H37" s="225">
        <v>1</v>
      </c>
      <c r="I37" s="225" t="s">
        <v>1913</v>
      </c>
      <c r="J37" t="b">
        <v>1</v>
      </c>
      <c r="K37" t="s">
        <v>1919</v>
      </c>
      <c r="L37" s="148" t="s">
        <v>1915</v>
      </c>
      <c r="M37" t="b">
        <v>0</v>
      </c>
      <c r="N37" s="225" t="s">
        <v>2034</v>
      </c>
      <c r="P37" s="148">
        <f t="shared" si="0"/>
        <v>704</v>
      </c>
    </row>
    <row r="38" spans="1:16" x14ac:dyDescent="0.3">
      <c r="A38" t="s">
        <v>1709</v>
      </c>
      <c r="B38" t="s">
        <v>1938</v>
      </c>
      <c r="C38" s="148" t="s">
        <v>1495</v>
      </c>
      <c r="D38" s="148">
        <v>686</v>
      </c>
      <c r="E38" t="s">
        <v>179</v>
      </c>
      <c r="F38" s="148">
        <v>1</v>
      </c>
      <c r="G38" s="148" t="s">
        <v>1821</v>
      </c>
      <c r="H38" s="148">
        <v>1</v>
      </c>
      <c r="I38" s="148" t="s">
        <v>1913</v>
      </c>
      <c r="J38" t="b">
        <v>1</v>
      </c>
      <c r="K38" t="s">
        <v>1919</v>
      </c>
      <c r="L38" s="148" t="s">
        <v>1915</v>
      </c>
      <c r="M38" t="b">
        <v>1</v>
      </c>
      <c r="N38" s="148" t="s">
        <v>1916</v>
      </c>
      <c r="P38" s="148">
        <f t="shared" si="0"/>
        <v>686</v>
      </c>
    </row>
    <row r="39" spans="1:16" x14ac:dyDescent="0.3">
      <c r="A39" t="s">
        <v>1714</v>
      </c>
      <c r="B39" t="s">
        <v>1941</v>
      </c>
      <c r="C39" s="148" t="s">
        <v>1495</v>
      </c>
      <c r="D39" s="148">
        <v>658</v>
      </c>
      <c r="E39" t="s">
        <v>183</v>
      </c>
      <c r="F39" s="148">
        <v>1</v>
      </c>
      <c r="G39" s="148" t="s">
        <v>1821</v>
      </c>
      <c r="H39" s="148">
        <v>1</v>
      </c>
      <c r="I39" s="148" t="s">
        <v>1913</v>
      </c>
      <c r="J39" t="b">
        <v>1</v>
      </c>
      <c r="K39" t="s">
        <v>1919</v>
      </c>
      <c r="L39" s="148" t="s">
        <v>1915</v>
      </c>
      <c r="M39" t="b">
        <v>1</v>
      </c>
      <c r="N39" s="148" t="s">
        <v>1916</v>
      </c>
      <c r="P39" s="148">
        <f t="shared" si="0"/>
        <v>658</v>
      </c>
    </row>
    <row r="40" spans="1:16" x14ac:dyDescent="0.3">
      <c r="A40" t="s">
        <v>1717</v>
      </c>
      <c r="B40" t="s">
        <v>1940</v>
      </c>
      <c r="C40" s="148" t="s">
        <v>1495</v>
      </c>
      <c r="D40" s="148">
        <v>437</v>
      </c>
      <c r="E40" t="s">
        <v>185</v>
      </c>
      <c r="F40" s="148">
        <v>1</v>
      </c>
      <c r="G40" s="148" t="s">
        <v>1821</v>
      </c>
      <c r="H40" s="148">
        <v>1</v>
      </c>
      <c r="I40" s="148" t="s">
        <v>1913</v>
      </c>
      <c r="J40" t="b">
        <v>1</v>
      </c>
      <c r="K40" t="s">
        <v>1919</v>
      </c>
      <c r="L40" s="148" t="s">
        <v>1915</v>
      </c>
      <c r="M40" t="b">
        <v>1</v>
      </c>
      <c r="N40" s="148" t="s">
        <v>1916</v>
      </c>
      <c r="P40" s="148">
        <f t="shared" si="0"/>
        <v>437</v>
      </c>
    </row>
    <row r="41" spans="1:16" x14ac:dyDescent="0.3">
      <c r="A41" t="s">
        <v>1712</v>
      </c>
      <c r="B41" t="s">
        <v>1939</v>
      </c>
      <c r="C41" s="148">
        <v>3421</v>
      </c>
      <c r="D41" s="148">
        <v>297</v>
      </c>
      <c r="E41" t="s">
        <v>181</v>
      </c>
      <c r="F41" s="148">
        <v>1</v>
      </c>
      <c r="G41" s="148" t="s">
        <v>1821</v>
      </c>
      <c r="H41" s="148">
        <v>1</v>
      </c>
      <c r="I41" s="148" t="s">
        <v>1913</v>
      </c>
      <c r="J41" t="b">
        <v>1</v>
      </c>
      <c r="K41" t="s">
        <v>1919</v>
      </c>
      <c r="L41" s="148" t="s">
        <v>1915</v>
      </c>
      <c r="M41" t="b">
        <v>1</v>
      </c>
      <c r="N41" s="148" t="s">
        <v>1916</v>
      </c>
      <c r="P41" s="148">
        <f t="shared" si="0"/>
        <v>297</v>
      </c>
    </row>
    <row r="42" spans="1:16" x14ac:dyDescent="0.3">
      <c r="A42" t="s">
        <v>1719</v>
      </c>
      <c r="B42" t="s">
        <v>1942</v>
      </c>
      <c r="C42" s="148">
        <v>3465</v>
      </c>
      <c r="D42" s="148">
        <v>368</v>
      </c>
      <c r="E42" t="s">
        <v>187</v>
      </c>
      <c r="F42" s="148">
        <v>1</v>
      </c>
      <c r="G42" s="148" t="s">
        <v>1821</v>
      </c>
      <c r="H42" s="148">
        <v>1</v>
      </c>
      <c r="I42" s="148" t="s">
        <v>1913</v>
      </c>
      <c r="J42" t="b">
        <v>1</v>
      </c>
      <c r="K42" t="s">
        <v>1919</v>
      </c>
      <c r="L42" s="148" t="s">
        <v>1915</v>
      </c>
      <c r="M42" t="b">
        <v>1</v>
      </c>
      <c r="N42" s="148" t="s">
        <v>1916</v>
      </c>
      <c r="P42" s="148">
        <f t="shared" si="0"/>
        <v>368</v>
      </c>
    </row>
    <row r="43" spans="1:16" x14ac:dyDescent="0.3">
      <c r="A43" t="s">
        <v>1695</v>
      </c>
      <c r="C43" s="148">
        <v>3522</v>
      </c>
      <c r="D43" s="148">
        <v>8</v>
      </c>
      <c r="E43" t="s">
        <v>189</v>
      </c>
      <c r="F43" s="148">
        <v>1</v>
      </c>
      <c r="G43" s="148" t="s">
        <v>1821</v>
      </c>
      <c r="H43" s="148">
        <v>1</v>
      </c>
      <c r="J43" t="b">
        <v>1</v>
      </c>
      <c r="K43" t="s">
        <v>1924</v>
      </c>
      <c r="L43" s="148" t="s">
        <v>1915</v>
      </c>
      <c r="M43" t="b">
        <v>0</v>
      </c>
      <c r="N43" s="148" t="s">
        <v>1916</v>
      </c>
      <c r="P43" s="148">
        <f t="shared" si="0"/>
        <v>8</v>
      </c>
    </row>
    <row r="44" spans="1:16" x14ac:dyDescent="0.3">
      <c r="A44" t="s">
        <v>1722</v>
      </c>
      <c r="B44" t="s">
        <v>1943</v>
      </c>
      <c r="C44" s="148" t="s">
        <v>1495</v>
      </c>
      <c r="D44" s="148">
        <v>256</v>
      </c>
      <c r="E44" t="s">
        <v>193</v>
      </c>
      <c r="F44" s="148">
        <v>1</v>
      </c>
      <c r="G44" s="148" t="s">
        <v>1821</v>
      </c>
      <c r="H44" s="148">
        <v>1</v>
      </c>
      <c r="I44" s="148" t="s">
        <v>1913</v>
      </c>
      <c r="J44" t="b">
        <v>1</v>
      </c>
      <c r="K44" t="s">
        <v>1919</v>
      </c>
      <c r="L44" s="148" t="s">
        <v>1915</v>
      </c>
      <c r="M44" t="b">
        <v>1</v>
      </c>
      <c r="N44" s="148" t="s">
        <v>1916</v>
      </c>
      <c r="P44" s="148">
        <f t="shared" si="0"/>
        <v>256</v>
      </c>
    </row>
    <row r="45" spans="1:16" x14ac:dyDescent="0.3">
      <c r="A45" t="s">
        <v>1658</v>
      </c>
      <c r="C45" s="148">
        <v>16955</v>
      </c>
      <c r="D45" s="148">
        <v>108</v>
      </c>
      <c r="E45" t="s">
        <v>784</v>
      </c>
      <c r="F45" s="148">
        <v>1</v>
      </c>
      <c r="G45" s="148" t="s">
        <v>1821</v>
      </c>
      <c r="H45" s="148">
        <v>1</v>
      </c>
      <c r="I45" s="148" t="s">
        <v>1913</v>
      </c>
      <c r="J45" t="b">
        <v>1</v>
      </c>
      <c r="K45" t="s">
        <v>1914</v>
      </c>
      <c r="L45" s="148" t="s">
        <v>1915</v>
      </c>
      <c r="M45" t="b">
        <v>0</v>
      </c>
      <c r="N45" s="148" t="s">
        <v>1916</v>
      </c>
      <c r="P45" s="148">
        <f t="shared" si="0"/>
        <v>108</v>
      </c>
    </row>
    <row r="46" spans="1:16" x14ac:dyDescent="0.3">
      <c r="A46" t="s">
        <v>1620</v>
      </c>
      <c r="C46" s="148">
        <v>18877</v>
      </c>
      <c r="E46" t="s">
        <v>2072</v>
      </c>
      <c r="F46" s="148">
        <v>1</v>
      </c>
      <c r="G46" s="148" t="s">
        <v>1821</v>
      </c>
      <c r="H46" s="148">
        <v>1</v>
      </c>
      <c r="I46" s="148" t="s">
        <v>1453</v>
      </c>
      <c r="J46" t="b">
        <v>0</v>
      </c>
      <c r="K46" t="s">
        <v>1914</v>
      </c>
      <c r="L46" s="148" t="s">
        <v>1453</v>
      </c>
      <c r="M46" t="b">
        <v>0</v>
      </c>
      <c r="N46" s="148" t="s">
        <v>1916</v>
      </c>
      <c r="P46" s="148">
        <f t="shared" si="0"/>
        <v>0</v>
      </c>
    </row>
    <row r="47" spans="1:16" x14ac:dyDescent="0.3">
      <c r="A47" t="s">
        <v>1724</v>
      </c>
      <c r="B47" t="s">
        <v>1944</v>
      </c>
      <c r="C47" s="148" t="s">
        <v>1495</v>
      </c>
      <c r="D47" s="148">
        <v>360</v>
      </c>
      <c r="E47" t="s">
        <v>195</v>
      </c>
      <c r="F47" s="148">
        <v>1</v>
      </c>
      <c r="G47" s="148" t="s">
        <v>1821</v>
      </c>
      <c r="H47" s="148">
        <v>1</v>
      </c>
      <c r="I47" s="148" t="s">
        <v>1913</v>
      </c>
      <c r="J47" t="b">
        <v>1</v>
      </c>
      <c r="K47" t="s">
        <v>1914</v>
      </c>
      <c r="L47" s="148" t="s">
        <v>1915</v>
      </c>
      <c r="M47" t="b">
        <v>1</v>
      </c>
      <c r="N47" s="148" t="s">
        <v>1916</v>
      </c>
      <c r="P47" s="148">
        <f t="shared" si="0"/>
        <v>360</v>
      </c>
    </row>
    <row r="48" spans="1:16" x14ac:dyDescent="0.3">
      <c r="A48" t="s">
        <v>1887</v>
      </c>
      <c r="C48" s="148">
        <v>14811</v>
      </c>
      <c r="E48" s="76" t="s">
        <v>1888</v>
      </c>
      <c r="F48" s="148">
        <v>6</v>
      </c>
      <c r="G48" s="148" t="s">
        <v>1831</v>
      </c>
      <c r="H48" s="148">
        <v>4</v>
      </c>
      <c r="I48" s="148" t="s">
        <v>1453</v>
      </c>
      <c r="J48" t="b">
        <v>0</v>
      </c>
      <c r="K48" s="76" t="s">
        <v>2035</v>
      </c>
      <c r="L48" s="225" t="s">
        <v>1453</v>
      </c>
      <c r="M48" s="76" t="b">
        <v>0</v>
      </c>
      <c r="N48" s="225" t="s">
        <v>2034</v>
      </c>
      <c r="P48" s="148">
        <f t="shared" si="0"/>
        <v>0</v>
      </c>
    </row>
    <row r="49" spans="1:16" x14ac:dyDescent="0.3">
      <c r="A49" t="s">
        <v>1645</v>
      </c>
      <c r="C49" s="148">
        <v>4329</v>
      </c>
      <c r="D49" s="148">
        <v>10</v>
      </c>
      <c r="E49" t="s">
        <v>788</v>
      </c>
      <c r="F49" s="148">
        <v>1</v>
      </c>
      <c r="G49" s="148" t="s">
        <v>1821</v>
      </c>
      <c r="H49" s="148">
        <v>1</v>
      </c>
      <c r="I49" s="148" t="s">
        <v>1913</v>
      </c>
      <c r="J49" t="b">
        <v>1</v>
      </c>
      <c r="K49" t="s">
        <v>1919</v>
      </c>
      <c r="L49" s="148" t="s">
        <v>1915</v>
      </c>
      <c r="M49" t="b">
        <v>0</v>
      </c>
      <c r="N49" s="148" t="s">
        <v>1916</v>
      </c>
      <c r="P49" s="148">
        <f t="shared" si="0"/>
        <v>10</v>
      </c>
    </row>
    <row r="50" spans="1:16" x14ac:dyDescent="0.3">
      <c r="A50" t="s">
        <v>1728</v>
      </c>
      <c r="B50" t="s">
        <v>1945</v>
      </c>
      <c r="C50" s="148">
        <v>40215</v>
      </c>
      <c r="D50" s="148">
        <v>160</v>
      </c>
      <c r="E50" t="s">
        <v>202</v>
      </c>
      <c r="F50" s="148">
        <v>1</v>
      </c>
      <c r="G50" s="148" t="s">
        <v>1821</v>
      </c>
      <c r="H50" s="148">
        <v>1</v>
      </c>
      <c r="I50" s="148" t="s">
        <v>1913</v>
      </c>
      <c r="J50" t="b">
        <v>1</v>
      </c>
      <c r="K50" t="s">
        <v>1924</v>
      </c>
      <c r="L50" s="148" t="s">
        <v>1915</v>
      </c>
      <c r="M50" t="b">
        <v>1</v>
      </c>
      <c r="N50" s="148" t="s">
        <v>1916</v>
      </c>
      <c r="P50" s="148">
        <f t="shared" si="0"/>
        <v>160</v>
      </c>
    </row>
    <row r="51" spans="1:16" x14ac:dyDescent="0.3">
      <c r="A51" t="s">
        <v>1736</v>
      </c>
      <c r="B51" t="s">
        <v>1946</v>
      </c>
      <c r="C51" s="148" t="s">
        <v>1495</v>
      </c>
      <c r="D51" s="148">
        <v>383</v>
      </c>
      <c r="E51" t="s">
        <v>399</v>
      </c>
      <c r="F51" s="148">
        <v>1</v>
      </c>
      <c r="G51" s="148" t="s">
        <v>1821</v>
      </c>
      <c r="H51" s="148">
        <v>1</v>
      </c>
      <c r="I51" s="148" t="s">
        <v>1913</v>
      </c>
      <c r="J51" t="b">
        <v>1</v>
      </c>
      <c r="K51" t="s">
        <v>1914</v>
      </c>
      <c r="L51" s="148" t="s">
        <v>1915</v>
      </c>
      <c r="M51" t="b">
        <v>1</v>
      </c>
      <c r="N51" s="148" t="s">
        <v>1916</v>
      </c>
      <c r="P51" s="148">
        <f t="shared" si="0"/>
        <v>383</v>
      </c>
    </row>
    <row r="52" spans="1:16" x14ac:dyDescent="0.3">
      <c r="A52" t="s">
        <v>1830</v>
      </c>
      <c r="C52" s="148">
        <v>19272</v>
      </c>
      <c r="D52" s="148">
        <v>720</v>
      </c>
      <c r="E52" t="s">
        <v>803</v>
      </c>
      <c r="F52" s="148">
        <v>6</v>
      </c>
      <c r="G52" s="148" t="s">
        <v>1831</v>
      </c>
      <c r="H52" s="148">
        <v>4</v>
      </c>
      <c r="I52" s="148" t="s">
        <v>1913</v>
      </c>
      <c r="J52" t="b">
        <v>1</v>
      </c>
      <c r="K52" t="s">
        <v>2033</v>
      </c>
      <c r="L52" s="148" t="s">
        <v>1915</v>
      </c>
      <c r="M52" t="b">
        <v>0</v>
      </c>
      <c r="N52" s="225" t="s">
        <v>2034</v>
      </c>
      <c r="P52" s="148">
        <f t="shared" si="0"/>
        <v>720</v>
      </c>
    </row>
    <row r="53" spans="1:16" x14ac:dyDescent="0.3">
      <c r="A53" t="s">
        <v>1832</v>
      </c>
      <c r="C53" s="148">
        <v>56389</v>
      </c>
      <c r="D53" s="148">
        <v>726</v>
      </c>
      <c r="E53" t="s">
        <v>806</v>
      </c>
      <c r="F53" s="148">
        <v>1</v>
      </c>
      <c r="G53" s="148" t="s">
        <v>1821</v>
      </c>
      <c r="H53" s="148">
        <v>1</v>
      </c>
      <c r="I53" s="148" t="s">
        <v>1913</v>
      </c>
      <c r="J53" t="b">
        <v>1</v>
      </c>
      <c r="K53" t="s">
        <v>2033</v>
      </c>
      <c r="L53" s="148" t="s">
        <v>1915</v>
      </c>
      <c r="M53" t="b">
        <v>0</v>
      </c>
      <c r="N53" s="225" t="s">
        <v>2034</v>
      </c>
      <c r="P53" s="148">
        <f t="shared" si="0"/>
        <v>726</v>
      </c>
    </row>
    <row r="54" spans="1:16" x14ac:dyDescent="0.3">
      <c r="A54" t="s">
        <v>1833</v>
      </c>
      <c r="C54" s="148">
        <v>58368</v>
      </c>
      <c r="D54" s="148">
        <v>724</v>
      </c>
      <c r="E54" t="s">
        <v>809</v>
      </c>
      <c r="F54" s="148">
        <v>6</v>
      </c>
      <c r="G54" s="148" t="s">
        <v>1831</v>
      </c>
      <c r="H54" s="148">
        <v>4</v>
      </c>
      <c r="I54" s="148" t="s">
        <v>1453</v>
      </c>
      <c r="J54" t="b">
        <v>0</v>
      </c>
      <c r="K54" t="s">
        <v>2032</v>
      </c>
      <c r="L54" s="148" t="s">
        <v>1915</v>
      </c>
      <c r="M54" t="b">
        <v>0</v>
      </c>
      <c r="N54" s="225" t="s">
        <v>2034</v>
      </c>
      <c r="P54" s="148">
        <f t="shared" si="0"/>
        <v>724</v>
      </c>
    </row>
    <row r="55" spans="1:16" x14ac:dyDescent="0.3">
      <c r="A55" t="s">
        <v>1740</v>
      </c>
      <c r="B55" t="s">
        <v>1947</v>
      </c>
      <c r="C55" s="148">
        <v>5553</v>
      </c>
      <c r="D55" s="148">
        <v>320</v>
      </c>
      <c r="E55" t="s">
        <v>206</v>
      </c>
      <c r="F55" s="148">
        <v>1</v>
      </c>
      <c r="G55" s="148" t="s">
        <v>1821</v>
      </c>
      <c r="H55" s="148">
        <v>1</v>
      </c>
      <c r="I55" s="148" t="s">
        <v>1913</v>
      </c>
      <c r="J55" t="b">
        <v>1</v>
      </c>
      <c r="K55" t="s">
        <v>1914</v>
      </c>
      <c r="L55" s="148" t="s">
        <v>1915</v>
      </c>
      <c r="M55" t="b">
        <v>1</v>
      </c>
      <c r="N55" s="148" t="s">
        <v>1916</v>
      </c>
      <c r="P55" s="148">
        <f t="shared" si="0"/>
        <v>320</v>
      </c>
    </row>
    <row r="56" spans="1:16" x14ac:dyDescent="0.3">
      <c r="A56" t="s">
        <v>1740</v>
      </c>
      <c r="B56" t="s">
        <v>1947</v>
      </c>
      <c r="C56" s="148">
        <v>57351</v>
      </c>
      <c r="D56" s="148">
        <v>320</v>
      </c>
      <c r="E56" t="s">
        <v>206</v>
      </c>
      <c r="F56" s="148">
        <v>1</v>
      </c>
      <c r="G56" s="148" t="s">
        <v>1821</v>
      </c>
      <c r="H56" s="148">
        <v>1</v>
      </c>
      <c r="I56" s="148" t="s">
        <v>1913</v>
      </c>
      <c r="J56" t="b">
        <v>1</v>
      </c>
      <c r="K56" t="s">
        <v>1914</v>
      </c>
      <c r="L56" s="148" t="s">
        <v>1915</v>
      </c>
      <c r="M56" t="b">
        <v>1</v>
      </c>
      <c r="N56" s="148" t="s">
        <v>1916</v>
      </c>
      <c r="P56" s="148">
        <f t="shared" si="0"/>
        <v>320</v>
      </c>
    </row>
    <row r="57" spans="1:16" x14ac:dyDescent="0.3">
      <c r="A57" t="s">
        <v>1742</v>
      </c>
      <c r="B57" t="s">
        <v>1948</v>
      </c>
      <c r="C57" s="148" t="s">
        <v>1495</v>
      </c>
      <c r="D57" s="148">
        <v>688</v>
      </c>
      <c r="E57" t="s">
        <v>1949</v>
      </c>
      <c r="F57" s="148">
        <v>1</v>
      </c>
      <c r="G57" s="148" t="s">
        <v>1821</v>
      </c>
      <c r="H57" s="148">
        <v>1</v>
      </c>
      <c r="I57" s="148" t="s">
        <v>1913</v>
      </c>
      <c r="J57" t="b">
        <v>1</v>
      </c>
      <c r="K57" t="s">
        <v>1919</v>
      </c>
      <c r="L57" s="148" t="s">
        <v>1927</v>
      </c>
      <c r="M57" t="b">
        <v>0</v>
      </c>
      <c r="N57" s="148" t="s">
        <v>1916</v>
      </c>
      <c r="P57" s="148">
        <f t="shared" si="0"/>
        <v>688</v>
      </c>
    </row>
    <row r="58" spans="1:16" x14ac:dyDescent="0.3">
      <c r="A58" t="s">
        <v>1744</v>
      </c>
      <c r="B58" t="s">
        <v>1950</v>
      </c>
      <c r="C58" s="148">
        <v>5721</v>
      </c>
      <c r="D58" s="148">
        <v>701</v>
      </c>
      <c r="E58" t="s">
        <v>208</v>
      </c>
      <c r="F58" s="148">
        <v>1</v>
      </c>
      <c r="G58" s="148" t="s">
        <v>1821</v>
      </c>
      <c r="H58" s="148">
        <v>1</v>
      </c>
      <c r="I58" s="148" t="s">
        <v>1913</v>
      </c>
      <c r="J58" t="b">
        <v>1</v>
      </c>
      <c r="K58" t="s">
        <v>1924</v>
      </c>
      <c r="L58" s="148" t="s">
        <v>1915</v>
      </c>
      <c r="M58" t="b">
        <v>1</v>
      </c>
      <c r="N58" s="148" t="s">
        <v>1916</v>
      </c>
      <c r="P58" s="148">
        <f t="shared" si="0"/>
        <v>701</v>
      </c>
    </row>
    <row r="59" spans="1:16" x14ac:dyDescent="0.3">
      <c r="A59" t="s">
        <v>1747</v>
      </c>
      <c r="B59" t="s">
        <v>1951</v>
      </c>
      <c r="C59" s="148" t="s">
        <v>1495</v>
      </c>
      <c r="D59" s="148">
        <v>442</v>
      </c>
      <c r="E59" t="s">
        <v>211</v>
      </c>
      <c r="F59" s="148">
        <v>1</v>
      </c>
      <c r="G59" s="148" t="s">
        <v>1821</v>
      </c>
      <c r="H59" s="148">
        <v>1</v>
      </c>
      <c r="I59" s="148" t="s">
        <v>1913</v>
      </c>
      <c r="J59" t="b">
        <v>1</v>
      </c>
      <c r="K59" t="s">
        <v>1914</v>
      </c>
      <c r="L59" s="148" t="s">
        <v>1915</v>
      </c>
      <c r="M59" t="b">
        <v>1</v>
      </c>
      <c r="N59" s="148" t="s">
        <v>1916</v>
      </c>
      <c r="P59" s="148">
        <f t="shared" si="0"/>
        <v>442</v>
      </c>
    </row>
    <row r="60" spans="1:16" x14ac:dyDescent="0.3">
      <c r="A60" t="s">
        <v>1836</v>
      </c>
      <c r="C60" s="148">
        <v>58422</v>
      </c>
      <c r="E60" t="s">
        <v>213</v>
      </c>
      <c r="F60" s="148">
        <v>7</v>
      </c>
      <c r="G60" s="148" t="s">
        <v>1835</v>
      </c>
      <c r="H60" s="148">
        <v>2</v>
      </c>
      <c r="I60" s="148" t="s">
        <v>1453</v>
      </c>
      <c r="J60" t="b">
        <v>0</v>
      </c>
      <c r="K60" t="s">
        <v>2032</v>
      </c>
      <c r="L60" s="148" t="s">
        <v>1453</v>
      </c>
      <c r="M60" t="b">
        <v>0</v>
      </c>
      <c r="N60" s="148" t="s">
        <v>2031</v>
      </c>
      <c r="P60" s="148">
        <f t="shared" si="0"/>
        <v>0</v>
      </c>
    </row>
    <row r="61" spans="1:16" x14ac:dyDescent="0.3">
      <c r="A61" t="s">
        <v>1726</v>
      </c>
      <c r="B61" t="s">
        <v>1953</v>
      </c>
      <c r="C61" s="148">
        <v>6866</v>
      </c>
      <c r="D61" s="148">
        <v>88</v>
      </c>
      <c r="E61" t="s">
        <v>216</v>
      </c>
      <c r="F61" s="148">
        <v>1</v>
      </c>
      <c r="G61" s="148" t="s">
        <v>1821</v>
      </c>
      <c r="H61" s="148">
        <v>1</v>
      </c>
      <c r="I61" s="148" t="s">
        <v>1922</v>
      </c>
      <c r="J61" t="b">
        <v>1</v>
      </c>
      <c r="K61" t="s">
        <v>1919</v>
      </c>
      <c r="L61" s="148" t="s">
        <v>1915</v>
      </c>
      <c r="M61" t="b">
        <v>1</v>
      </c>
      <c r="N61" s="148" t="s">
        <v>1916</v>
      </c>
      <c r="P61" s="148">
        <f t="shared" si="0"/>
        <v>88</v>
      </c>
    </row>
    <row r="62" spans="1:16" x14ac:dyDescent="0.3">
      <c r="A62" t="s">
        <v>1751</v>
      </c>
      <c r="B62" t="s">
        <v>1952</v>
      </c>
      <c r="C62" s="148">
        <v>6915</v>
      </c>
      <c r="D62" s="148">
        <v>274</v>
      </c>
      <c r="E62" t="s">
        <v>214</v>
      </c>
      <c r="F62" s="148">
        <v>1</v>
      </c>
      <c r="G62" s="148" t="s">
        <v>1821</v>
      </c>
      <c r="H62" s="148">
        <v>1</v>
      </c>
      <c r="I62" s="148" t="s">
        <v>1913</v>
      </c>
      <c r="J62" t="b">
        <v>1</v>
      </c>
      <c r="K62" t="s">
        <v>1914</v>
      </c>
      <c r="L62" s="148" t="s">
        <v>1915</v>
      </c>
      <c r="M62" t="b">
        <v>1</v>
      </c>
      <c r="N62" s="148" t="s">
        <v>1916</v>
      </c>
      <c r="P62" s="148">
        <f t="shared" si="0"/>
        <v>274</v>
      </c>
    </row>
    <row r="63" spans="1:16" x14ac:dyDescent="0.3">
      <c r="A63" t="s">
        <v>2056</v>
      </c>
      <c r="C63" s="148">
        <v>219</v>
      </c>
      <c r="D63" s="148">
        <v>521</v>
      </c>
      <c r="E63" t="s">
        <v>2057</v>
      </c>
      <c r="F63" s="148">
        <v>1</v>
      </c>
      <c r="G63" s="148" t="s">
        <v>1821</v>
      </c>
      <c r="H63" s="148">
        <v>1</v>
      </c>
      <c r="I63" s="225" t="s">
        <v>1922</v>
      </c>
      <c r="J63" t="b">
        <v>1</v>
      </c>
      <c r="K63" t="s">
        <v>1919</v>
      </c>
      <c r="L63" s="148" t="s">
        <v>1915</v>
      </c>
      <c r="M63" t="b">
        <v>0</v>
      </c>
      <c r="N63" s="148" t="s">
        <v>2031</v>
      </c>
      <c r="P63" s="148">
        <f t="shared" si="0"/>
        <v>521</v>
      </c>
    </row>
    <row r="64" spans="1:16" x14ac:dyDescent="0.3">
      <c r="A64" t="s">
        <v>1701</v>
      </c>
      <c r="B64" t="s">
        <v>2044</v>
      </c>
      <c r="C64" s="148">
        <v>56739</v>
      </c>
      <c r="D64" s="148">
        <v>341</v>
      </c>
      <c r="E64" t="s">
        <v>218</v>
      </c>
      <c r="F64" s="148">
        <v>1</v>
      </c>
      <c r="G64" s="148" t="s">
        <v>1821</v>
      </c>
      <c r="H64" s="148">
        <v>1</v>
      </c>
      <c r="I64" s="148" t="s">
        <v>1922</v>
      </c>
      <c r="J64" t="b">
        <v>1</v>
      </c>
      <c r="K64" t="s">
        <v>1919</v>
      </c>
      <c r="L64" s="148" t="s">
        <v>1915</v>
      </c>
      <c r="M64" t="b">
        <v>1</v>
      </c>
      <c r="N64" s="148" t="s">
        <v>1916</v>
      </c>
      <c r="P64" s="148">
        <f t="shared" si="0"/>
        <v>341</v>
      </c>
    </row>
    <row r="65" spans="1:16" x14ac:dyDescent="0.3">
      <c r="A65" t="s">
        <v>1716</v>
      </c>
      <c r="C65" s="148">
        <v>7353</v>
      </c>
      <c r="D65" s="148">
        <v>13</v>
      </c>
      <c r="E65" t="s">
        <v>220</v>
      </c>
      <c r="F65" s="148">
        <v>1</v>
      </c>
      <c r="G65" s="148" t="s">
        <v>1821</v>
      </c>
      <c r="H65" s="148">
        <v>1</v>
      </c>
      <c r="I65" s="148" t="s">
        <v>1922</v>
      </c>
      <c r="J65" t="b">
        <v>1</v>
      </c>
      <c r="K65" t="s">
        <v>1919</v>
      </c>
      <c r="L65" s="148" t="s">
        <v>1915</v>
      </c>
      <c r="M65" t="b">
        <v>0</v>
      </c>
      <c r="N65" s="148" t="s">
        <v>1916</v>
      </c>
      <c r="P65" s="148">
        <f t="shared" si="0"/>
        <v>13</v>
      </c>
    </row>
    <row r="66" spans="1:16" x14ac:dyDescent="0.3">
      <c r="A66" t="s">
        <v>1754</v>
      </c>
      <c r="B66" t="s">
        <v>1954</v>
      </c>
      <c r="C66" s="148" t="s">
        <v>1495</v>
      </c>
      <c r="D66" s="148">
        <v>373</v>
      </c>
      <c r="E66" t="s">
        <v>224</v>
      </c>
      <c r="F66" s="148">
        <v>1</v>
      </c>
      <c r="G66" s="148" t="s">
        <v>1821</v>
      </c>
      <c r="H66" s="148">
        <v>1</v>
      </c>
      <c r="I66" s="148" t="s">
        <v>1913</v>
      </c>
      <c r="J66" t="b">
        <v>1</v>
      </c>
      <c r="K66" t="s">
        <v>1914</v>
      </c>
      <c r="L66" s="148" t="s">
        <v>1915</v>
      </c>
      <c r="M66" t="b">
        <v>1</v>
      </c>
      <c r="N66" s="148" t="s">
        <v>1916</v>
      </c>
      <c r="P66" s="148">
        <f t="shared" si="0"/>
        <v>373</v>
      </c>
    </row>
    <row r="67" spans="1:16" x14ac:dyDescent="0.3">
      <c r="A67" t="s">
        <v>1760</v>
      </c>
      <c r="B67" t="s">
        <v>1955</v>
      </c>
      <c r="C67" s="148">
        <v>7822</v>
      </c>
      <c r="D67" s="148">
        <v>417</v>
      </c>
      <c r="E67" t="s">
        <v>1956</v>
      </c>
      <c r="F67" s="148">
        <v>1</v>
      </c>
      <c r="G67" s="148" t="s">
        <v>1821</v>
      </c>
      <c r="H67" s="148">
        <v>1</v>
      </c>
      <c r="I67" s="148" t="s">
        <v>1922</v>
      </c>
      <c r="J67" t="b">
        <v>1</v>
      </c>
      <c r="K67" t="s">
        <v>1919</v>
      </c>
      <c r="L67" s="148" t="s">
        <v>1927</v>
      </c>
      <c r="M67" t="b">
        <v>0</v>
      </c>
      <c r="N67" s="148" t="s">
        <v>1916</v>
      </c>
      <c r="P67" s="148">
        <f t="shared" si="0"/>
        <v>417</v>
      </c>
    </row>
    <row r="68" spans="1:16" x14ac:dyDescent="0.3">
      <c r="A68" t="s">
        <v>1749</v>
      </c>
      <c r="B68" t="s">
        <v>1957</v>
      </c>
      <c r="C68" s="148">
        <v>7833</v>
      </c>
      <c r="D68" s="148">
        <v>63</v>
      </c>
      <c r="E68" t="s">
        <v>227</v>
      </c>
      <c r="F68" s="148">
        <v>1</v>
      </c>
      <c r="G68" s="148" t="s">
        <v>1821</v>
      </c>
      <c r="H68" s="148">
        <v>1</v>
      </c>
      <c r="I68" s="148" t="s">
        <v>1922</v>
      </c>
      <c r="J68" t="b">
        <v>1</v>
      </c>
      <c r="K68" t="s">
        <v>1919</v>
      </c>
      <c r="L68" s="148" t="s">
        <v>1915</v>
      </c>
      <c r="M68" t="b">
        <v>1</v>
      </c>
      <c r="N68" s="148" t="s">
        <v>1916</v>
      </c>
      <c r="P68" s="148">
        <f t="shared" ref="P68:P76" si="2">D68</f>
        <v>63</v>
      </c>
    </row>
    <row r="69" spans="1:16" x14ac:dyDescent="0.3">
      <c r="A69" s="76" t="s">
        <v>1900</v>
      </c>
      <c r="B69" s="76"/>
      <c r="C69" s="148">
        <v>60222</v>
      </c>
      <c r="D69" s="225">
        <v>760</v>
      </c>
      <c r="E69" s="231" t="s">
        <v>1349</v>
      </c>
      <c r="F69" s="76"/>
      <c r="G69" s="76"/>
      <c r="H69" s="225"/>
      <c r="I69" s="225"/>
      <c r="J69" s="76" t="b">
        <v>1</v>
      </c>
      <c r="K69" s="76" t="s">
        <v>1919</v>
      </c>
      <c r="L69" s="225" t="s">
        <v>1453</v>
      </c>
      <c r="M69" s="76" t="b">
        <v>0</v>
      </c>
      <c r="N69" s="225" t="s">
        <v>2031</v>
      </c>
      <c r="O69" s="76"/>
      <c r="P69" s="148">
        <f t="shared" si="2"/>
        <v>760</v>
      </c>
    </row>
    <row r="70" spans="1:16" x14ac:dyDescent="0.3">
      <c r="A70" t="s">
        <v>1730</v>
      </c>
      <c r="C70" s="148">
        <v>19558</v>
      </c>
      <c r="D70" s="148">
        <v>32</v>
      </c>
      <c r="E70" t="s">
        <v>229</v>
      </c>
      <c r="F70" s="148">
        <v>1</v>
      </c>
      <c r="G70" s="148" t="s">
        <v>1821</v>
      </c>
      <c r="H70" s="148">
        <v>1</v>
      </c>
      <c r="I70" s="148" t="s">
        <v>1922</v>
      </c>
      <c r="J70" t="b">
        <v>1</v>
      </c>
      <c r="K70" t="s">
        <v>1919</v>
      </c>
      <c r="L70" s="148" t="s">
        <v>1915</v>
      </c>
      <c r="M70" t="b">
        <v>0</v>
      </c>
      <c r="N70" s="148" t="s">
        <v>1916</v>
      </c>
      <c r="P70" s="148">
        <f t="shared" si="2"/>
        <v>32</v>
      </c>
    </row>
    <row r="71" spans="1:16" x14ac:dyDescent="0.3">
      <c r="A71" t="s">
        <v>1766</v>
      </c>
      <c r="B71" t="s">
        <v>1958</v>
      </c>
      <c r="C71" s="148">
        <v>9000</v>
      </c>
      <c r="D71" s="148">
        <v>332</v>
      </c>
      <c r="E71" t="s">
        <v>234</v>
      </c>
      <c r="F71" s="148">
        <v>1</v>
      </c>
      <c r="G71" s="148" t="s">
        <v>1821</v>
      </c>
      <c r="H71" s="148">
        <v>1</v>
      </c>
      <c r="I71" s="148" t="s">
        <v>1913</v>
      </c>
      <c r="J71" t="b">
        <v>1</v>
      </c>
      <c r="K71" t="s">
        <v>1914</v>
      </c>
      <c r="L71" s="148" t="s">
        <v>1915</v>
      </c>
      <c r="M71" t="b">
        <v>1</v>
      </c>
      <c r="N71" s="148" t="s">
        <v>1916</v>
      </c>
      <c r="P71" s="148">
        <f t="shared" si="2"/>
        <v>332</v>
      </c>
    </row>
    <row r="72" spans="1:16" x14ac:dyDescent="0.3">
      <c r="A72" t="s">
        <v>1871</v>
      </c>
      <c r="C72" s="148">
        <v>9183</v>
      </c>
      <c r="E72" s="76" t="s">
        <v>1872</v>
      </c>
      <c r="F72" s="148">
        <v>6</v>
      </c>
      <c r="G72" s="148" t="s">
        <v>1831</v>
      </c>
      <c r="H72" s="148">
        <v>4</v>
      </c>
      <c r="I72" s="148" t="s">
        <v>1453</v>
      </c>
      <c r="J72" t="b">
        <v>0</v>
      </c>
      <c r="K72" s="76" t="s">
        <v>2035</v>
      </c>
      <c r="L72" s="225" t="s">
        <v>1453</v>
      </c>
      <c r="M72" s="76" t="b">
        <v>0</v>
      </c>
      <c r="N72" s="225" t="s">
        <v>2034</v>
      </c>
      <c r="P72" s="148">
        <f t="shared" si="2"/>
        <v>0</v>
      </c>
    </row>
    <row r="73" spans="1:16" x14ac:dyDescent="0.3">
      <c r="A73" t="s">
        <v>1770</v>
      </c>
      <c r="B73" t="s">
        <v>1959</v>
      </c>
      <c r="C73" s="148">
        <v>9192</v>
      </c>
      <c r="D73" s="148">
        <v>681</v>
      </c>
      <c r="E73" t="s">
        <v>236</v>
      </c>
      <c r="F73" s="148">
        <v>1</v>
      </c>
      <c r="G73" s="148" t="s">
        <v>1821</v>
      </c>
      <c r="H73" s="148">
        <v>1</v>
      </c>
      <c r="I73" s="148" t="s">
        <v>1913</v>
      </c>
      <c r="J73" t="b">
        <v>1</v>
      </c>
      <c r="K73" t="s">
        <v>1919</v>
      </c>
      <c r="L73" s="148" t="s">
        <v>1915</v>
      </c>
      <c r="M73" t="b">
        <v>1</v>
      </c>
      <c r="N73" s="148" t="s">
        <v>1916</v>
      </c>
      <c r="P73" s="148">
        <f t="shared" si="2"/>
        <v>681</v>
      </c>
    </row>
    <row r="74" spans="1:16" x14ac:dyDescent="0.3">
      <c r="A74" t="s">
        <v>1772</v>
      </c>
      <c r="B74" t="s">
        <v>1960</v>
      </c>
      <c r="C74" s="148">
        <v>9188</v>
      </c>
      <c r="D74" s="148">
        <v>280</v>
      </c>
      <c r="E74" t="s">
        <v>238</v>
      </c>
      <c r="F74" s="148">
        <v>1</v>
      </c>
      <c r="G74" s="148" t="s">
        <v>1821</v>
      </c>
      <c r="H74" s="148">
        <v>1</v>
      </c>
      <c r="I74" s="148" t="s">
        <v>1913</v>
      </c>
      <c r="J74" t="b">
        <v>1</v>
      </c>
      <c r="K74" t="s">
        <v>1924</v>
      </c>
      <c r="L74" s="148" t="s">
        <v>1915</v>
      </c>
      <c r="M74" t="b">
        <v>1</v>
      </c>
      <c r="N74" s="148" t="s">
        <v>1916</v>
      </c>
      <c r="P74" s="148">
        <f t="shared" si="2"/>
        <v>280</v>
      </c>
    </row>
    <row r="75" spans="1:16" x14ac:dyDescent="0.3">
      <c r="A75" t="s">
        <v>1662</v>
      </c>
      <c r="B75" t="s">
        <v>1961</v>
      </c>
      <c r="C75" s="148">
        <v>18963</v>
      </c>
      <c r="D75" s="148">
        <v>240</v>
      </c>
      <c r="E75" t="s">
        <v>240</v>
      </c>
      <c r="F75" s="148">
        <v>1</v>
      </c>
      <c r="G75" s="148" t="s">
        <v>1821</v>
      </c>
      <c r="H75" s="148">
        <v>1</v>
      </c>
      <c r="I75" s="148" t="s">
        <v>1913</v>
      </c>
      <c r="J75" t="b">
        <v>1</v>
      </c>
      <c r="K75" t="s">
        <v>1924</v>
      </c>
      <c r="L75" s="148" t="s">
        <v>1915</v>
      </c>
      <c r="M75" t="b">
        <v>1</v>
      </c>
      <c r="N75" s="148" t="s">
        <v>1916</v>
      </c>
      <c r="O75" t="s">
        <v>1962</v>
      </c>
      <c r="P75" s="148">
        <f t="shared" si="2"/>
        <v>240</v>
      </c>
    </row>
    <row r="76" spans="1:16" x14ac:dyDescent="0.3">
      <c r="A76" t="s">
        <v>1732</v>
      </c>
      <c r="B76" t="s">
        <v>1963</v>
      </c>
      <c r="C76" s="148">
        <v>9416</v>
      </c>
      <c r="D76" s="148">
        <v>369</v>
      </c>
      <c r="E76" t="s">
        <v>245</v>
      </c>
      <c r="F76" s="148">
        <v>1</v>
      </c>
      <c r="G76" s="148" t="s">
        <v>1821</v>
      </c>
      <c r="H76" s="148">
        <v>1</v>
      </c>
      <c r="I76" s="148" t="s">
        <v>1913</v>
      </c>
      <c r="J76" t="b">
        <v>1</v>
      </c>
      <c r="K76" t="s">
        <v>1919</v>
      </c>
      <c r="L76" s="148" t="s">
        <v>1915</v>
      </c>
      <c r="M76" t="b">
        <v>1</v>
      </c>
      <c r="N76" s="148" t="s">
        <v>1916</v>
      </c>
      <c r="P76" s="148">
        <f t="shared" si="2"/>
        <v>369</v>
      </c>
    </row>
    <row r="77" spans="1:16" x14ac:dyDescent="0.3">
      <c r="A77" t="s">
        <v>2058</v>
      </c>
      <c r="E77" t="s">
        <v>1858</v>
      </c>
      <c r="I77" s="148" t="s">
        <v>1453</v>
      </c>
      <c r="J77" t="b">
        <v>0</v>
      </c>
      <c r="L77" s="148" t="s">
        <v>1453</v>
      </c>
      <c r="M77" t="b">
        <v>0</v>
      </c>
    </row>
    <row r="78" spans="1:16" x14ac:dyDescent="0.3">
      <c r="A78" t="s">
        <v>1841</v>
      </c>
      <c r="C78" s="234">
        <v>60223</v>
      </c>
      <c r="E78" s="235" t="s">
        <v>1842</v>
      </c>
      <c r="J78" t="b">
        <v>0</v>
      </c>
      <c r="L78" s="225" t="s">
        <v>1453</v>
      </c>
      <c r="M78" s="76" t="b">
        <v>0</v>
      </c>
      <c r="N78" s="148" t="s">
        <v>2031</v>
      </c>
      <c r="P78" s="148">
        <v>765</v>
      </c>
    </row>
    <row r="79" spans="1:16" x14ac:dyDescent="0.3">
      <c r="A79" t="s">
        <v>1743</v>
      </c>
      <c r="C79" s="148">
        <v>10210</v>
      </c>
      <c r="D79" s="148">
        <v>103</v>
      </c>
      <c r="E79" t="s">
        <v>247</v>
      </c>
      <c r="F79" s="148">
        <v>1</v>
      </c>
      <c r="G79" s="148" t="s">
        <v>1821</v>
      </c>
      <c r="H79" s="148">
        <v>1</v>
      </c>
      <c r="J79" t="b">
        <v>1</v>
      </c>
      <c r="K79" t="s">
        <v>1914</v>
      </c>
      <c r="L79" s="148" t="s">
        <v>1915</v>
      </c>
      <c r="M79" t="b">
        <v>0</v>
      </c>
      <c r="N79" s="148" t="s">
        <v>1916</v>
      </c>
      <c r="P79" s="148">
        <v>399</v>
      </c>
    </row>
    <row r="80" spans="1:16" x14ac:dyDescent="0.3">
      <c r="A80" t="s">
        <v>2041</v>
      </c>
      <c r="B80" t="s">
        <v>2042</v>
      </c>
      <c r="C80" s="148">
        <v>9897</v>
      </c>
      <c r="D80" s="148">
        <v>289</v>
      </c>
      <c r="E80" t="s">
        <v>2043</v>
      </c>
      <c r="F80" s="148">
        <v>1</v>
      </c>
      <c r="G80" s="148" t="s">
        <v>1821</v>
      </c>
      <c r="H80" s="148">
        <v>1</v>
      </c>
      <c r="I80" s="148" t="s">
        <v>1913</v>
      </c>
      <c r="J80" t="b">
        <v>1</v>
      </c>
      <c r="K80" t="s">
        <v>1914</v>
      </c>
      <c r="L80" s="148" t="s">
        <v>1927</v>
      </c>
      <c r="M80" t="b">
        <v>0</v>
      </c>
      <c r="N80" s="148" t="s">
        <v>1916</v>
      </c>
      <c r="P80" s="148">
        <v>395</v>
      </c>
    </row>
    <row r="81" spans="1:16" x14ac:dyDescent="0.3">
      <c r="A81" t="s">
        <v>1780</v>
      </c>
      <c r="B81" t="s">
        <v>1964</v>
      </c>
      <c r="C81" s="148">
        <v>9897</v>
      </c>
      <c r="D81" s="148">
        <v>289</v>
      </c>
      <c r="E81" t="s">
        <v>253</v>
      </c>
      <c r="F81" s="148">
        <v>1</v>
      </c>
      <c r="G81" s="148" t="s">
        <v>1821</v>
      </c>
      <c r="H81" s="148">
        <v>1</v>
      </c>
      <c r="I81" s="148" t="s">
        <v>1913</v>
      </c>
      <c r="J81" t="b">
        <v>1</v>
      </c>
      <c r="K81" t="s">
        <v>1914</v>
      </c>
      <c r="L81" s="148" t="s">
        <v>1915</v>
      </c>
      <c r="M81" t="b">
        <v>1</v>
      </c>
      <c r="N81" s="148" t="s">
        <v>1916</v>
      </c>
      <c r="P81" s="148">
        <v>759</v>
      </c>
    </row>
    <row r="82" spans="1:16" x14ac:dyDescent="0.3">
      <c r="A82" t="s">
        <v>1786</v>
      </c>
      <c r="B82" t="s">
        <v>1965</v>
      </c>
      <c r="C82" s="148" t="s">
        <v>1495</v>
      </c>
      <c r="D82" s="148">
        <v>446</v>
      </c>
      <c r="E82" t="s">
        <v>402</v>
      </c>
      <c r="F82" s="148">
        <v>1</v>
      </c>
      <c r="G82" s="148" t="s">
        <v>1821</v>
      </c>
      <c r="H82" s="148">
        <v>1</v>
      </c>
      <c r="I82" s="148" t="s">
        <v>1913</v>
      </c>
      <c r="J82" t="b">
        <v>1</v>
      </c>
      <c r="K82" t="s">
        <v>1919</v>
      </c>
      <c r="L82" s="148" t="s">
        <v>1915</v>
      </c>
      <c r="M82" t="b">
        <v>1</v>
      </c>
      <c r="N82" s="148" t="s">
        <v>1916</v>
      </c>
      <c r="P82" s="148">
        <v>364</v>
      </c>
    </row>
    <row r="83" spans="1:16" x14ac:dyDescent="0.3">
      <c r="A83" t="s">
        <v>1789</v>
      </c>
      <c r="B83" t="s">
        <v>1966</v>
      </c>
      <c r="C83" s="148" t="s">
        <v>1495</v>
      </c>
      <c r="D83" s="148">
        <v>407</v>
      </c>
      <c r="E83" t="s">
        <v>255</v>
      </c>
      <c r="F83" s="148">
        <v>1</v>
      </c>
      <c r="G83" s="148" t="s">
        <v>1821</v>
      </c>
      <c r="H83" s="148">
        <v>1</v>
      </c>
      <c r="I83" s="148" t="s">
        <v>1913</v>
      </c>
      <c r="J83" t="b">
        <v>1</v>
      </c>
      <c r="K83" t="s">
        <v>1924</v>
      </c>
      <c r="L83" s="148" t="s">
        <v>1927</v>
      </c>
      <c r="M83" t="b">
        <v>0</v>
      </c>
      <c r="N83" s="148" t="s">
        <v>1916</v>
      </c>
      <c r="P83" s="148">
        <v>709</v>
      </c>
    </row>
    <row r="84" spans="1:16" x14ac:dyDescent="0.3">
      <c r="A84" t="s">
        <v>2059</v>
      </c>
      <c r="D84" s="148">
        <v>748</v>
      </c>
      <c r="E84" t="s">
        <v>8</v>
      </c>
      <c r="F84" s="148">
        <v>1</v>
      </c>
      <c r="G84" s="148" t="s">
        <v>1821</v>
      </c>
      <c r="H84" s="148">
        <v>1</v>
      </c>
      <c r="I84" s="148" t="s">
        <v>1913</v>
      </c>
      <c r="J84" t="b">
        <v>1</v>
      </c>
      <c r="K84" t="s">
        <v>1914</v>
      </c>
      <c r="L84" s="148" t="s">
        <v>1915</v>
      </c>
      <c r="M84" t="b">
        <v>0</v>
      </c>
      <c r="N84" s="148" t="s">
        <v>1916</v>
      </c>
      <c r="O84" t="s">
        <v>2060</v>
      </c>
      <c r="P84" s="148">
        <v>410</v>
      </c>
    </row>
    <row r="85" spans="1:16" x14ac:dyDescent="0.3">
      <c r="A85" t="s">
        <v>1758</v>
      </c>
      <c r="C85" s="148">
        <v>10433</v>
      </c>
      <c r="D85" s="148">
        <v>16</v>
      </c>
      <c r="E85" t="s">
        <v>257</v>
      </c>
      <c r="F85" s="148">
        <v>1</v>
      </c>
      <c r="G85" s="148" t="s">
        <v>1821</v>
      </c>
      <c r="H85" s="148">
        <v>1</v>
      </c>
      <c r="I85" s="148" t="s">
        <v>1922</v>
      </c>
      <c r="J85" t="b">
        <v>1</v>
      </c>
      <c r="K85" t="s">
        <v>1924</v>
      </c>
      <c r="L85" s="148" t="s">
        <v>1915</v>
      </c>
      <c r="M85" t="b">
        <v>0</v>
      </c>
      <c r="N85" s="148" t="s">
        <v>1916</v>
      </c>
      <c r="P85" s="148">
        <v>339</v>
      </c>
    </row>
    <row r="86" spans="1:16" x14ac:dyDescent="0.3">
      <c r="A86" t="s">
        <v>1790</v>
      </c>
      <c r="B86" t="s">
        <v>1967</v>
      </c>
      <c r="C86" s="148">
        <v>10455</v>
      </c>
      <c r="D86" s="148">
        <v>660</v>
      </c>
      <c r="E86" t="s">
        <v>258</v>
      </c>
      <c r="F86" s="148">
        <v>1</v>
      </c>
      <c r="G86" s="148" t="s">
        <v>1821</v>
      </c>
      <c r="H86" s="148">
        <v>1</v>
      </c>
      <c r="I86" s="148" t="s">
        <v>1913</v>
      </c>
      <c r="J86" t="b">
        <v>1</v>
      </c>
      <c r="K86" t="s">
        <v>1914</v>
      </c>
      <c r="L86" s="148" t="s">
        <v>1915</v>
      </c>
      <c r="M86" t="b">
        <v>1</v>
      </c>
      <c r="N86" s="148" t="s">
        <v>1916</v>
      </c>
      <c r="P86" s="148">
        <v>394</v>
      </c>
    </row>
    <row r="87" spans="1:16" x14ac:dyDescent="0.3">
      <c r="A87" t="s">
        <v>1796</v>
      </c>
      <c r="B87" t="s">
        <v>1968</v>
      </c>
      <c r="C87" s="148">
        <v>9898</v>
      </c>
      <c r="D87" s="148">
        <v>285</v>
      </c>
      <c r="E87" t="s">
        <v>1297</v>
      </c>
      <c r="F87" s="148">
        <v>1</v>
      </c>
      <c r="G87" s="148" t="s">
        <v>1821</v>
      </c>
      <c r="H87" s="148">
        <v>1</v>
      </c>
      <c r="I87" s="148" t="s">
        <v>1913</v>
      </c>
      <c r="J87" t="b">
        <v>1</v>
      </c>
      <c r="K87" t="s">
        <v>1914</v>
      </c>
      <c r="L87" s="148" t="s">
        <v>1927</v>
      </c>
      <c r="M87" t="b">
        <v>0</v>
      </c>
      <c r="N87" s="148" t="s">
        <v>1916</v>
      </c>
      <c r="P87" s="148">
        <v>447</v>
      </c>
    </row>
    <row r="88" spans="1:16" x14ac:dyDescent="0.3">
      <c r="A88" t="s">
        <v>1798</v>
      </c>
      <c r="B88" t="s">
        <v>1969</v>
      </c>
      <c r="C88" s="148">
        <v>10451</v>
      </c>
      <c r="D88" s="148">
        <v>17</v>
      </c>
      <c r="E88" t="s">
        <v>260</v>
      </c>
      <c r="F88" s="148">
        <v>1</v>
      </c>
      <c r="G88" s="148" t="s">
        <v>1821</v>
      </c>
      <c r="H88" s="148">
        <v>1</v>
      </c>
      <c r="I88" s="148" t="s">
        <v>1913</v>
      </c>
      <c r="J88" t="b">
        <v>1</v>
      </c>
      <c r="K88" t="s">
        <v>1914</v>
      </c>
      <c r="L88" s="148" t="s">
        <v>1915</v>
      </c>
      <c r="M88" t="b">
        <v>1</v>
      </c>
      <c r="N88" s="148" t="s">
        <v>1916</v>
      </c>
      <c r="P88" s="148">
        <v>92</v>
      </c>
    </row>
    <row r="89" spans="1:16" x14ac:dyDescent="0.3">
      <c r="A89" t="s">
        <v>1494</v>
      </c>
      <c r="B89" t="s">
        <v>1970</v>
      </c>
      <c r="C89" s="148" t="s">
        <v>1495</v>
      </c>
      <c r="D89" s="148">
        <v>687</v>
      </c>
      <c r="E89" t="s">
        <v>262</v>
      </c>
      <c r="F89" s="148">
        <v>1</v>
      </c>
      <c r="G89" s="148" t="s">
        <v>1821</v>
      </c>
      <c r="H89" s="148">
        <v>1</v>
      </c>
      <c r="I89" s="148" t="s">
        <v>1913</v>
      </c>
      <c r="J89" t="b">
        <v>1</v>
      </c>
      <c r="K89" t="s">
        <v>1914</v>
      </c>
      <c r="L89" s="148" t="s">
        <v>1915</v>
      </c>
      <c r="M89" t="b">
        <v>1</v>
      </c>
      <c r="N89" s="148" t="s">
        <v>1916</v>
      </c>
      <c r="P89" s="148">
        <v>586</v>
      </c>
    </row>
    <row r="90" spans="1:16" x14ac:dyDescent="0.3">
      <c r="A90" t="s">
        <v>2061</v>
      </c>
      <c r="D90" s="148">
        <v>710</v>
      </c>
      <c r="E90" s="232" t="s">
        <v>2062</v>
      </c>
      <c r="F90" s="148">
        <v>1</v>
      </c>
      <c r="G90" s="148" t="s">
        <v>1821</v>
      </c>
      <c r="H90" s="148">
        <v>1</v>
      </c>
      <c r="I90" s="225" t="s">
        <v>1922</v>
      </c>
      <c r="J90" t="b">
        <v>1</v>
      </c>
      <c r="K90" t="s">
        <v>1919</v>
      </c>
      <c r="L90" s="148" t="s">
        <v>1915</v>
      </c>
      <c r="M90" t="b">
        <v>0</v>
      </c>
      <c r="N90" s="148" t="s">
        <v>1916</v>
      </c>
      <c r="O90" s="76" t="s">
        <v>2063</v>
      </c>
      <c r="P90" s="148">
        <v>684</v>
      </c>
    </row>
    <row r="91" spans="1:16" x14ac:dyDescent="0.3">
      <c r="A91" t="s">
        <v>1497</v>
      </c>
      <c r="B91" t="s">
        <v>1971</v>
      </c>
      <c r="C91" s="148">
        <v>9832</v>
      </c>
      <c r="D91" s="148">
        <v>281</v>
      </c>
      <c r="E91" t="s">
        <v>264</v>
      </c>
      <c r="F91" s="148">
        <v>1</v>
      </c>
      <c r="G91" s="148" t="s">
        <v>1821</v>
      </c>
      <c r="H91" s="148">
        <v>1</v>
      </c>
      <c r="I91" s="148" t="s">
        <v>1913</v>
      </c>
      <c r="J91" t="b">
        <v>1</v>
      </c>
      <c r="K91" t="s">
        <v>1914</v>
      </c>
      <c r="L91" s="148" t="s">
        <v>1915</v>
      </c>
      <c r="M91" t="b">
        <v>1</v>
      </c>
      <c r="N91" s="148" t="s">
        <v>1916</v>
      </c>
      <c r="P91" s="148">
        <v>230</v>
      </c>
    </row>
    <row r="92" spans="1:16" x14ac:dyDescent="0.3">
      <c r="A92" t="s">
        <v>1499</v>
      </c>
      <c r="B92" t="s">
        <v>1972</v>
      </c>
      <c r="C92" s="148">
        <v>10491</v>
      </c>
      <c r="D92" s="148">
        <v>376</v>
      </c>
      <c r="E92" t="s">
        <v>266</v>
      </c>
      <c r="F92" s="148">
        <v>1</v>
      </c>
      <c r="G92" s="148" t="s">
        <v>1821</v>
      </c>
      <c r="H92" s="148">
        <v>1</v>
      </c>
      <c r="I92" s="148" t="s">
        <v>1913</v>
      </c>
      <c r="J92" t="b">
        <v>1</v>
      </c>
      <c r="K92" t="s">
        <v>1914</v>
      </c>
      <c r="L92" s="148" t="s">
        <v>1915</v>
      </c>
      <c r="M92" t="b">
        <v>1</v>
      </c>
      <c r="N92" s="148" t="s">
        <v>1916</v>
      </c>
      <c r="P92" s="148">
        <v>72</v>
      </c>
    </row>
    <row r="93" spans="1:16" x14ac:dyDescent="0.3">
      <c r="A93" t="s">
        <v>1501</v>
      </c>
      <c r="B93" t="s">
        <v>1973</v>
      </c>
      <c r="C93" s="148">
        <v>10716</v>
      </c>
      <c r="D93" s="148">
        <v>353</v>
      </c>
      <c r="E93" t="s">
        <v>268</v>
      </c>
      <c r="F93" s="148">
        <v>1</v>
      </c>
      <c r="G93" s="148" t="s">
        <v>1821</v>
      </c>
      <c r="H93" s="148">
        <v>1</v>
      </c>
      <c r="I93" s="148" t="s">
        <v>1913</v>
      </c>
      <c r="J93" t="b">
        <v>1</v>
      </c>
      <c r="K93" t="s">
        <v>1914</v>
      </c>
      <c r="L93" s="148" t="s">
        <v>1915</v>
      </c>
      <c r="M93" t="b">
        <v>1</v>
      </c>
      <c r="N93" s="148" t="s">
        <v>1916</v>
      </c>
      <c r="P93" s="148">
        <v>61</v>
      </c>
    </row>
    <row r="94" spans="1:16" x14ac:dyDescent="0.3">
      <c r="A94" t="s">
        <v>1503</v>
      </c>
      <c r="B94" t="s">
        <v>1974</v>
      </c>
      <c r="C94" s="148" t="s">
        <v>1495</v>
      </c>
      <c r="D94" s="148">
        <v>330</v>
      </c>
      <c r="E94" t="s">
        <v>270</v>
      </c>
      <c r="F94" s="148">
        <v>1</v>
      </c>
      <c r="G94" s="148" t="s">
        <v>1821</v>
      </c>
      <c r="H94" s="148">
        <v>1</v>
      </c>
      <c r="I94" s="148" t="s">
        <v>1913</v>
      </c>
      <c r="J94" t="b">
        <v>1</v>
      </c>
      <c r="K94" t="s">
        <v>1914</v>
      </c>
      <c r="L94" s="148" t="s">
        <v>1915</v>
      </c>
      <c r="M94" t="b">
        <v>1</v>
      </c>
      <c r="N94" s="148" t="s">
        <v>1916</v>
      </c>
      <c r="P94" s="148">
        <v>363</v>
      </c>
    </row>
    <row r="95" spans="1:16" x14ac:dyDescent="0.3">
      <c r="A95" t="s">
        <v>1505</v>
      </c>
      <c r="B95" t="s">
        <v>1975</v>
      </c>
      <c r="C95" s="148" t="s">
        <v>1495</v>
      </c>
      <c r="D95" s="148">
        <v>570</v>
      </c>
      <c r="E95" t="s">
        <v>404</v>
      </c>
      <c r="F95" s="148">
        <v>1</v>
      </c>
      <c r="G95" s="148" t="s">
        <v>1821</v>
      </c>
      <c r="H95" s="148">
        <v>1</v>
      </c>
      <c r="I95" s="148" t="s">
        <v>1913</v>
      </c>
      <c r="J95" t="b">
        <v>1</v>
      </c>
      <c r="K95" t="s">
        <v>1914</v>
      </c>
      <c r="L95" s="148" t="s">
        <v>1915</v>
      </c>
      <c r="M95" t="b">
        <v>1</v>
      </c>
      <c r="N95" s="148" t="s">
        <v>1916</v>
      </c>
      <c r="P95" s="148">
        <v>664</v>
      </c>
    </row>
    <row r="96" spans="1:16" x14ac:dyDescent="0.3">
      <c r="A96" t="s">
        <v>1508</v>
      </c>
      <c r="B96" t="s">
        <v>1976</v>
      </c>
      <c r="C96" s="148">
        <v>11591</v>
      </c>
      <c r="D96" s="148">
        <v>264</v>
      </c>
      <c r="E96" t="s">
        <v>1290</v>
      </c>
      <c r="F96" s="148">
        <v>1</v>
      </c>
      <c r="G96" s="148" t="s">
        <v>1821</v>
      </c>
      <c r="H96" s="148">
        <v>1</v>
      </c>
      <c r="I96" s="148" t="s">
        <v>1922</v>
      </c>
      <c r="J96" t="b">
        <v>1</v>
      </c>
      <c r="K96" t="s">
        <v>1919</v>
      </c>
      <c r="L96" s="148" t="s">
        <v>1927</v>
      </c>
      <c r="M96" t="b">
        <v>0</v>
      </c>
      <c r="N96" s="148" t="s">
        <v>1916</v>
      </c>
      <c r="P96" s="148">
        <v>344</v>
      </c>
    </row>
    <row r="97" spans="1:16" x14ac:dyDescent="0.3">
      <c r="A97" t="s">
        <v>1510</v>
      </c>
      <c r="B97" t="s">
        <v>1977</v>
      </c>
      <c r="C97" s="148">
        <v>26317</v>
      </c>
      <c r="D97" s="148">
        <v>321</v>
      </c>
      <c r="E97" t="s">
        <v>272</v>
      </c>
      <c r="F97" s="148">
        <v>1</v>
      </c>
      <c r="G97" s="148" t="s">
        <v>1821</v>
      </c>
      <c r="H97" s="148">
        <v>1</v>
      </c>
      <c r="I97" s="148" t="s">
        <v>1913</v>
      </c>
      <c r="J97" t="b">
        <v>1</v>
      </c>
      <c r="K97" t="s">
        <v>1919</v>
      </c>
      <c r="L97" s="148" t="s">
        <v>1915</v>
      </c>
      <c r="M97" t="b">
        <v>1</v>
      </c>
      <c r="N97" s="148" t="s">
        <v>1916</v>
      </c>
      <c r="P97" s="148">
        <v>729</v>
      </c>
    </row>
    <row r="98" spans="1:16" x14ac:dyDescent="0.3">
      <c r="A98" t="s">
        <v>1769</v>
      </c>
      <c r="C98" s="148">
        <v>11824</v>
      </c>
      <c r="D98" s="148">
        <v>18</v>
      </c>
      <c r="E98" t="s">
        <v>909</v>
      </c>
      <c r="F98" s="148">
        <v>1</v>
      </c>
      <c r="G98" s="148" t="s">
        <v>1821</v>
      </c>
      <c r="H98" s="148">
        <v>1</v>
      </c>
      <c r="I98" s="148" t="s">
        <v>1922</v>
      </c>
      <c r="J98" t="b">
        <v>1</v>
      </c>
      <c r="K98" t="s">
        <v>1924</v>
      </c>
      <c r="L98" s="148" t="s">
        <v>1915</v>
      </c>
      <c r="M98" t="b">
        <v>0</v>
      </c>
      <c r="N98" s="148" t="s">
        <v>1916</v>
      </c>
      <c r="P98" s="148">
        <v>242</v>
      </c>
    </row>
    <row r="99" spans="1:16" x14ac:dyDescent="0.3">
      <c r="A99" t="s">
        <v>1515</v>
      </c>
      <c r="B99" t="s">
        <v>1978</v>
      </c>
      <c r="C99" s="148">
        <v>12119</v>
      </c>
      <c r="D99" s="148">
        <v>44</v>
      </c>
      <c r="E99" t="s">
        <v>274</v>
      </c>
      <c r="F99" s="148">
        <v>1</v>
      </c>
      <c r="G99" s="148" t="s">
        <v>1821</v>
      </c>
      <c r="H99" s="148">
        <v>1</v>
      </c>
      <c r="I99" s="148" t="s">
        <v>1922</v>
      </c>
      <c r="J99" t="b">
        <v>1</v>
      </c>
      <c r="K99" t="s">
        <v>1919</v>
      </c>
      <c r="L99" s="148" t="s">
        <v>1915</v>
      </c>
      <c r="M99" t="b">
        <v>1</v>
      </c>
      <c r="N99" s="148" t="s">
        <v>1916</v>
      </c>
      <c r="P99" s="148">
        <v>106</v>
      </c>
    </row>
    <row r="100" spans="1:16" x14ac:dyDescent="0.3">
      <c r="A100" t="s">
        <v>1651</v>
      </c>
      <c r="C100" s="148">
        <v>12385</v>
      </c>
      <c r="E100" t="s">
        <v>276</v>
      </c>
      <c r="F100" s="148">
        <v>1</v>
      </c>
      <c r="G100" s="148" t="s">
        <v>1821</v>
      </c>
      <c r="H100" s="148">
        <v>1</v>
      </c>
      <c r="I100" s="148" t="s">
        <v>1453</v>
      </c>
      <c r="J100" t="b">
        <v>0</v>
      </c>
      <c r="K100" t="s">
        <v>1919</v>
      </c>
      <c r="L100" s="148" t="s">
        <v>1453</v>
      </c>
      <c r="M100" t="b">
        <v>0</v>
      </c>
      <c r="N100" s="148" t="s">
        <v>1916</v>
      </c>
      <c r="O100" t="s">
        <v>2029</v>
      </c>
      <c r="P100" s="148">
        <v>741</v>
      </c>
    </row>
    <row r="101" spans="1:16" x14ac:dyDescent="0.3">
      <c r="A101" t="s">
        <v>1580</v>
      </c>
      <c r="B101" t="s">
        <v>1979</v>
      </c>
      <c r="C101" s="148">
        <v>12485</v>
      </c>
      <c r="D101" s="148">
        <v>343</v>
      </c>
      <c r="E101" t="s">
        <v>281</v>
      </c>
      <c r="F101" s="148">
        <v>1</v>
      </c>
      <c r="G101" s="148" t="s">
        <v>1821</v>
      </c>
      <c r="H101" s="148">
        <v>1</v>
      </c>
      <c r="I101" s="148" t="s">
        <v>1922</v>
      </c>
      <c r="J101" t="b">
        <v>1</v>
      </c>
      <c r="K101" t="s">
        <v>1924</v>
      </c>
      <c r="L101" s="148" t="s">
        <v>1915</v>
      </c>
      <c r="M101" t="b">
        <v>1</v>
      </c>
      <c r="N101" s="148" t="s">
        <v>1916</v>
      </c>
      <c r="P101" s="148">
        <v>375</v>
      </c>
    </row>
    <row r="102" spans="1:16" x14ac:dyDescent="0.3">
      <c r="A102" t="s">
        <v>1522</v>
      </c>
      <c r="B102" t="s">
        <v>1980</v>
      </c>
      <c r="C102" s="148">
        <v>13201</v>
      </c>
      <c r="D102" s="148">
        <v>22</v>
      </c>
      <c r="E102" t="s">
        <v>287</v>
      </c>
      <c r="F102" s="148">
        <v>1</v>
      </c>
      <c r="G102" s="148" t="s">
        <v>1821</v>
      </c>
      <c r="H102" s="148">
        <v>1</v>
      </c>
      <c r="I102" s="148" t="s">
        <v>1913</v>
      </c>
      <c r="J102" t="b">
        <v>1</v>
      </c>
      <c r="K102" t="s">
        <v>1924</v>
      </c>
      <c r="L102" s="148" t="s">
        <v>1915</v>
      </c>
      <c r="M102" t="b">
        <v>1</v>
      </c>
      <c r="N102" s="148" t="s">
        <v>1916</v>
      </c>
      <c r="P102" s="148">
        <v>663</v>
      </c>
    </row>
    <row r="103" spans="1:16" x14ac:dyDescent="0.3">
      <c r="A103" t="s">
        <v>1524</v>
      </c>
      <c r="B103" t="s">
        <v>1981</v>
      </c>
      <c r="C103" s="148">
        <v>13211</v>
      </c>
      <c r="D103" s="148">
        <v>319</v>
      </c>
      <c r="E103" t="s">
        <v>289</v>
      </c>
      <c r="F103" s="148">
        <v>1</v>
      </c>
      <c r="G103" s="148" t="s">
        <v>1821</v>
      </c>
      <c r="H103" s="148">
        <v>1</v>
      </c>
      <c r="I103" s="148" t="s">
        <v>1913</v>
      </c>
      <c r="J103" t="b">
        <v>1</v>
      </c>
      <c r="K103" t="s">
        <v>1919</v>
      </c>
      <c r="L103" s="148" t="s">
        <v>1915</v>
      </c>
      <c r="M103" t="b">
        <v>1</v>
      </c>
      <c r="N103" s="148" t="s">
        <v>1916</v>
      </c>
      <c r="P103" s="148">
        <v>409</v>
      </c>
    </row>
    <row r="104" spans="1:16" x14ac:dyDescent="0.3">
      <c r="A104" t="s">
        <v>1526</v>
      </c>
      <c r="B104" t="s">
        <v>1982</v>
      </c>
      <c r="C104" s="148" t="s">
        <v>1495</v>
      </c>
      <c r="D104" s="148">
        <v>625</v>
      </c>
      <c r="E104" t="s">
        <v>407</v>
      </c>
      <c r="F104" s="148">
        <v>1</v>
      </c>
      <c r="G104" s="148" t="s">
        <v>1821</v>
      </c>
      <c r="H104" s="148">
        <v>1</v>
      </c>
      <c r="I104" s="148" t="s">
        <v>1913</v>
      </c>
      <c r="J104" t="b">
        <v>1</v>
      </c>
      <c r="K104" t="s">
        <v>1914</v>
      </c>
      <c r="L104" s="148" t="s">
        <v>1915</v>
      </c>
      <c r="M104" t="b">
        <v>1</v>
      </c>
      <c r="N104" s="148" t="s">
        <v>1916</v>
      </c>
      <c r="P104" s="148">
        <v>53</v>
      </c>
    </row>
    <row r="105" spans="1:16" x14ac:dyDescent="0.3">
      <c r="A105" t="s">
        <v>1707</v>
      </c>
      <c r="B105" t="s">
        <v>1983</v>
      </c>
      <c r="C105" s="148">
        <v>3422</v>
      </c>
      <c r="D105" s="148">
        <v>365</v>
      </c>
      <c r="E105" t="s">
        <v>291</v>
      </c>
      <c r="F105" s="148">
        <v>1</v>
      </c>
      <c r="G105" s="148" t="s">
        <v>1821</v>
      </c>
      <c r="H105" s="148">
        <v>1</v>
      </c>
      <c r="I105" s="148" t="s">
        <v>1913</v>
      </c>
      <c r="J105" t="b">
        <v>1</v>
      </c>
      <c r="K105" t="s">
        <v>1919</v>
      </c>
      <c r="L105" s="148" t="s">
        <v>1915</v>
      </c>
      <c r="M105" t="b">
        <v>1</v>
      </c>
      <c r="N105" s="148" t="s">
        <v>1916</v>
      </c>
      <c r="P105" s="148">
        <v>10</v>
      </c>
    </row>
    <row r="106" spans="1:16" x14ac:dyDescent="0.3">
      <c r="A106" t="s">
        <v>1561</v>
      </c>
      <c r="B106" t="s">
        <v>1994</v>
      </c>
      <c r="C106" s="148">
        <v>14832</v>
      </c>
      <c r="D106" s="148">
        <v>659</v>
      </c>
      <c r="E106" t="s">
        <v>293</v>
      </c>
      <c r="F106" s="148">
        <v>1</v>
      </c>
      <c r="G106" s="148" t="s">
        <v>1821</v>
      </c>
      <c r="H106" s="148">
        <v>1</v>
      </c>
      <c r="I106" s="148" t="s">
        <v>1913</v>
      </c>
      <c r="J106" t="b">
        <v>1</v>
      </c>
      <c r="K106" t="s">
        <v>1914</v>
      </c>
      <c r="L106" s="148" t="s">
        <v>1915</v>
      </c>
      <c r="M106" t="b">
        <v>1</v>
      </c>
      <c r="N106" s="148" t="s">
        <v>1916</v>
      </c>
      <c r="P106" s="148">
        <v>13</v>
      </c>
    </row>
    <row r="107" spans="1:16" x14ac:dyDescent="0.3">
      <c r="A107" t="s">
        <v>1531</v>
      </c>
      <c r="B107" t="s">
        <v>1984</v>
      </c>
      <c r="C107" s="148">
        <v>13477</v>
      </c>
      <c r="D107" s="148">
        <v>340</v>
      </c>
      <c r="E107" t="s">
        <v>295</v>
      </c>
      <c r="F107" s="148">
        <v>1</v>
      </c>
      <c r="G107" s="148" t="s">
        <v>1821</v>
      </c>
      <c r="H107" s="148">
        <v>1</v>
      </c>
      <c r="I107" s="148" t="s">
        <v>1913</v>
      </c>
      <c r="J107" t="b">
        <v>1</v>
      </c>
      <c r="K107" t="s">
        <v>1924</v>
      </c>
      <c r="L107" s="148" t="s">
        <v>1915</v>
      </c>
      <c r="M107" t="b">
        <v>1</v>
      </c>
      <c r="N107" s="148" t="s">
        <v>1916</v>
      </c>
      <c r="P107" s="148">
        <v>32</v>
      </c>
    </row>
    <row r="108" spans="1:16" x14ac:dyDescent="0.3">
      <c r="A108" t="s">
        <v>1792</v>
      </c>
      <c r="B108" t="s">
        <v>1985</v>
      </c>
      <c r="C108" s="148" t="s">
        <v>1495</v>
      </c>
      <c r="D108" s="148">
        <v>661</v>
      </c>
      <c r="E108" t="s">
        <v>297</v>
      </c>
      <c r="F108" s="148">
        <v>1</v>
      </c>
      <c r="G108" s="148" t="s">
        <v>1821</v>
      </c>
      <c r="H108" s="148">
        <v>1</v>
      </c>
      <c r="I108" s="148" t="s">
        <v>1913</v>
      </c>
      <c r="J108" t="b">
        <v>1</v>
      </c>
      <c r="K108" t="s">
        <v>1919</v>
      </c>
      <c r="L108" s="148" t="s">
        <v>1915</v>
      </c>
      <c r="M108" t="b">
        <v>1</v>
      </c>
      <c r="N108" s="148" t="s">
        <v>1916</v>
      </c>
      <c r="P108" s="148">
        <v>16</v>
      </c>
    </row>
    <row r="109" spans="1:16" x14ac:dyDescent="0.3">
      <c r="A109" t="s">
        <v>1537</v>
      </c>
      <c r="B109" t="s">
        <v>1986</v>
      </c>
      <c r="C109" s="148" t="s">
        <v>1495</v>
      </c>
      <c r="D109" s="148">
        <v>416</v>
      </c>
      <c r="E109" t="s">
        <v>299</v>
      </c>
      <c r="F109" s="148">
        <v>1</v>
      </c>
      <c r="G109" s="148" t="s">
        <v>1821</v>
      </c>
      <c r="H109" s="148">
        <v>1</v>
      </c>
      <c r="I109" s="148" t="s">
        <v>1913</v>
      </c>
      <c r="J109" t="b">
        <v>1</v>
      </c>
      <c r="K109" t="s">
        <v>1914</v>
      </c>
      <c r="L109" s="148" t="s">
        <v>1915</v>
      </c>
      <c r="M109" t="b">
        <v>1</v>
      </c>
      <c r="N109" s="148" t="s">
        <v>1916</v>
      </c>
      <c r="P109" s="148">
        <v>18</v>
      </c>
    </row>
    <row r="110" spans="1:16" x14ac:dyDescent="0.3">
      <c r="A110" t="s">
        <v>1542</v>
      </c>
      <c r="B110" t="s">
        <v>1987</v>
      </c>
      <c r="C110" s="148">
        <v>13642</v>
      </c>
      <c r="D110" s="148">
        <v>150</v>
      </c>
      <c r="E110" t="s">
        <v>301</v>
      </c>
      <c r="F110" s="148">
        <v>1</v>
      </c>
      <c r="G110" s="148" t="s">
        <v>1821</v>
      </c>
      <c r="H110" s="148">
        <v>1</v>
      </c>
      <c r="I110" s="148" t="s">
        <v>1913</v>
      </c>
      <c r="J110" t="b">
        <v>1</v>
      </c>
      <c r="K110" t="s">
        <v>1919</v>
      </c>
      <c r="L110" s="148" t="s">
        <v>1915</v>
      </c>
      <c r="M110" t="b">
        <v>1</v>
      </c>
      <c r="N110" s="148" t="s">
        <v>1916</v>
      </c>
    </row>
    <row r="111" spans="1:16" x14ac:dyDescent="0.3">
      <c r="A111" t="s">
        <v>1548</v>
      </c>
      <c r="B111" t="s">
        <v>1988</v>
      </c>
      <c r="C111" s="148">
        <v>26616</v>
      </c>
      <c r="D111" s="148">
        <v>254</v>
      </c>
      <c r="E111" t="s">
        <v>303</v>
      </c>
      <c r="F111" s="148">
        <v>1</v>
      </c>
      <c r="G111" s="148" t="s">
        <v>1821</v>
      </c>
      <c r="H111" s="148">
        <v>1</v>
      </c>
      <c r="I111" s="148" t="s">
        <v>1913</v>
      </c>
      <c r="J111" t="b">
        <v>1</v>
      </c>
      <c r="K111" t="s">
        <v>1914</v>
      </c>
      <c r="L111" s="148" t="s">
        <v>1915</v>
      </c>
      <c r="M111" t="b">
        <v>1</v>
      </c>
      <c r="N111" s="148" t="s">
        <v>1916</v>
      </c>
      <c r="P111" s="148">
        <v>121</v>
      </c>
    </row>
    <row r="112" spans="1:16" x14ac:dyDescent="0.3">
      <c r="A112" t="s">
        <v>1672</v>
      </c>
      <c r="C112" s="148">
        <v>13880</v>
      </c>
      <c r="E112" s="25" t="s">
        <v>1673</v>
      </c>
      <c r="P112" s="148">
        <v>212</v>
      </c>
    </row>
    <row r="113" spans="1:16" x14ac:dyDescent="0.3">
      <c r="A113" t="s">
        <v>1551</v>
      </c>
      <c r="B113" t="s">
        <v>1989</v>
      </c>
      <c r="C113" s="148" t="s">
        <v>1495</v>
      </c>
      <c r="D113" s="148">
        <v>408</v>
      </c>
      <c r="E113" t="s">
        <v>311</v>
      </c>
      <c r="F113" s="148">
        <v>1</v>
      </c>
      <c r="G113" s="148" t="s">
        <v>1821</v>
      </c>
      <c r="H113" s="148">
        <v>1</v>
      </c>
      <c r="I113" s="148" t="s">
        <v>1913</v>
      </c>
      <c r="J113" t="b">
        <v>1</v>
      </c>
      <c r="K113" t="s">
        <v>1914</v>
      </c>
      <c r="L113" s="148" t="s">
        <v>1915</v>
      </c>
      <c r="M113" t="b">
        <v>1</v>
      </c>
      <c r="N113" s="148" t="s">
        <v>1916</v>
      </c>
      <c r="P113" s="148">
        <v>108</v>
      </c>
    </row>
    <row r="114" spans="1:16" x14ac:dyDescent="0.3">
      <c r="A114" t="s">
        <v>1734</v>
      </c>
      <c r="B114" t="s">
        <v>1990</v>
      </c>
      <c r="C114" s="148">
        <v>13870</v>
      </c>
      <c r="D114" s="148">
        <v>45</v>
      </c>
      <c r="E114" t="s">
        <v>313</v>
      </c>
      <c r="F114" s="148">
        <v>1</v>
      </c>
      <c r="G114" s="148" t="s">
        <v>1821</v>
      </c>
      <c r="H114" s="148">
        <v>1</v>
      </c>
      <c r="I114" s="148" t="s">
        <v>1913</v>
      </c>
      <c r="J114" t="b">
        <v>1</v>
      </c>
      <c r="K114" t="s">
        <v>1924</v>
      </c>
      <c r="L114" s="148" t="s">
        <v>1915</v>
      </c>
      <c r="M114" t="b">
        <v>1</v>
      </c>
      <c r="N114" s="148" t="s">
        <v>1916</v>
      </c>
      <c r="P114" s="148">
        <v>640</v>
      </c>
    </row>
    <row r="115" spans="1:16" x14ac:dyDescent="0.3">
      <c r="A115" t="s">
        <v>1884</v>
      </c>
      <c r="C115" s="148">
        <v>13972</v>
      </c>
      <c r="E115" s="76" t="s">
        <v>1885</v>
      </c>
      <c r="F115" s="148">
        <v>6</v>
      </c>
      <c r="G115" s="148" t="s">
        <v>1831</v>
      </c>
      <c r="H115" s="148">
        <v>4</v>
      </c>
      <c r="I115" s="148" t="s">
        <v>1453</v>
      </c>
      <c r="J115" t="b">
        <v>0</v>
      </c>
      <c r="K115" s="76" t="s">
        <v>2035</v>
      </c>
      <c r="L115" s="225" t="s">
        <v>1453</v>
      </c>
      <c r="M115" s="76" t="b">
        <v>0</v>
      </c>
      <c r="N115" s="225" t="s">
        <v>2034</v>
      </c>
      <c r="P115" s="148">
        <v>742</v>
      </c>
    </row>
    <row r="116" spans="1:16" x14ac:dyDescent="0.3">
      <c r="A116" t="s">
        <v>1868</v>
      </c>
      <c r="C116" s="148">
        <v>14313</v>
      </c>
      <c r="E116" s="76" t="s">
        <v>1869</v>
      </c>
      <c r="F116" s="148">
        <v>6</v>
      </c>
      <c r="G116" s="148" t="s">
        <v>1831</v>
      </c>
      <c r="H116" s="148">
        <v>4</v>
      </c>
      <c r="I116" s="148" t="s">
        <v>1453</v>
      </c>
      <c r="J116" t="b">
        <v>0</v>
      </c>
      <c r="K116" s="76" t="s">
        <v>2035</v>
      </c>
      <c r="L116" s="225" t="s">
        <v>1453</v>
      </c>
      <c r="M116" s="76" t="b">
        <v>0</v>
      </c>
      <c r="N116" s="225" t="s">
        <v>2034</v>
      </c>
      <c r="P116" s="148">
        <v>520</v>
      </c>
    </row>
    <row r="117" spans="1:16" x14ac:dyDescent="0.3">
      <c r="A117" t="s">
        <v>1555</v>
      </c>
      <c r="B117" t="s">
        <v>1991</v>
      </c>
      <c r="C117" s="148">
        <v>14234</v>
      </c>
      <c r="D117" s="148">
        <v>357</v>
      </c>
      <c r="E117" t="s">
        <v>315</v>
      </c>
      <c r="F117" s="148">
        <v>1</v>
      </c>
      <c r="G117" s="148" t="s">
        <v>1821</v>
      </c>
      <c r="H117" s="148">
        <v>1</v>
      </c>
      <c r="I117" s="148" t="s">
        <v>1913</v>
      </c>
      <c r="J117" t="b">
        <v>1</v>
      </c>
      <c r="K117" t="s">
        <v>1914</v>
      </c>
      <c r="L117" s="148" t="s">
        <v>1915</v>
      </c>
      <c r="M117" t="b">
        <v>1</v>
      </c>
      <c r="N117" s="148" t="s">
        <v>1916</v>
      </c>
    </row>
    <row r="118" spans="1:16" x14ac:dyDescent="0.3">
      <c r="A118" t="s">
        <v>1782</v>
      </c>
      <c r="C118" s="148">
        <v>26754</v>
      </c>
      <c r="D118" s="148">
        <v>91</v>
      </c>
      <c r="E118" t="s">
        <v>2040</v>
      </c>
      <c r="J118" t="b">
        <v>1</v>
      </c>
      <c r="K118" t="s">
        <v>1914</v>
      </c>
      <c r="L118" s="148" t="s">
        <v>1915</v>
      </c>
      <c r="M118" t="b">
        <v>0</v>
      </c>
      <c r="N118" s="148" t="s">
        <v>1916</v>
      </c>
      <c r="P118" s="148">
        <v>720</v>
      </c>
    </row>
    <row r="119" spans="1:16" x14ac:dyDescent="0.3">
      <c r="A119" t="s">
        <v>1845</v>
      </c>
      <c r="E119" t="s">
        <v>1846</v>
      </c>
      <c r="F119" s="148"/>
      <c r="G119" s="148"/>
      <c r="I119" s="148" t="s">
        <v>1453</v>
      </c>
      <c r="J119" t="b">
        <v>0</v>
      </c>
      <c r="L119" s="148" t="s">
        <v>1453</v>
      </c>
      <c r="M119" t="b">
        <v>0</v>
      </c>
      <c r="N119" s="225" t="s">
        <v>2034</v>
      </c>
      <c r="O119" t="s">
        <v>2064</v>
      </c>
      <c r="P119" s="148">
        <v>227</v>
      </c>
    </row>
    <row r="120" spans="1:16" x14ac:dyDescent="0.3">
      <c r="A120" t="s">
        <v>1557</v>
      </c>
      <c r="B120" t="s">
        <v>1992</v>
      </c>
      <c r="C120" s="148">
        <v>14633</v>
      </c>
      <c r="D120" s="148">
        <v>662</v>
      </c>
      <c r="E120" t="s">
        <v>317</v>
      </c>
      <c r="F120" s="148">
        <v>1</v>
      </c>
      <c r="G120" s="148" t="s">
        <v>1821</v>
      </c>
      <c r="H120" s="148">
        <v>1</v>
      </c>
      <c r="I120" s="148" t="s">
        <v>1913</v>
      </c>
      <c r="J120" t="b">
        <v>1</v>
      </c>
      <c r="K120" t="s">
        <v>1919</v>
      </c>
      <c r="L120" s="148" t="s">
        <v>1915</v>
      </c>
      <c r="M120" t="b">
        <v>1</v>
      </c>
      <c r="N120" s="148" t="s">
        <v>1916</v>
      </c>
      <c r="P120" s="148">
        <v>227</v>
      </c>
    </row>
    <row r="121" spans="1:16" x14ac:dyDescent="0.3">
      <c r="A121" t="s">
        <v>1559</v>
      </c>
      <c r="B121" t="s">
        <v>1993</v>
      </c>
      <c r="C121" s="148">
        <v>29297</v>
      </c>
      <c r="D121" s="148">
        <v>24</v>
      </c>
      <c r="E121" t="s">
        <v>319</v>
      </c>
      <c r="F121" s="148">
        <v>1</v>
      </c>
      <c r="G121" s="148" t="s">
        <v>1821</v>
      </c>
      <c r="H121" s="148">
        <v>1</v>
      </c>
      <c r="I121" s="148" t="s">
        <v>1913</v>
      </c>
      <c r="J121" t="b">
        <v>1</v>
      </c>
      <c r="K121" t="s">
        <v>1914</v>
      </c>
      <c r="L121" s="148" t="s">
        <v>1915</v>
      </c>
      <c r="M121" t="b">
        <v>1</v>
      </c>
      <c r="N121" s="148" t="s">
        <v>1916</v>
      </c>
      <c r="P121" s="148">
        <v>726</v>
      </c>
    </row>
    <row r="122" spans="1:16" x14ac:dyDescent="0.3">
      <c r="A122" t="s">
        <v>1878</v>
      </c>
      <c r="C122" s="148">
        <v>14852</v>
      </c>
      <c r="E122" s="76" t="s">
        <v>1879</v>
      </c>
      <c r="F122" s="148">
        <v>6</v>
      </c>
      <c r="G122" s="148" t="s">
        <v>1831</v>
      </c>
      <c r="H122" s="148">
        <v>4</v>
      </c>
      <c r="I122" s="148" t="s">
        <v>1453</v>
      </c>
      <c r="J122" t="b">
        <v>0</v>
      </c>
      <c r="K122" s="76" t="s">
        <v>2035</v>
      </c>
      <c r="L122" s="225" t="s">
        <v>1453</v>
      </c>
      <c r="M122" s="76" t="b">
        <v>0</v>
      </c>
      <c r="N122" s="225" t="s">
        <v>2034</v>
      </c>
    </row>
    <row r="123" spans="1:16" s="76" customFormat="1" x14ac:dyDescent="0.3">
      <c r="A123" t="s">
        <v>1656</v>
      </c>
      <c r="B123"/>
      <c r="C123" s="148">
        <v>14856</v>
      </c>
      <c r="D123" s="148">
        <v>212</v>
      </c>
      <c r="E123" t="s">
        <v>968</v>
      </c>
      <c r="F123" s="148">
        <v>1</v>
      </c>
      <c r="G123" s="148" t="s">
        <v>1821</v>
      </c>
      <c r="H123" s="148">
        <v>1</v>
      </c>
      <c r="I123" s="148" t="s">
        <v>1913</v>
      </c>
      <c r="J123" t="b">
        <v>1</v>
      </c>
      <c r="K123" t="s">
        <v>1914</v>
      </c>
      <c r="L123" s="148" t="s">
        <v>1915</v>
      </c>
      <c r="M123" t="b">
        <v>0</v>
      </c>
      <c r="N123" s="148" t="s">
        <v>1916</v>
      </c>
      <c r="O123"/>
      <c r="P123" s="225"/>
    </row>
    <row r="124" spans="1:16" x14ac:dyDescent="0.3">
      <c r="A124" t="s">
        <v>1874</v>
      </c>
      <c r="C124" s="148">
        <v>14956</v>
      </c>
      <c r="E124" s="76" t="s">
        <v>1875</v>
      </c>
      <c r="F124" s="148">
        <v>6</v>
      </c>
      <c r="G124" s="148" t="s">
        <v>1831</v>
      </c>
      <c r="H124" s="148">
        <v>4</v>
      </c>
      <c r="I124" s="148" t="s">
        <v>1453</v>
      </c>
      <c r="J124" t="b">
        <v>0</v>
      </c>
      <c r="K124" s="76" t="s">
        <v>2035</v>
      </c>
      <c r="L124" s="225" t="s">
        <v>1453</v>
      </c>
      <c r="M124" s="76" t="b">
        <v>0</v>
      </c>
      <c r="N124" s="225" t="s">
        <v>2034</v>
      </c>
      <c r="P124" s="148">
        <v>724</v>
      </c>
    </row>
    <row r="125" spans="1:16" x14ac:dyDescent="0.3">
      <c r="A125" t="s">
        <v>1563</v>
      </c>
      <c r="B125" t="s">
        <v>1995</v>
      </c>
      <c r="C125" s="148" t="s">
        <v>1495</v>
      </c>
      <c r="D125" s="148">
        <v>425</v>
      </c>
      <c r="E125" t="s">
        <v>324</v>
      </c>
      <c r="F125" s="148">
        <v>1</v>
      </c>
      <c r="G125" s="148" t="s">
        <v>1821</v>
      </c>
      <c r="H125" s="148">
        <v>1</v>
      </c>
      <c r="I125" s="148" t="s">
        <v>1913</v>
      </c>
      <c r="J125" t="b">
        <v>1</v>
      </c>
      <c r="K125" t="s">
        <v>1914</v>
      </c>
      <c r="L125" s="148" t="s">
        <v>1915</v>
      </c>
      <c r="M125" t="b">
        <v>1</v>
      </c>
      <c r="N125" s="148" t="s">
        <v>1916</v>
      </c>
    </row>
    <row r="126" spans="1:16" x14ac:dyDescent="0.3">
      <c r="A126" t="s">
        <v>1997</v>
      </c>
      <c r="B126" t="s">
        <v>1998</v>
      </c>
      <c r="C126" s="148" t="s">
        <v>1495</v>
      </c>
      <c r="D126" s="148">
        <v>765</v>
      </c>
      <c r="E126" t="s">
        <v>1999</v>
      </c>
      <c r="F126" s="148">
        <v>1</v>
      </c>
      <c r="G126" s="148" t="s">
        <v>1821</v>
      </c>
      <c r="H126" s="148">
        <v>1</v>
      </c>
      <c r="I126" s="148" t="s">
        <v>1922</v>
      </c>
      <c r="J126" t="b">
        <v>1</v>
      </c>
      <c r="K126" t="s">
        <v>1919</v>
      </c>
      <c r="L126" s="148" t="s">
        <v>1915</v>
      </c>
      <c r="M126" t="b">
        <v>1</v>
      </c>
      <c r="N126" s="148" t="s">
        <v>1916</v>
      </c>
    </row>
    <row r="127" spans="1:16" x14ac:dyDescent="0.3">
      <c r="A127" t="s">
        <v>1569</v>
      </c>
      <c r="B127" t="s">
        <v>1996</v>
      </c>
      <c r="C127" s="148" t="s">
        <v>1495</v>
      </c>
      <c r="E127" t="s">
        <v>326</v>
      </c>
      <c r="F127" s="148">
        <v>1</v>
      </c>
      <c r="G127" s="148" t="s">
        <v>1821</v>
      </c>
      <c r="H127" s="148">
        <v>1</v>
      </c>
      <c r="I127" s="148" t="s">
        <v>1453</v>
      </c>
      <c r="J127" t="b">
        <v>0</v>
      </c>
      <c r="K127" t="s">
        <v>1453</v>
      </c>
      <c r="L127" s="148" t="s">
        <v>1927</v>
      </c>
      <c r="M127" t="b">
        <v>0</v>
      </c>
      <c r="N127" s="148" t="s">
        <v>1916</v>
      </c>
    </row>
    <row r="128" spans="1:16" x14ac:dyDescent="0.3">
      <c r="A128" t="s">
        <v>1575</v>
      </c>
      <c r="B128" t="s">
        <v>2000</v>
      </c>
      <c r="C128" s="148" t="s">
        <v>1495</v>
      </c>
      <c r="D128" s="148">
        <v>399</v>
      </c>
      <c r="E128" t="s">
        <v>328</v>
      </c>
      <c r="F128" s="148">
        <v>1</v>
      </c>
      <c r="G128" s="148" t="s">
        <v>1821</v>
      </c>
      <c r="H128" s="148">
        <v>1</v>
      </c>
      <c r="I128" s="148" t="s">
        <v>1913</v>
      </c>
      <c r="J128" t="b">
        <v>1</v>
      </c>
      <c r="K128" t="s">
        <v>1914</v>
      </c>
      <c r="L128" s="148" t="s">
        <v>1915</v>
      </c>
      <c r="M128" t="b">
        <v>1</v>
      </c>
      <c r="N128" s="148" t="s">
        <v>1916</v>
      </c>
    </row>
    <row r="129" spans="1:16" x14ac:dyDescent="0.3">
      <c r="A129" t="s">
        <v>1794</v>
      </c>
      <c r="B129" t="s">
        <v>2001</v>
      </c>
      <c r="C129" s="148" t="s">
        <v>1495</v>
      </c>
      <c r="D129" s="148">
        <v>395</v>
      </c>
      <c r="E129" t="s">
        <v>330</v>
      </c>
      <c r="F129" s="148">
        <v>1</v>
      </c>
      <c r="G129" s="148" t="s">
        <v>1821</v>
      </c>
      <c r="H129" s="148">
        <v>1</v>
      </c>
      <c r="I129" s="148" t="s">
        <v>1913</v>
      </c>
      <c r="J129" t="b">
        <v>1</v>
      </c>
      <c r="K129" t="s">
        <v>1919</v>
      </c>
      <c r="L129" s="148" t="s">
        <v>1915</v>
      </c>
      <c r="M129" t="b">
        <v>1</v>
      </c>
      <c r="N129" s="148" t="s">
        <v>1916</v>
      </c>
    </row>
    <row r="130" spans="1:16" x14ac:dyDescent="0.3">
      <c r="A130" t="s">
        <v>1578</v>
      </c>
      <c r="B130" t="s">
        <v>2002</v>
      </c>
      <c r="C130" s="148" t="s">
        <v>1495</v>
      </c>
      <c r="D130" s="148">
        <v>759</v>
      </c>
      <c r="E130" t="s">
        <v>332</v>
      </c>
      <c r="F130" s="148">
        <v>1</v>
      </c>
      <c r="G130" s="148" t="s">
        <v>1821</v>
      </c>
      <c r="H130" s="148">
        <v>1</v>
      </c>
      <c r="I130" s="148" t="s">
        <v>1913</v>
      </c>
      <c r="J130" t="b">
        <v>1</v>
      </c>
      <c r="K130" t="s">
        <v>1914</v>
      </c>
      <c r="L130" s="148" t="s">
        <v>1915</v>
      </c>
      <c r="M130" t="b">
        <v>1</v>
      </c>
      <c r="N130" s="148" t="s">
        <v>1916</v>
      </c>
      <c r="P130" s="148">
        <v>452</v>
      </c>
    </row>
    <row r="131" spans="1:16" x14ac:dyDescent="0.3">
      <c r="A131" t="s">
        <v>1847</v>
      </c>
      <c r="E131" t="s">
        <v>1318</v>
      </c>
      <c r="F131" s="148"/>
      <c r="G131" s="148"/>
      <c r="I131" s="148" t="s">
        <v>1453</v>
      </c>
      <c r="J131" t="b">
        <v>0</v>
      </c>
      <c r="L131" s="148" t="s">
        <v>1453</v>
      </c>
      <c r="M131" t="b">
        <v>0</v>
      </c>
      <c r="N131" s="148" t="s">
        <v>2031</v>
      </c>
    </row>
    <row r="132" spans="1:16" x14ac:dyDescent="0.3">
      <c r="A132" t="s">
        <v>1584</v>
      </c>
      <c r="B132" t="s">
        <v>2003</v>
      </c>
      <c r="C132" s="148" t="s">
        <v>1495</v>
      </c>
      <c r="D132" s="148">
        <v>364</v>
      </c>
      <c r="E132" t="s">
        <v>334</v>
      </c>
      <c r="F132" s="148">
        <v>1</v>
      </c>
      <c r="G132" s="148" t="s">
        <v>1821</v>
      </c>
      <c r="H132" s="148">
        <v>1</v>
      </c>
      <c r="I132" s="148" t="s">
        <v>1913</v>
      </c>
      <c r="J132" t="b">
        <v>1</v>
      </c>
      <c r="K132" t="s">
        <v>1914</v>
      </c>
      <c r="L132" s="148" t="s">
        <v>1915</v>
      </c>
      <c r="M132" t="b">
        <v>1</v>
      </c>
      <c r="N132" s="148" t="s">
        <v>1916</v>
      </c>
    </row>
    <row r="133" spans="1:16" x14ac:dyDescent="0.3">
      <c r="A133" t="s">
        <v>1587</v>
      </c>
      <c r="B133" t="s">
        <v>2005</v>
      </c>
      <c r="C133" s="148" t="s">
        <v>1495</v>
      </c>
      <c r="D133" s="148">
        <v>410</v>
      </c>
      <c r="E133" t="s">
        <v>336</v>
      </c>
      <c r="F133" s="148">
        <v>1</v>
      </c>
      <c r="G133" s="148" t="s">
        <v>1821</v>
      </c>
      <c r="H133" s="148">
        <v>1</v>
      </c>
      <c r="I133" s="148" t="s">
        <v>1913</v>
      </c>
      <c r="J133" t="b">
        <v>1</v>
      </c>
      <c r="K133" t="s">
        <v>1914</v>
      </c>
      <c r="L133" s="148" t="s">
        <v>1915</v>
      </c>
      <c r="M133" t="b">
        <v>1</v>
      </c>
      <c r="N133" s="148" t="s">
        <v>1916</v>
      </c>
      <c r="P133" s="148">
        <v>100</v>
      </c>
    </row>
    <row r="134" spans="1:16" x14ac:dyDescent="0.3">
      <c r="A134" t="s">
        <v>1590</v>
      </c>
      <c r="B134" t="s">
        <v>2006</v>
      </c>
      <c r="C134" s="148">
        <v>17898</v>
      </c>
      <c r="D134" s="148">
        <v>339</v>
      </c>
      <c r="E134" t="s">
        <v>338</v>
      </c>
      <c r="F134" s="148">
        <v>1</v>
      </c>
      <c r="G134" s="148" t="s">
        <v>1821</v>
      </c>
      <c r="H134" s="148">
        <v>1</v>
      </c>
      <c r="I134" s="148" t="s">
        <v>1913</v>
      </c>
      <c r="J134" t="b">
        <v>1</v>
      </c>
      <c r="K134" t="s">
        <v>1914</v>
      </c>
      <c r="L134" s="148" t="s">
        <v>1915</v>
      </c>
      <c r="M134" t="b">
        <v>1</v>
      </c>
      <c r="N134" s="148" t="s">
        <v>1916</v>
      </c>
      <c r="P134" s="148">
        <v>103</v>
      </c>
    </row>
    <row r="135" spans="1:16" x14ac:dyDescent="0.3">
      <c r="A135" t="s">
        <v>2012</v>
      </c>
      <c r="B135" t="s">
        <v>2013</v>
      </c>
      <c r="C135" s="148" t="s">
        <v>1495</v>
      </c>
      <c r="D135" s="148">
        <v>230</v>
      </c>
      <c r="E135" t="s">
        <v>2014</v>
      </c>
      <c r="F135" s="148">
        <v>1</v>
      </c>
      <c r="G135" s="148" t="s">
        <v>1821</v>
      </c>
      <c r="H135" s="148">
        <v>1</v>
      </c>
      <c r="I135" s="148" t="s">
        <v>1922</v>
      </c>
      <c r="J135" t="b">
        <v>1</v>
      </c>
      <c r="K135" t="s">
        <v>1919</v>
      </c>
      <c r="L135" s="148" t="s">
        <v>1915</v>
      </c>
      <c r="M135" t="b">
        <v>1</v>
      </c>
      <c r="N135" s="148" t="s">
        <v>1916</v>
      </c>
      <c r="P135" s="148">
        <v>8</v>
      </c>
    </row>
    <row r="136" spans="1:16" x14ac:dyDescent="0.3">
      <c r="A136" t="s">
        <v>1647</v>
      </c>
      <c r="C136" s="148">
        <v>17271</v>
      </c>
      <c r="D136" s="148">
        <v>100</v>
      </c>
      <c r="E136" t="s">
        <v>342</v>
      </c>
      <c r="F136" s="148">
        <v>1</v>
      </c>
      <c r="G136" s="148" t="s">
        <v>1821</v>
      </c>
      <c r="H136" s="148">
        <v>1</v>
      </c>
      <c r="J136" t="b">
        <v>1</v>
      </c>
      <c r="K136" t="s">
        <v>1914</v>
      </c>
      <c r="L136" s="148" t="s">
        <v>1915</v>
      </c>
      <c r="M136" t="b">
        <v>0</v>
      </c>
      <c r="N136" s="148" t="s">
        <v>1916</v>
      </c>
      <c r="P136" s="148">
        <v>1</v>
      </c>
    </row>
    <row r="137" spans="1:16" x14ac:dyDescent="0.3">
      <c r="A137" t="s">
        <v>1848</v>
      </c>
      <c r="E137" t="s">
        <v>1321</v>
      </c>
      <c r="F137" s="148"/>
      <c r="G137" s="148"/>
      <c r="I137" s="148" t="s">
        <v>1453</v>
      </c>
      <c r="J137" t="b">
        <v>0</v>
      </c>
      <c r="L137" s="148" t="s">
        <v>1453</v>
      </c>
      <c r="M137" t="b">
        <v>0</v>
      </c>
      <c r="N137" s="148" t="s">
        <v>2031</v>
      </c>
      <c r="P137" s="148">
        <v>214</v>
      </c>
    </row>
    <row r="138" spans="1:16" x14ac:dyDescent="0.3">
      <c r="A138" t="s">
        <v>1680</v>
      </c>
      <c r="C138" s="148">
        <v>60123</v>
      </c>
      <c r="E138" t="s">
        <v>346</v>
      </c>
      <c r="F138" s="148">
        <v>6</v>
      </c>
      <c r="G138" s="148" t="s">
        <v>1831</v>
      </c>
      <c r="H138" s="148">
        <v>4</v>
      </c>
      <c r="I138" s="148" t="s">
        <v>1453</v>
      </c>
      <c r="J138" t="b">
        <v>0</v>
      </c>
      <c r="K138" t="s">
        <v>2036</v>
      </c>
      <c r="L138" s="148" t="s">
        <v>1453</v>
      </c>
      <c r="M138" t="b">
        <v>0</v>
      </c>
      <c r="N138" s="148" t="s">
        <v>2031</v>
      </c>
      <c r="O138" t="s">
        <v>2037</v>
      </c>
      <c r="P138" s="148">
        <v>111</v>
      </c>
    </row>
    <row r="139" spans="1:16" x14ac:dyDescent="0.3">
      <c r="A139" t="s">
        <v>1680</v>
      </c>
      <c r="C139" s="148">
        <v>60770</v>
      </c>
      <c r="E139" t="s">
        <v>346</v>
      </c>
      <c r="F139" s="148">
        <v>6</v>
      </c>
      <c r="G139" s="148" t="s">
        <v>1831</v>
      </c>
      <c r="H139" s="148">
        <v>4</v>
      </c>
      <c r="I139" s="148" t="s">
        <v>1453</v>
      </c>
      <c r="J139" t="b">
        <v>0</v>
      </c>
      <c r="K139" t="s">
        <v>2036</v>
      </c>
      <c r="L139" s="148" t="s">
        <v>1453</v>
      </c>
      <c r="M139" t="b">
        <v>0</v>
      </c>
      <c r="N139" s="148" t="s">
        <v>2031</v>
      </c>
      <c r="O139" t="s">
        <v>2038</v>
      </c>
      <c r="P139" s="148">
        <v>91</v>
      </c>
    </row>
    <row r="140" spans="1:16" x14ac:dyDescent="0.3">
      <c r="A140" t="s">
        <v>1680</v>
      </c>
      <c r="C140" s="148">
        <v>60770</v>
      </c>
      <c r="E140" t="s">
        <v>346</v>
      </c>
      <c r="F140" s="148">
        <v>6</v>
      </c>
      <c r="G140" s="148" t="s">
        <v>1831</v>
      </c>
      <c r="H140" s="148">
        <v>4</v>
      </c>
      <c r="I140" s="148" t="s">
        <v>1453</v>
      </c>
      <c r="J140" t="b">
        <v>0</v>
      </c>
      <c r="K140" t="s">
        <v>2036</v>
      </c>
      <c r="L140" s="148" t="s">
        <v>1453</v>
      </c>
      <c r="M140" t="b">
        <v>0</v>
      </c>
      <c r="N140" s="148" t="s">
        <v>2031</v>
      </c>
      <c r="O140" t="s">
        <v>2038</v>
      </c>
      <c r="P140" s="148">
        <v>289</v>
      </c>
    </row>
    <row r="141" spans="1:16" s="76" customFormat="1" x14ac:dyDescent="0.3">
      <c r="A141" t="s">
        <v>1850</v>
      </c>
      <c r="B141"/>
      <c r="C141" s="148"/>
      <c r="D141" s="148"/>
      <c r="E141" t="s">
        <v>1851</v>
      </c>
      <c r="F141" s="148">
        <v>5</v>
      </c>
      <c r="G141" s="148" t="s">
        <v>1856</v>
      </c>
      <c r="H141" s="148">
        <v>6</v>
      </c>
      <c r="I141" s="148" t="s">
        <v>1453</v>
      </c>
      <c r="J141" t="b">
        <v>0</v>
      </c>
      <c r="K141" s="76" t="s">
        <v>2035</v>
      </c>
      <c r="L141" s="148" t="s">
        <v>1915</v>
      </c>
      <c r="M141" t="b">
        <v>0</v>
      </c>
      <c r="N141" s="225" t="s">
        <v>2034</v>
      </c>
      <c r="O141"/>
      <c r="P141" s="148">
        <v>341</v>
      </c>
    </row>
    <row r="142" spans="1:16" s="76" customFormat="1" x14ac:dyDescent="0.3">
      <c r="A142" t="s">
        <v>1605</v>
      </c>
      <c r="B142" t="s">
        <v>2004</v>
      </c>
      <c r="C142" s="148" t="s">
        <v>1495</v>
      </c>
      <c r="D142" s="148">
        <v>709</v>
      </c>
      <c r="E142" t="s">
        <v>347</v>
      </c>
      <c r="F142" s="148">
        <v>1</v>
      </c>
      <c r="G142" s="148" t="s">
        <v>1821</v>
      </c>
      <c r="H142" s="148">
        <v>1</v>
      </c>
      <c r="I142" s="148" t="s">
        <v>1913</v>
      </c>
      <c r="J142" t="b">
        <v>1</v>
      </c>
      <c r="K142" t="s">
        <v>1914</v>
      </c>
      <c r="L142" s="148" t="s">
        <v>1915</v>
      </c>
      <c r="M142" t="b">
        <v>1</v>
      </c>
      <c r="N142" s="148" t="s">
        <v>1916</v>
      </c>
      <c r="O142"/>
      <c r="P142" s="225">
        <v>345</v>
      </c>
    </row>
    <row r="143" spans="1:16" s="76" customFormat="1" x14ac:dyDescent="0.3">
      <c r="A143" t="s">
        <v>1609</v>
      </c>
      <c r="B143" t="s">
        <v>2007</v>
      </c>
      <c r="C143" s="148" t="s">
        <v>1495</v>
      </c>
      <c r="D143" s="148">
        <v>394</v>
      </c>
      <c r="E143" t="s">
        <v>349</v>
      </c>
      <c r="F143" s="148">
        <v>1</v>
      </c>
      <c r="G143" s="148" t="s">
        <v>1821</v>
      </c>
      <c r="H143" s="148">
        <v>1</v>
      </c>
      <c r="I143" s="148" t="s">
        <v>1913</v>
      </c>
      <c r="J143" t="b">
        <v>1</v>
      </c>
      <c r="K143" t="s">
        <v>1914</v>
      </c>
      <c r="L143" s="148" t="s">
        <v>1915</v>
      </c>
      <c r="M143" t="b">
        <v>1</v>
      </c>
      <c r="N143" s="148" t="s">
        <v>1916</v>
      </c>
      <c r="O143"/>
      <c r="P143" s="225">
        <v>523</v>
      </c>
    </row>
    <row r="144" spans="1:16" x14ac:dyDescent="0.3">
      <c r="A144" t="s">
        <v>1573</v>
      </c>
      <c r="B144" t="s">
        <v>2008</v>
      </c>
      <c r="C144" s="148" t="s">
        <v>1495</v>
      </c>
      <c r="D144" s="148">
        <v>447</v>
      </c>
      <c r="E144" t="s">
        <v>351</v>
      </c>
      <c r="F144" s="148">
        <v>1</v>
      </c>
      <c r="G144" s="148" t="s">
        <v>1821</v>
      </c>
      <c r="H144" s="148">
        <v>1</v>
      </c>
      <c r="I144" s="148" t="s">
        <v>1913</v>
      </c>
      <c r="J144" t="b">
        <v>1</v>
      </c>
      <c r="K144" t="s">
        <v>1914</v>
      </c>
      <c r="L144" s="148" t="s">
        <v>1915</v>
      </c>
      <c r="M144" t="b">
        <v>1</v>
      </c>
      <c r="N144" s="148" t="s">
        <v>1916</v>
      </c>
      <c r="P144" s="225">
        <v>549</v>
      </c>
    </row>
    <row r="145" spans="1:16" x14ac:dyDescent="0.3">
      <c r="A145" t="s">
        <v>1611</v>
      </c>
      <c r="B145" t="s">
        <v>2009</v>
      </c>
      <c r="C145" s="148">
        <v>18474</v>
      </c>
      <c r="D145" s="148">
        <v>92</v>
      </c>
      <c r="E145" t="s">
        <v>353</v>
      </c>
      <c r="F145" s="148">
        <v>1</v>
      </c>
      <c r="G145" s="148" t="s">
        <v>1821</v>
      </c>
      <c r="H145" s="148">
        <v>1</v>
      </c>
      <c r="I145" s="148" t="s">
        <v>1922</v>
      </c>
      <c r="J145" t="b">
        <v>1</v>
      </c>
      <c r="K145" t="s">
        <v>1919</v>
      </c>
      <c r="L145" s="148" t="s">
        <v>1915</v>
      </c>
      <c r="M145" t="b">
        <v>1</v>
      </c>
      <c r="N145" s="148" t="s">
        <v>1916</v>
      </c>
      <c r="P145" s="148">
        <v>735</v>
      </c>
    </row>
    <row r="146" spans="1:16" x14ac:dyDescent="0.3">
      <c r="A146" t="s">
        <v>1613</v>
      </c>
      <c r="B146" t="s">
        <v>2010</v>
      </c>
      <c r="C146" s="148">
        <v>18480</v>
      </c>
      <c r="D146" s="148">
        <v>586</v>
      </c>
      <c r="E146" t="s">
        <v>355</v>
      </c>
      <c r="F146" s="148">
        <v>1</v>
      </c>
      <c r="G146" s="148" t="s">
        <v>1821</v>
      </c>
      <c r="H146" s="148">
        <v>1</v>
      </c>
      <c r="I146" s="148" t="s">
        <v>1913</v>
      </c>
      <c r="J146" t="b">
        <v>1</v>
      </c>
      <c r="K146" t="s">
        <v>1919</v>
      </c>
      <c r="L146" s="148" t="s">
        <v>1915</v>
      </c>
      <c r="M146" t="b">
        <v>1</v>
      </c>
      <c r="N146" s="148" t="s">
        <v>1916</v>
      </c>
      <c r="P146" s="148">
        <v>573</v>
      </c>
    </row>
    <row r="147" spans="1:16" x14ac:dyDescent="0.3">
      <c r="A147" t="s">
        <v>1512</v>
      </c>
      <c r="B147" t="s">
        <v>2011</v>
      </c>
      <c r="C147" s="148" t="s">
        <v>1495</v>
      </c>
      <c r="D147" s="148">
        <v>684</v>
      </c>
      <c r="E147" t="s">
        <v>357</v>
      </c>
      <c r="F147" s="148">
        <v>1</v>
      </c>
      <c r="G147" s="148" t="s">
        <v>1821</v>
      </c>
      <c r="H147" s="148">
        <v>1</v>
      </c>
      <c r="I147" s="148" t="s">
        <v>1922</v>
      </c>
      <c r="J147" t="b">
        <v>1</v>
      </c>
      <c r="K147" t="s">
        <v>1919</v>
      </c>
      <c r="L147" s="148" t="s">
        <v>1915</v>
      </c>
      <c r="M147" t="b">
        <v>1</v>
      </c>
      <c r="N147" s="148" t="s">
        <v>1916</v>
      </c>
      <c r="P147" s="148">
        <v>704</v>
      </c>
    </row>
    <row r="148" spans="1:16" x14ac:dyDescent="0.3">
      <c r="A148" t="s">
        <v>1592</v>
      </c>
      <c r="D148" s="148">
        <v>749</v>
      </c>
      <c r="E148" t="s">
        <v>359</v>
      </c>
      <c r="F148" s="148">
        <v>1</v>
      </c>
      <c r="G148" s="148" t="s">
        <v>1821</v>
      </c>
      <c r="H148" s="148">
        <v>1</v>
      </c>
      <c r="I148" s="148" t="s">
        <v>1922</v>
      </c>
      <c r="J148" t="b">
        <v>1</v>
      </c>
      <c r="K148" t="s">
        <v>1919</v>
      </c>
      <c r="L148" s="148" t="s">
        <v>1915</v>
      </c>
      <c r="M148" t="b">
        <v>0</v>
      </c>
      <c r="N148" s="148" t="s">
        <v>2031</v>
      </c>
      <c r="O148" t="s">
        <v>2065</v>
      </c>
      <c r="P148" s="148">
        <v>521</v>
      </c>
    </row>
    <row r="149" spans="1:16" x14ac:dyDescent="0.3">
      <c r="A149" t="s">
        <v>1667</v>
      </c>
      <c r="B149" t="s">
        <v>2015</v>
      </c>
      <c r="C149" s="148">
        <v>56503</v>
      </c>
      <c r="D149" s="148">
        <v>72</v>
      </c>
      <c r="E149" t="s">
        <v>361</v>
      </c>
      <c r="F149" s="148">
        <v>1</v>
      </c>
      <c r="G149" s="148" t="s">
        <v>1821</v>
      </c>
      <c r="H149" s="148">
        <v>1</v>
      </c>
      <c r="I149" s="148" t="s">
        <v>1922</v>
      </c>
      <c r="J149" t="b">
        <v>1</v>
      </c>
      <c r="K149" t="s">
        <v>1919</v>
      </c>
      <c r="L149" s="148" t="s">
        <v>1915</v>
      </c>
      <c r="M149" t="b">
        <v>1</v>
      </c>
      <c r="N149" s="148" t="s">
        <v>1916</v>
      </c>
    </row>
    <row r="150" spans="1:16" x14ac:dyDescent="0.3">
      <c r="A150" t="s">
        <v>1489</v>
      </c>
      <c r="C150" s="148">
        <v>19277</v>
      </c>
      <c r="D150" s="148">
        <v>227</v>
      </c>
      <c r="E150" t="s">
        <v>1009</v>
      </c>
      <c r="F150" s="148">
        <v>1</v>
      </c>
      <c r="G150" s="148" t="s">
        <v>1821</v>
      </c>
      <c r="H150" s="148">
        <v>1</v>
      </c>
      <c r="I150" s="148" t="s">
        <v>1922</v>
      </c>
      <c r="J150" t="b">
        <v>1</v>
      </c>
      <c r="K150" t="s">
        <v>1919</v>
      </c>
      <c r="L150" s="148" t="s">
        <v>1915</v>
      </c>
      <c r="M150" t="b">
        <v>0</v>
      </c>
      <c r="N150" s="225" t="s">
        <v>2034</v>
      </c>
      <c r="P150" s="148">
        <v>748</v>
      </c>
    </row>
    <row r="151" spans="1:16" x14ac:dyDescent="0.3">
      <c r="A151" t="s">
        <v>1489</v>
      </c>
      <c r="C151" s="148">
        <v>57494</v>
      </c>
      <c r="D151" s="148">
        <v>227</v>
      </c>
      <c r="E151" t="s">
        <v>1009</v>
      </c>
      <c r="F151" s="148">
        <v>1</v>
      </c>
      <c r="G151" s="148" t="s">
        <v>1821</v>
      </c>
      <c r="H151" s="148">
        <v>1</v>
      </c>
      <c r="I151" s="148" t="s">
        <v>1922</v>
      </c>
      <c r="J151" t="b">
        <v>1</v>
      </c>
      <c r="K151" t="s">
        <v>1919</v>
      </c>
      <c r="L151" s="148" t="s">
        <v>1915</v>
      </c>
      <c r="M151" t="b">
        <v>0</v>
      </c>
      <c r="N151" s="225" t="s">
        <v>2034</v>
      </c>
      <c r="P151" s="148">
        <v>710</v>
      </c>
    </row>
    <row r="152" spans="1:16" x14ac:dyDescent="0.3">
      <c r="A152" t="s">
        <v>1615</v>
      </c>
      <c r="B152" t="s">
        <v>2016</v>
      </c>
      <c r="C152" s="148">
        <v>18521</v>
      </c>
      <c r="D152" s="148">
        <v>61</v>
      </c>
      <c r="E152" t="s">
        <v>1291</v>
      </c>
      <c r="F152" s="148">
        <v>1</v>
      </c>
      <c r="G152" s="148" t="s">
        <v>1821</v>
      </c>
      <c r="H152" s="148">
        <v>1</v>
      </c>
      <c r="I152" s="148" t="s">
        <v>1922</v>
      </c>
      <c r="J152" t="b">
        <v>1</v>
      </c>
      <c r="K152" t="s">
        <v>1919</v>
      </c>
      <c r="L152" s="148" t="s">
        <v>1927</v>
      </c>
      <c r="M152" t="b">
        <v>0</v>
      </c>
      <c r="N152" s="148" t="s">
        <v>1916</v>
      </c>
    </row>
    <row r="153" spans="1:16" x14ac:dyDescent="0.3">
      <c r="A153" t="s">
        <v>1617</v>
      </c>
      <c r="B153" t="s">
        <v>2017</v>
      </c>
      <c r="C153" s="148">
        <v>18541</v>
      </c>
      <c r="D153" s="148">
        <v>363</v>
      </c>
      <c r="E153" t="s">
        <v>363</v>
      </c>
      <c r="F153" s="148">
        <v>1</v>
      </c>
      <c r="G153" s="148" t="s">
        <v>1821</v>
      </c>
      <c r="H153" s="148">
        <v>1</v>
      </c>
      <c r="I153" s="148" t="s">
        <v>1913</v>
      </c>
      <c r="J153" t="b">
        <v>1</v>
      </c>
      <c r="K153" t="s">
        <v>1914</v>
      </c>
      <c r="L153" s="148" t="s">
        <v>1915</v>
      </c>
      <c r="M153" t="b">
        <v>1</v>
      </c>
      <c r="N153" s="148" t="s">
        <v>1916</v>
      </c>
    </row>
    <row r="154" spans="1:16" x14ac:dyDescent="0.3">
      <c r="A154" t="s">
        <v>1854</v>
      </c>
      <c r="C154" s="148">
        <v>18617</v>
      </c>
      <c r="E154" t="s">
        <v>1018</v>
      </c>
      <c r="F154" s="148">
        <v>4</v>
      </c>
      <c r="G154" s="148" t="s">
        <v>1855</v>
      </c>
      <c r="H154" s="148">
        <v>7</v>
      </c>
      <c r="I154" s="148" t="s">
        <v>1453</v>
      </c>
      <c r="J154" t="b">
        <v>0</v>
      </c>
      <c r="K154" t="s">
        <v>2035</v>
      </c>
      <c r="L154" s="148" t="s">
        <v>1453</v>
      </c>
      <c r="M154" t="b">
        <v>0</v>
      </c>
      <c r="N154" s="225" t="s">
        <v>2034</v>
      </c>
    </row>
    <row r="155" spans="1:16" x14ac:dyDescent="0.3">
      <c r="A155" t="s">
        <v>2066</v>
      </c>
      <c r="D155" s="148">
        <v>377</v>
      </c>
      <c r="E155" t="s">
        <v>2067</v>
      </c>
      <c r="F155" s="148">
        <v>1</v>
      </c>
      <c r="G155" s="148" t="s">
        <v>1821</v>
      </c>
      <c r="H155" s="148">
        <v>1</v>
      </c>
      <c r="I155" s="148" t="s">
        <v>1913</v>
      </c>
      <c r="J155" t="b">
        <v>1</v>
      </c>
      <c r="K155" t="s">
        <v>1919</v>
      </c>
      <c r="L155" s="148" t="s">
        <v>1915</v>
      </c>
      <c r="M155" t="b">
        <v>0</v>
      </c>
      <c r="N155" s="148" t="s">
        <v>1916</v>
      </c>
    </row>
    <row r="156" spans="1:16" x14ac:dyDescent="0.3">
      <c r="A156" t="s">
        <v>1625</v>
      </c>
      <c r="B156" t="s">
        <v>2018</v>
      </c>
      <c r="C156" s="148" t="s">
        <v>1495</v>
      </c>
      <c r="D156" s="148">
        <v>664</v>
      </c>
      <c r="E156" t="s">
        <v>365</v>
      </c>
      <c r="F156" s="148">
        <v>1</v>
      </c>
      <c r="G156" s="148" t="s">
        <v>1821</v>
      </c>
      <c r="H156" s="148">
        <v>1</v>
      </c>
      <c r="I156" s="148" t="s">
        <v>1913</v>
      </c>
      <c r="J156" t="b">
        <v>1</v>
      </c>
      <c r="K156" t="s">
        <v>1919</v>
      </c>
      <c r="L156" s="148" t="s">
        <v>1915</v>
      </c>
      <c r="M156" t="b">
        <v>1</v>
      </c>
      <c r="N156" s="148" t="s">
        <v>1916</v>
      </c>
      <c r="P156" s="148">
        <v>749</v>
      </c>
    </row>
    <row r="157" spans="1:16" x14ac:dyDescent="0.3">
      <c r="A157" t="s">
        <v>1627</v>
      </c>
      <c r="B157" t="s">
        <v>2019</v>
      </c>
      <c r="C157" s="148">
        <v>19267</v>
      </c>
      <c r="D157" s="148">
        <v>344</v>
      </c>
      <c r="E157" t="s">
        <v>367</v>
      </c>
      <c r="F157" s="148">
        <v>1</v>
      </c>
      <c r="G157" s="148" t="s">
        <v>1821</v>
      </c>
      <c r="H157" s="148">
        <v>1</v>
      </c>
      <c r="I157" s="148" t="s">
        <v>1913</v>
      </c>
      <c r="J157" t="b">
        <v>1</v>
      </c>
      <c r="K157" t="s">
        <v>1924</v>
      </c>
      <c r="L157" s="148" t="s">
        <v>1915</v>
      </c>
      <c r="M157" t="b">
        <v>1</v>
      </c>
      <c r="N157" s="148" t="s">
        <v>1916</v>
      </c>
      <c r="P157" s="148">
        <v>377</v>
      </c>
    </row>
    <row r="158" spans="1:16" x14ac:dyDescent="0.3">
      <c r="A158" t="s">
        <v>1629</v>
      </c>
      <c r="B158" t="s">
        <v>2020</v>
      </c>
      <c r="C158" s="148" t="s">
        <v>1495</v>
      </c>
      <c r="D158" s="148">
        <v>729</v>
      </c>
      <c r="E158" t="s">
        <v>369</v>
      </c>
      <c r="F158" s="148">
        <v>1</v>
      </c>
      <c r="G158" s="148" t="s">
        <v>1821</v>
      </c>
      <c r="H158" s="148">
        <v>1</v>
      </c>
      <c r="I158" s="148" t="s">
        <v>1913</v>
      </c>
      <c r="J158" t="b">
        <v>1</v>
      </c>
      <c r="K158" t="s">
        <v>1919</v>
      </c>
      <c r="L158" s="148" t="s">
        <v>1915</v>
      </c>
      <c r="M158" t="b">
        <v>1</v>
      </c>
      <c r="N158" s="148" t="s">
        <v>1916</v>
      </c>
      <c r="P158" s="148">
        <v>71</v>
      </c>
    </row>
    <row r="159" spans="1:16" x14ac:dyDescent="0.3">
      <c r="A159" t="s">
        <v>1665</v>
      </c>
      <c r="C159" s="148">
        <v>22199</v>
      </c>
      <c r="E159" t="s">
        <v>1027</v>
      </c>
      <c r="F159" s="148">
        <v>3</v>
      </c>
      <c r="G159" s="148" t="s">
        <v>1857</v>
      </c>
      <c r="H159" s="148">
        <v>5</v>
      </c>
      <c r="I159" s="148" t="s">
        <v>1453</v>
      </c>
      <c r="J159" t="b">
        <v>0</v>
      </c>
      <c r="K159" t="s">
        <v>2033</v>
      </c>
      <c r="L159" s="148" t="s">
        <v>1453</v>
      </c>
      <c r="M159" t="b">
        <v>0</v>
      </c>
      <c r="N159" s="225" t="s">
        <v>2034</v>
      </c>
      <c r="P159" s="148">
        <v>59</v>
      </c>
    </row>
    <row r="160" spans="1:16" s="76" customFormat="1" x14ac:dyDescent="0.3">
      <c r="A160" t="s">
        <v>1674</v>
      </c>
      <c r="B160"/>
      <c r="C160" s="148">
        <v>22200</v>
      </c>
      <c r="D160" s="148"/>
      <c r="E160" s="25" t="s">
        <v>1409</v>
      </c>
      <c r="F160" s="148">
        <v>3</v>
      </c>
      <c r="G160" s="148" t="s">
        <v>1857</v>
      </c>
      <c r="H160" s="148">
        <v>5</v>
      </c>
      <c r="I160" s="148" t="s">
        <v>1453</v>
      </c>
      <c r="J160" t="b">
        <v>0</v>
      </c>
      <c r="K160" t="s">
        <v>2033</v>
      </c>
      <c r="L160" s="148" t="s">
        <v>1453</v>
      </c>
      <c r="M160" t="b">
        <v>0</v>
      </c>
      <c r="N160" s="225" t="s">
        <v>2034</v>
      </c>
      <c r="O160"/>
      <c r="P160" s="225">
        <v>760</v>
      </c>
    </row>
    <row r="161" spans="1:15" x14ac:dyDescent="0.3">
      <c r="A161" t="s">
        <v>1539</v>
      </c>
      <c r="B161" t="s">
        <v>2021</v>
      </c>
      <c r="C161" s="148" t="s">
        <v>1495</v>
      </c>
      <c r="D161" s="148">
        <v>242</v>
      </c>
      <c r="E161" t="s">
        <v>371</v>
      </c>
      <c r="F161" s="148">
        <v>1</v>
      </c>
      <c r="G161" s="148" t="s">
        <v>1821</v>
      </c>
      <c r="H161" s="148">
        <v>1</v>
      </c>
      <c r="I161" s="148" t="s">
        <v>1913</v>
      </c>
      <c r="J161" t="b">
        <v>1</v>
      </c>
      <c r="K161" t="s">
        <v>1919</v>
      </c>
      <c r="L161" s="148" t="s">
        <v>1915</v>
      </c>
      <c r="M161" t="b">
        <v>1</v>
      </c>
      <c r="N161" s="148" t="s">
        <v>1916</v>
      </c>
    </row>
    <row r="162" spans="1:15" x14ac:dyDescent="0.3">
      <c r="A162" t="s">
        <v>1631</v>
      </c>
      <c r="B162" t="s">
        <v>2023</v>
      </c>
      <c r="C162" s="148">
        <v>40548</v>
      </c>
      <c r="D162" s="148">
        <v>741</v>
      </c>
      <c r="E162" t="s">
        <v>373</v>
      </c>
      <c r="F162" s="148">
        <v>1</v>
      </c>
      <c r="G162" s="148" t="s">
        <v>1821</v>
      </c>
      <c r="H162" s="148">
        <v>1</v>
      </c>
      <c r="I162" s="148" t="s">
        <v>1913</v>
      </c>
      <c r="J162" t="b">
        <v>1</v>
      </c>
      <c r="K162" t="s">
        <v>1924</v>
      </c>
      <c r="L162" s="148" t="s">
        <v>1915</v>
      </c>
      <c r="M162" t="b">
        <v>1</v>
      </c>
      <c r="N162" s="148" t="s">
        <v>1916</v>
      </c>
    </row>
    <row r="163" spans="1:15" x14ac:dyDescent="0.3">
      <c r="A163" t="s">
        <v>1633</v>
      </c>
      <c r="B163" t="s">
        <v>2022</v>
      </c>
      <c r="C163" s="148">
        <v>19454</v>
      </c>
      <c r="D163" s="148">
        <v>106</v>
      </c>
      <c r="E163" t="s">
        <v>375</v>
      </c>
      <c r="F163" s="148">
        <v>1</v>
      </c>
      <c r="G163" s="148" t="s">
        <v>1821</v>
      </c>
      <c r="H163" s="148">
        <v>1</v>
      </c>
      <c r="I163" s="148" t="s">
        <v>1913</v>
      </c>
      <c r="J163" t="b">
        <v>1</v>
      </c>
      <c r="K163" t="s">
        <v>1914</v>
      </c>
      <c r="L163" s="148" t="s">
        <v>1915</v>
      </c>
      <c r="M163" t="b">
        <v>1</v>
      </c>
      <c r="N163" s="148" t="s">
        <v>1916</v>
      </c>
    </row>
    <row r="164" spans="1:15" x14ac:dyDescent="0.3">
      <c r="A164" t="s">
        <v>1534</v>
      </c>
      <c r="B164" t="s">
        <v>2024</v>
      </c>
      <c r="C164" s="148" t="s">
        <v>1495</v>
      </c>
      <c r="D164" s="148">
        <v>375</v>
      </c>
      <c r="E164" t="s">
        <v>410</v>
      </c>
      <c r="F164" s="148">
        <v>1</v>
      </c>
      <c r="G164" s="148" t="s">
        <v>1821</v>
      </c>
      <c r="H164" s="148">
        <v>1</v>
      </c>
      <c r="I164" s="148" t="s">
        <v>1913</v>
      </c>
      <c r="J164" t="b">
        <v>1</v>
      </c>
      <c r="K164" t="s">
        <v>1919</v>
      </c>
      <c r="L164" s="148" t="s">
        <v>1915</v>
      </c>
      <c r="M164" t="b">
        <v>1</v>
      </c>
      <c r="N164" s="148" t="s">
        <v>1916</v>
      </c>
    </row>
    <row r="165" spans="1:15" x14ac:dyDescent="0.3">
      <c r="A165" t="s">
        <v>1675</v>
      </c>
      <c r="C165" s="148">
        <v>19553</v>
      </c>
      <c r="E165" t="s">
        <v>1039</v>
      </c>
      <c r="F165" s="148">
        <v>5</v>
      </c>
      <c r="G165" s="148" t="s">
        <v>1856</v>
      </c>
      <c r="H165" s="148">
        <v>6</v>
      </c>
      <c r="I165" s="148" t="s">
        <v>1453</v>
      </c>
      <c r="J165" t="b">
        <v>0</v>
      </c>
      <c r="K165" t="s">
        <v>2035</v>
      </c>
      <c r="L165" s="148" t="s">
        <v>1453</v>
      </c>
      <c r="M165" t="b">
        <v>0</v>
      </c>
      <c r="N165" s="225" t="s">
        <v>2034</v>
      </c>
    </row>
    <row r="166" spans="1:15" x14ac:dyDescent="0.3">
      <c r="A166" t="s">
        <v>1678</v>
      </c>
      <c r="C166" s="148">
        <v>19511</v>
      </c>
      <c r="D166" s="148">
        <v>452</v>
      </c>
      <c r="E166" t="s">
        <v>1042</v>
      </c>
      <c r="F166" s="148">
        <v>3</v>
      </c>
      <c r="G166" s="148" t="s">
        <v>1857</v>
      </c>
      <c r="H166" s="148">
        <v>5</v>
      </c>
      <c r="I166" s="148" t="s">
        <v>1913</v>
      </c>
      <c r="J166" t="b">
        <v>1</v>
      </c>
      <c r="K166" t="s">
        <v>2035</v>
      </c>
      <c r="L166" s="148" t="s">
        <v>1915</v>
      </c>
      <c r="M166" t="b">
        <v>0</v>
      </c>
      <c r="N166" s="225" t="s">
        <v>2034</v>
      </c>
    </row>
    <row r="167" spans="1:15" x14ac:dyDescent="0.3">
      <c r="A167" t="s">
        <v>1635</v>
      </c>
      <c r="B167" t="s">
        <v>2025</v>
      </c>
      <c r="C167" s="148" t="s">
        <v>1495</v>
      </c>
      <c r="D167" s="148">
        <v>663</v>
      </c>
      <c r="E167" t="s">
        <v>378</v>
      </c>
      <c r="F167" s="148">
        <v>1</v>
      </c>
      <c r="G167" s="148" t="s">
        <v>1821</v>
      </c>
      <c r="H167" s="148">
        <v>1</v>
      </c>
      <c r="I167" s="148" t="s">
        <v>1913</v>
      </c>
      <c r="J167" t="b">
        <v>1</v>
      </c>
      <c r="K167" t="s">
        <v>1919</v>
      </c>
      <c r="L167" s="148" t="s">
        <v>1915</v>
      </c>
      <c r="M167" t="b">
        <v>1</v>
      </c>
      <c r="N167" s="148" t="s">
        <v>1916</v>
      </c>
    </row>
    <row r="168" spans="1:15" x14ac:dyDescent="0.3">
      <c r="A168" t="s">
        <v>2068</v>
      </c>
      <c r="D168" s="148">
        <v>71</v>
      </c>
      <c r="E168" t="s">
        <v>2069</v>
      </c>
      <c r="F168" s="148">
        <v>1</v>
      </c>
      <c r="G168" s="148" t="s">
        <v>1821</v>
      </c>
      <c r="H168" s="148">
        <v>1</v>
      </c>
      <c r="I168" s="148" t="s">
        <v>1913</v>
      </c>
      <c r="J168" t="b">
        <v>1</v>
      </c>
      <c r="K168" t="s">
        <v>1919</v>
      </c>
      <c r="L168" s="148" t="s">
        <v>1915</v>
      </c>
      <c r="M168" t="b">
        <v>0</v>
      </c>
      <c r="N168" s="148" t="s">
        <v>1916</v>
      </c>
      <c r="O168" t="s">
        <v>333</v>
      </c>
    </row>
    <row r="169" spans="1:15" x14ac:dyDescent="0.3">
      <c r="A169" t="s">
        <v>2070</v>
      </c>
      <c r="D169" s="148">
        <v>59</v>
      </c>
      <c r="E169" t="s">
        <v>2071</v>
      </c>
      <c r="F169" s="148">
        <v>1</v>
      </c>
      <c r="G169" s="148" t="s">
        <v>1821</v>
      </c>
      <c r="H169" s="148">
        <v>1</v>
      </c>
      <c r="I169" s="148" t="s">
        <v>1913</v>
      </c>
      <c r="J169" t="b">
        <v>1</v>
      </c>
      <c r="K169" t="s">
        <v>1919</v>
      </c>
      <c r="L169" s="233" t="s">
        <v>1915</v>
      </c>
      <c r="M169" t="b">
        <v>0</v>
      </c>
      <c r="N169" s="148" t="s">
        <v>1916</v>
      </c>
    </row>
    <row r="170" spans="1:15" x14ac:dyDescent="0.3">
      <c r="A170" t="s">
        <v>1860</v>
      </c>
      <c r="C170" s="148">
        <v>20523</v>
      </c>
      <c r="E170" t="s">
        <v>1047</v>
      </c>
      <c r="F170" s="148">
        <v>4</v>
      </c>
      <c r="G170" s="148" t="s">
        <v>1855</v>
      </c>
      <c r="H170" s="148">
        <v>7</v>
      </c>
      <c r="I170" s="148" t="s">
        <v>1453</v>
      </c>
      <c r="J170" t="b">
        <v>0</v>
      </c>
      <c r="K170" t="s">
        <v>2035</v>
      </c>
      <c r="L170" s="148" t="s">
        <v>1453</v>
      </c>
      <c r="M170" t="b">
        <v>0</v>
      </c>
      <c r="N170" s="225" t="s">
        <v>2034</v>
      </c>
    </row>
    <row r="171" spans="1:15" x14ac:dyDescent="0.3">
      <c r="A171" t="s">
        <v>1641</v>
      </c>
      <c r="B171" t="s">
        <v>2026</v>
      </c>
      <c r="C171" s="148">
        <v>20535</v>
      </c>
      <c r="D171" s="148">
        <v>409</v>
      </c>
      <c r="E171" t="s">
        <v>380</v>
      </c>
      <c r="F171" s="148">
        <v>1</v>
      </c>
      <c r="G171" s="148" t="s">
        <v>1821</v>
      </c>
      <c r="H171" s="148">
        <v>1</v>
      </c>
      <c r="I171" s="148" t="s">
        <v>1913</v>
      </c>
      <c r="J171" t="b">
        <v>1</v>
      </c>
      <c r="K171" t="s">
        <v>1914</v>
      </c>
      <c r="L171" s="148" t="s">
        <v>1915</v>
      </c>
      <c r="M171" t="b">
        <v>1</v>
      </c>
      <c r="N171" s="148" t="s">
        <v>1916</v>
      </c>
    </row>
    <row r="172" spans="1:15" x14ac:dyDescent="0.3">
      <c r="A172" t="s">
        <v>1664</v>
      </c>
      <c r="C172" s="148">
        <v>21015</v>
      </c>
      <c r="D172" s="148">
        <v>111</v>
      </c>
      <c r="E172" t="s">
        <v>382</v>
      </c>
      <c r="F172" s="148">
        <v>1</v>
      </c>
      <c r="G172" s="148" t="s">
        <v>1821</v>
      </c>
      <c r="H172" s="148">
        <v>1</v>
      </c>
      <c r="J172" t="b">
        <v>1</v>
      </c>
      <c r="K172" t="s">
        <v>1914</v>
      </c>
      <c r="L172" s="148" t="s">
        <v>1915</v>
      </c>
      <c r="M172" t="b">
        <v>0</v>
      </c>
      <c r="N172" s="148" t="s">
        <v>1916</v>
      </c>
    </row>
    <row r="173" spans="1:15" x14ac:dyDescent="0.3">
      <c r="A173" t="s">
        <v>1643</v>
      </c>
      <c r="B173" t="s">
        <v>2027</v>
      </c>
      <c r="C173" s="148">
        <v>30150</v>
      </c>
      <c r="D173" s="148">
        <v>53</v>
      </c>
      <c r="E173" t="s">
        <v>2028</v>
      </c>
      <c r="F173" s="148">
        <v>1</v>
      </c>
      <c r="G173" s="148" t="s">
        <v>1821</v>
      </c>
      <c r="H173" s="148">
        <v>1</v>
      </c>
      <c r="I173" s="148" t="s">
        <v>1922</v>
      </c>
      <c r="J173" t="b">
        <v>1</v>
      </c>
      <c r="K173" t="s">
        <v>1914</v>
      </c>
      <c r="L173" s="148" t="s">
        <v>1927</v>
      </c>
      <c r="M173" t="b">
        <v>0</v>
      </c>
      <c r="N173" s="148" t="s">
        <v>1916</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74" t="s">
        <v>2205</v>
      </c>
      <c r="B1" s="375"/>
      <c r="C1" s="375"/>
      <c r="D1" s="375"/>
    </row>
    <row r="2" spans="1:5" x14ac:dyDescent="0.3">
      <c r="A2" s="3" t="s">
        <v>2186</v>
      </c>
    </row>
    <row r="3" spans="1:5" ht="31.5" customHeight="1" x14ac:dyDescent="0.3">
      <c r="A3" s="2" t="s">
        <v>0</v>
      </c>
      <c r="B3" s="10" t="s">
        <v>1</v>
      </c>
      <c r="C3" s="10" t="s">
        <v>2</v>
      </c>
      <c r="D3" s="10" t="s">
        <v>3</v>
      </c>
      <c r="E3" s="10" t="s">
        <v>52</v>
      </c>
    </row>
    <row r="4" spans="1:5" x14ac:dyDescent="0.3">
      <c r="A4" s="7" t="s">
        <v>4</v>
      </c>
      <c r="B4" s="7">
        <v>12</v>
      </c>
      <c r="C4" s="7">
        <v>0</v>
      </c>
      <c r="D4" s="7">
        <v>0</v>
      </c>
      <c r="E4" s="139">
        <v>1</v>
      </c>
    </row>
    <row r="5" spans="1:5" x14ac:dyDescent="0.3">
      <c r="A5" s="8" t="s">
        <v>5</v>
      </c>
      <c r="B5" s="8">
        <v>16</v>
      </c>
      <c r="C5" s="8">
        <v>0</v>
      </c>
      <c r="D5" s="8">
        <v>0</v>
      </c>
      <c r="E5" s="139">
        <v>1</v>
      </c>
    </row>
    <row r="6" spans="1:5" x14ac:dyDescent="0.3">
      <c r="A6" s="8" t="s">
        <v>6</v>
      </c>
      <c r="B6" s="8">
        <v>27</v>
      </c>
      <c r="C6" s="8">
        <v>0</v>
      </c>
      <c r="D6" s="8">
        <v>0</v>
      </c>
      <c r="E6" s="139">
        <v>1</v>
      </c>
    </row>
    <row r="7" spans="1:5" x14ac:dyDescent="0.3">
      <c r="A7" s="8" t="s">
        <v>7</v>
      </c>
      <c r="B7" s="8">
        <v>8</v>
      </c>
      <c r="C7" s="8">
        <v>0</v>
      </c>
      <c r="D7" s="8">
        <v>15</v>
      </c>
      <c r="E7" s="139">
        <v>1</v>
      </c>
    </row>
    <row r="8" spans="1:5" x14ac:dyDescent="0.3">
      <c r="A8" s="8" t="s">
        <v>8</v>
      </c>
      <c r="B8" s="8">
        <v>5</v>
      </c>
      <c r="C8" s="8">
        <v>0</v>
      </c>
      <c r="D8" s="8">
        <v>5</v>
      </c>
      <c r="E8" s="139">
        <v>1</v>
      </c>
    </row>
    <row r="9" spans="1:5" x14ac:dyDescent="0.3">
      <c r="A9" s="8" t="s">
        <v>9</v>
      </c>
      <c r="B9" s="8">
        <v>48</v>
      </c>
      <c r="C9" s="8">
        <v>1</v>
      </c>
      <c r="D9" s="8">
        <v>0</v>
      </c>
      <c r="E9" s="139">
        <v>0.97959183673469385</v>
      </c>
    </row>
    <row r="10" spans="1:5" x14ac:dyDescent="0.3">
      <c r="A10" s="8" t="s">
        <v>10</v>
      </c>
      <c r="B10" s="8">
        <v>7</v>
      </c>
      <c r="C10" s="8">
        <v>0</v>
      </c>
      <c r="D10" s="8">
        <v>2</v>
      </c>
      <c r="E10" s="139">
        <v>1</v>
      </c>
    </row>
    <row r="11" spans="1:5" x14ac:dyDescent="0.3">
      <c r="A11" s="8" t="s">
        <v>11</v>
      </c>
      <c r="B11" s="8">
        <v>11</v>
      </c>
      <c r="C11" s="8">
        <v>0</v>
      </c>
      <c r="D11" s="8">
        <v>0</v>
      </c>
      <c r="E11" s="139">
        <v>1</v>
      </c>
    </row>
    <row r="12" spans="1:5" x14ac:dyDescent="0.3">
      <c r="A12" s="8" t="s">
        <v>12</v>
      </c>
      <c r="B12" s="8">
        <v>0</v>
      </c>
      <c r="C12" s="8">
        <v>0</v>
      </c>
      <c r="D12" s="8">
        <v>95</v>
      </c>
      <c r="E12" s="139"/>
    </row>
    <row r="13" spans="1:5" x14ac:dyDescent="0.3">
      <c r="A13" s="8" t="s">
        <v>13</v>
      </c>
      <c r="B13" s="8">
        <v>22</v>
      </c>
      <c r="C13" s="8">
        <v>0</v>
      </c>
      <c r="D13" s="8">
        <v>6</v>
      </c>
      <c r="E13" s="139">
        <v>1</v>
      </c>
    </row>
    <row r="14" spans="1:5" x14ac:dyDescent="0.3">
      <c r="A14" s="9" t="s">
        <v>14</v>
      </c>
      <c r="B14" s="9">
        <v>40</v>
      </c>
      <c r="C14" s="9">
        <v>2</v>
      </c>
      <c r="D14" s="9">
        <v>1</v>
      </c>
      <c r="E14" s="139">
        <v>0.95238095238095233</v>
      </c>
    </row>
    <row r="15" spans="1:5" x14ac:dyDescent="0.3">
      <c r="A15" s="2" t="s">
        <v>15</v>
      </c>
      <c r="B15" s="2">
        <v>196</v>
      </c>
      <c r="C15" s="2">
        <v>3</v>
      </c>
      <c r="D15" s="2">
        <v>124</v>
      </c>
      <c r="E15" s="2"/>
    </row>
    <row r="16" spans="1:5" x14ac:dyDescent="0.3">
      <c r="A16" s="71" t="s">
        <v>537</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09375" defaultRowHeight="14.4" x14ac:dyDescent="0.3"/>
  <cols>
    <col min="1" max="1" width="12.5546875" customWidth="1"/>
    <col min="2" max="2" width="22.88671875" bestFit="1" customWidth="1"/>
    <col min="4" max="4" width="50.109375" customWidth="1"/>
    <col min="5" max="5" width="9.109375" style="148"/>
    <col min="7" max="7" width="28.33203125" bestFit="1" customWidth="1"/>
  </cols>
  <sheetData>
    <row r="1" spans="1:8" ht="28.8" x14ac:dyDescent="0.3">
      <c r="A1" s="73" t="s">
        <v>2073</v>
      </c>
      <c r="B1" s="73" t="s">
        <v>2074</v>
      </c>
      <c r="C1" s="73" t="s">
        <v>2075</v>
      </c>
      <c r="D1" s="73" t="s">
        <v>2076</v>
      </c>
      <c r="E1" s="147" t="s">
        <v>2077</v>
      </c>
      <c r="F1" s="147" t="s">
        <v>2078</v>
      </c>
      <c r="G1" s="73" t="s">
        <v>1484</v>
      </c>
      <c r="H1" s="73" t="s">
        <v>59</v>
      </c>
    </row>
    <row r="2" spans="1:8" x14ac:dyDescent="0.3">
      <c r="A2" t="s">
        <v>1530</v>
      </c>
      <c r="B2" t="s">
        <v>578</v>
      </c>
      <c r="C2" t="b">
        <v>1</v>
      </c>
      <c r="D2" t="s">
        <v>62</v>
      </c>
      <c r="F2" s="148"/>
      <c r="G2" t="s">
        <v>8</v>
      </c>
    </row>
    <row r="3" spans="1:8" x14ac:dyDescent="0.3">
      <c r="A3" t="s">
        <v>1547</v>
      </c>
      <c r="B3" t="s">
        <v>580</v>
      </c>
      <c r="C3" t="b">
        <v>1</v>
      </c>
      <c r="D3" t="s">
        <v>64</v>
      </c>
      <c r="F3" s="148"/>
      <c r="G3" t="s">
        <v>9</v>
      </c>
    </row>
    <row r="4" spans="1:8" x14ac:dyDescent="0.3">
      <c r="A4" t="s">
        <v>1566</v>
      </c>
      <c r="B4" t="s">
        <v>582</v>
      </c>
      <c r="C4" t="b">
        <v>1</v>
      </c>
      <c r="D4" t="s">
        <v>66</v>
      </c>
      <c r="F4" s="148"/>
      <c r="G4" t="s">
        <v>9</v>
      </c>
    </row>
    <row r="5" spans="1:8" x14ac:dyDescent="0.3">
      <c r="A5" t="s">
        <v>1583</v>
      </c>
      <c r="B5" t="s">
        <v>584</v>
      </c>
      <c r="C5" t="b">
        <v>1</v>
      </c>
      <c r="D5" t="s">
        <v>68</v>
      </c>
      <c r="F5" s="148"/>
      <c r="G5" t="s">
        <v>4</v>
      </c>
    </row>
    <row r="6" spans="1:8" x14ac:dyDescent="0.3">
      <c r="A6" t="s">
        <v>1608</v>
      </c>
      <c r="B6" t="s">
        <v>629</v>
      </c>
      <c r="C6" t="b">
        <v>1</v>
      </c>
      <c r="D6" t="s">
        <v>630</v>
      </c>
      <c r="F6" s="148"/>
      <c r="G6" t="s">
        <v>14</v>
      </c>
    </row>
    <row r="7" spans="1:8" x14ac:dyDescent="0.3">
      <c r="A7" t="s">
        <v>1694</v>
      </c>
      <c r="B7" t="s">
        <v>632</v>
      </c>
      <c r="C7" t="b">
        <v>1</v>
      </c>
      <c r="D7" t="s">
        <v>633</v>
      </c>
      <c r="F7" s="148"/>
      <c r="G7" t="s">
        <v>14</v>
      </c>
    </row>
    <row r="8" spans="1:8" x14ac:dyDescent="0.3">
      <c r="A8" t="s">
        <v>1738</v>
      </c>
      <c r="B8" t="s">
        <v>635</v>
      </c>
      <c r="C8" t="b">
        <v>1</v>
      </c>
      <c r="D8" t="s">
        <v>636</v>
      </c>
      <c r="F8" s="148"/>
      <c r="G8" t="s">
        <v>14</v>
      </c>
    </row>
    <row r="9" spans="1:8" x14ac:dyDescent="0.3">
      <c r="A9" t="s">
        <v>1762</v>
      </c>
      <c r="B9" t="s">
        <v>638</v>
      </c>
      <c r="C9" t="b">
        <v>1</v>
      </c>
      <c r="D9" t="s">
        <v>90</v>
      </c>
      <c r="F9" s="148"/>
      <c r="G9" t="s">
        <v>14</v>
      </c>
    </row>
    <row r="10" spans="1:8" x14ac:dyDescent="0.3">
      <c r="A10" t="s">
        <v>1545</v>
      </c>
      <c r="B10" t="s">
        <v>619</v>
      </c>
      <c r="C10" t="b">
        <v>1</v>
      </c>
      <c r="D10" t="s">
        <v>620</v>
      </c>
      <c r="F10" s="148"/>
      <c r="G10" t="s">
        <v>14</v>
      </c>
    </row>
    <row r="11" spans="1:8" x14ac:dyDescent="0.3">
      <c r="A11" t="s">
        <v>1729</v>
      </c>
      <c r="B11" t="s">
        <v>796</v>
      </c>
      <c r="C11" t="b">
        <v>1</v>
      </c>
      <c r="D11" t="s">
        <v>797</v>
      </c>
      <c r="F11" s="148"/>
      <c r="G11" t="s">
        <v>7</v>
      </c>
    </row>
    <row r="12" spans="1:8" x14ac:dyDescent="0.3">
      <c r="A12" t="s">
        <v>2079</v>
      </c>
      <c r="B12" t="s">
        <v>626</v>
      </c>
      <c r="C12" t="b">
        <v>0</v>
      </c>
      <c r="D12" t="s">
        <v>627</v>
      </c>
      <c r="F12" s="148" t="s">
        <v>2080</v>
      </c>
      <c r="G12" t="s">
        <v>14</v>
      </c>
      <c r="H12" t="s">
        <v>2081</v>
      </c>
    </row>
    <row r="13" spans="1:8" x14ac:dyDescent="0.3">
      <c r="A13" t="s">
        <v>1619</v>
      </c>
      <c r="B13" t="s">
        <v>626</v>
      </c>
      <c r="C13" t="b">
        <v>1</v>
      </c>
      <c r="D13" t="s">
        <v>1396</v>
      </c>
      <c r="E13" s="148">
        <v>3</v>
      </c>
      <c r="F13" s="148">
        <v>2008</v>
      </c>
      <c r="G13" t="s">
        <v>14</v>
      </c>
      <c r="H13" t="s">
        <v>2081</v>
      </c>
    </row>
    <row r="14" spans="1:8" x14ac:dyDescent="0.3">
      <c r="A14" t="s">
        <v>2082</v>
      </c>
      <c r="B14" t="s">
        <v>602</v>
      </c>
      <c r="C14" t="b">
        <v>0</v>
      </c>
      <c r="D14" t="s">
        <v>603</v>
      </c>
      <c r="F14" s="148" t="s">
        <v>2083</v>
      </c>
      <c r="G14" t="s">
        <v>13</v>
      </c>
    </row>
    <row r="15" spans="1:8" x14ac:dyDescent="0.3">
      <c r="A15" t="s">
        <v>2084</v>
      </c>
      <c r="B15" t="s">
        <v>602</v>
      </c>
      <c r="C15" t="b">
        <v>0</v>
      </c>
      <c r="D15" t="s">
        <v>2085</v>
      </c>
      <c r="F15" s="148" t="s">
        <v>2086</v>
      </c>
      <c r="G15" t="s">
        <v>13</v>
      </c>
      <c r="H15" t="s">
        <v>2087</v>
      </c>
    </row>
    <row r="16" spans="1:8" x14ac:dyDescent="0.3">
      <c r="A16" t="s">
        <v>2088</v>
      </c>
      <c r="B16" t="s">
        <v>602</v>
      </c>
      <c r="C16" t="b">
        <v>0</v>
      </c>
      <c r="D16" t="s">
        <v>2089</v>
      </c>
      <c r="E16" s="148">
        <v>3</v>
      </c>
      <c r="F16" s="148" t="s">
        <v>2090</v>
      </c>
      <c r="G16" t="s">
        <v>13</v>
      </c>
    </row>
    <row r="17" spans="1:8" x14ac:dyDescent="0.3">
      <c r="A17" t="s">
        <v>2091</v>
      </c>
      <c r="B17" t="s">
        <v>602</v>
      </c>
      <c r="C17" t="b">
        <v>0</v>
      </c>
      <c r="D17" t="s">
        <v>2092</v>
      </c>
      <c r="E17" s="148">
        <v>1</v>
      </c>
      <c r="F17" s="148" t="s">
        <v>2093</v>
      </c>
      <c r="G17" t="s">
        <v>13</v>
      </c>
      <c r="H17" t="s">
        <v>2081</v>
      </c>
    </row>
    <row r="18" spans="1:8" x14ac:dyDescent="0.3">
      <c r="A18" t="s">
        <v>2094</v>
      </c>
      <c r="B18" t="s">
        <v>602</v>
      </c>
      <c r="C18" t="b">
        <v>0</v>
      </c>
      <c r="D18" t="s">
        <v>2095</v>
      </c>
      <c r="E18" s="148">
        <v>10</v>
      </c>
      <c r="F18" s="148" t="s">
        <v>2096</v>
      </c>
      <c r="G18" t="s">
        <v>13</v>
      </c>
      <c r="H18" t="s">
        <v>2081</v>
      </c>
    </row>
    <row r="19" spans="1:8" x14ac:dyDescent="0.3">
      <c r="A19" t="s">
        <v>1528</v>
      </c>
      <c r="B19" t="s">
        <v>602</v>
      </c>
      <c r="C19" t="b">
        <v>1</v>
      </c>
      <c r="D19" t="s">
        <v>1394</v>
      </c>
      <c r="E19" s="148">
        <v>2</v>
      </c>
      <c r="F19" s="148" t="s">
        <v>2097</v>
      </c>
      <c r="G19" t="s">
        <v>13</v>
      </c>
      <c r="H19" t="s">
        <v>2098</v>
      </c>
    </row>
    <row r="20" spans="1:8" x14ac:dyDescent="0.3">
      <c r="A20" t="s">
        <v>2099</v>
      </c>
      <c r="B20" t="s">
        <v>623</v>
      </c>
      <c r="C20" t="b">
        <v>0</v>
      </c>
      <c r="D20" t="s">
        <v>96</v>
      </c>
      <c r="E20" s="148" t="s">
        <v>505</v>
      </c>
      <c r="G20" t="s">
        <v>7</v>
      </c>
    </row>
    <row r="21" spans="1:8" x14ac:dyDescent="0.3">
      <c r="A21" t="s">
        <v>1603</v>
      </c>
      <c r="B21" t="s">
        <v>623</v>
      </c>
      <c r="C21" t="b">
        <v>0</v>
      </c>
      <c r="D21" t="s">
        <v>2100</v>
      </c>
      <c r="E21" s="148">
        <v>1</v>
      </c>
      <c r="F21" s="148" t="s">
        <v>2101</v>
      </c>
      <c r="G21" t="s">
        <v>7</v>
      </c>
      <c r="H21" t="s">
        <v>2081</v>
      </c>
    </row>
    <row r="22" spans="1:8" x14ac:dyDescent="0.3">
      <c r="A22" t="s">
        <v>1519</v>
      </c>
      <c r="B22" t="s">
        <v>623</v>
      </c>
      <c r="C22" t="b">
        <v>1</v>
      </c>
      <c r="D22" t="s">
        <v>1395</v>
      </c>
      <c r="E22" s="148">
        <v>1</v>
      </c>
      <c r="F22" s="148">
        <v>2012</v>
      </c>
      <c r="G22" t="s">
        <v>7</v>
      </c>
      <c r="H22" t="s">
        <v>2081</v>
      </c>
    </row>
    <row r="23" spans="1:8" x14ac:dyDescent="0.3">
      <c r="A23" t="s">
        <v>2102</v>
      </c>
      <c r="B23" t="s">
        <v>1284</v>
      </c>
      <c r="C23" t="b">
        <v>0</v>
      </c>
      <c r="D23" t="s">
        <v>1413</v>
      </c>
      <c r="F23" s="148" t="s">
        <v>2103</v>
      </c>
      <c r="G23" t="s">
        <v>13</v>
      </c>
    </row>
    <row r="24" spans="1:8" x14ac:dyDescent="0.3">
      <c r="A24" t="s">
        <v>1602</v>
      </c>
      <c r="B24" t="s">
        <v>606</v>
      </c>
      <c r="C24" t="b">
        <v>1</v>
      </c>
      <c r="D24" t="s">
        <v>607</v>
      </c>
      <c r="F24" s="148">
        <v>1998</v>
      </c>
      <c r="G24" t="s">
        <v>13</v>
      </c>
      <c r="H24" t="s">
        <v>2098</v>
      </c>
    </row>
    <row r="25" spans="1:8" x14ac:dyDescent="0.3">
      <c r="A25" t="s">
        <v>2104</v>
      </c>
      <c r="B25" t="s">
        <v>646</v>
      </c>
      <c r="C25" t="b">
        <v>0</v>
      </c>
      <c r="D25" t="s">
        <v>647</v>
      </c>
      <c r="F25" s="148" t="s">
        <v>2105</v>
      </c>
      <c r="G25" t="s">
        <v>9</v>
      </c>
    </row>
    <row r="26" spans="1:8" x14ac:dyDescent="0.3">
      <c r="A26" t="s">
        <v>1525</v>
      </c>
      <c r="B26" t="s">
        <v>646</v>
      </c>
      <c r="C26" t="b">
        <v>1</v>
      </c>
      <c r="D26" t="s">
        <v>1405</v>
      </c>
      <c r="F26" s="148">
        <v>1988</v>
      </c>
      <c r="G26" t="s">
        <v>9</v>
      </c>
    </row>
    <row r="27" spans="1:8" x14ac:dyDescent="0.3">
      <c r="A27" t="s">
        <v>1624</v>
      </c>
      <c r="B27" t="s">
        <v>644</v>
      </c>
      <c r="C27" t="b">
        <v>1</v>
      </c>
      <c r="D27" t="s">
        <v>105</v>
      </c>
      <c r="F27" s="148"/>
      <c r="G27" t="s">
        <v>11</v>
      </c>
    </row>
    <row r="28" spans="1:8" x14ac:dyDescent="0.3">
      <c r="A28" t="s">
        <v>1681</v>
      </c>
      <c r="B28" t="s">
        <v>708</v>
      </c>
      <c r="C28" t="b">
        <v>1</v>
      </c>
      <c r="D28" t="s">
        <v>106</v>
      </c>
      <c r="F28" s="148"/>
      <c r="G28" t="s">
        <v>14</v>
      </c>
    </row>
    <row r="29" spans="1:8" x14ac:dyDescent="0.3">
      <c r="A29" t="s">
        <v>1698</v>
      </c>
      <c r="B29" t="s">
        <v>649</v>
      </c>
      <c r="C29" t="b">
        <v>1</v>
      </c>
      <c r="D29" t="s">
        <v>107</v>
      </c>
      <c r="F29" s="148"/>
      <c r="G29" t="s">
        <v>5</v>
      </c>
    </row>
    <row r="30" spans="1:8" x14ac:dyDescent="0.3">
      <c r="A30" t="s">
        <v>1711</v>
      </c>
      <c r="B30" t="s">
        <v>651</v>
      </c>
      <c r="C30" t="b">
        <v>1</v>
      </c>
      <c r="D30" t="s">
        <v>108</v>
      </c>
      <c r="F30" s="148"/>
      <c r="G30" t="s">
        <v>9</v>
      </c>
    </row>
    <row r="31" spans="1:8" x14ac:dyDescent="0.3">
      <c r="A31" t="s">
        <v>1739</v>
      </c>
      <c r="B31" t="s">
        <v>710</v>
      </c>
      <c r="C31" t="b">
        <v>1</v>
      </c>
      <c r="D31" t="s">
        <v>109</v>
      </c>
      <c r="F31" s="148"/>
      <c r="G31" t="s">
        <v>9</v>
      </c>
    </row>
    <row r="32" spans="1:8" x14ac:dyDescent="0.3">
      <c r="A32" t="s">
        <v>1746</v>
      </c>
      <c r="B32" t="s">
        <v>653</v>
      </c>
      <c r="C32" t="b">
        <v>1</v>
      </c>
      <c r="D32" t="s">
        <v>111</v>
      </c>
      <c r="F32" s="148"/>
      <c r="G32" t="s">
        <v>5</v>
      </c>
    </row>
    <row r="33" spans="1:8" x14ac:dyDescent="0.3">
      <c r="A33" t="s">
        <v>1893</v>
      </c>
      <c r="B33" t="s">
        <v>642</v>
      </c>
      <c r="C33" t="b">
        <v>0</v>
      </c>
      <c r="D33" t="s">
        <v>112</v>
      </c>
      <c r="E33" s="148" t="s">
        <v>505</v>
      </c>
      <c r="G33" t="s">
        <v>9</v>
      </c>
    </row>
    <row r="34" spans="1:8" x14ac:dyDescent="0.3">
      <c r="A34" t="s">
        <v>1597</v>
      </c>
      <c r="B34" t="s">
        <v>642</v>
      </c>
      <c r="C34" t="b">
        <v>1</v>
      </c>
      <c r="D34" t="s">
        <v>1397</v>
      </c>
      <c r="E34" s="148">
        <v>9</v>
      </c>
      <c r="F34" s="148">
        <v>2016</v>
      </c>
      <c r="G34" t="s">
        <v>9</v>
      </c>
    </row>
    <row r="35" spans="1:8" x14ac:dyDescent="0.3">
      <c r="A35" t="s">
        <v>1753</v>
      </c>
      <c r="B35" t="s">
        <v>656</v>
      </c>
      <c r="C35" t="b">
        <v>1</v>
      </c>
      <c r="D35" t="s">
        <v>113</v>
      </c>
      <c r="F35" s="148"/>
      <c r="G35" t="s">
        <v>5</v>
      </c>
    </row>
    <row r="36" spans="1:8" x14ac:dyDescent="0.3">
      <c r="A36" t="s">
        <v>1756</v>
      </c>
      <c r="B36" t="s">
        <v>712</v>
      </c>
      <c r="C36" t="b">
        <v>1</v>
      </c>
      <c r="D36" t="s">
        <v>114</v>
      </c>
      <c r="F36" s="148"/>
      <c r="G36" t="s">
        <v>9</v>
      </c>
    </row>
    <row r="37" spans="1:8" x14ac:dyDescent="0.3">
      <c r="A37" t="s">
        <v>1757</v>
      </c>
      <c r="B37" t="s">
        <v>714</v>
      </c>
      <c r="C37" t="b">
        <v>1</v>
      </c>
      <c r="D37" t="s">
        <v>115</v>
      </c>
      <c r="F37" s="148"/>
      <c r="G37" t="s">
        <v>14</v>
      </c>
    </row>
    <row r="38" spans="1:8" x14ac:dyDescent="0.3">
      <c r="A38" t="s">
        <v>1763</v>
      </c>
      <c r="B38" t="s">
        <v>716</v>
      </c>
      <c r="C38" t="b">
        <v>1</v>
      </c>
      <c r="D38" t="s">
        <v>116</v>
      </c>
      <c r="F38" s="148"/>
      <c r="G38" t="s">
        <v>14</v>
      </c>
    </row>
    <row r="39" spans="1:8" x14ac:dyDescent="0.3">
      <c r="A39" t="s">
        <v>1765</v>
      </c>
      <c r="B39" t="s">
        <v>658</v>
      </c>
      <c r="C39" t="b">
        <v>1</v>
      </c>
      <c r="D39" t="s">
        <v>117</v>
      </c>
      <c r="F39" s="148"/>
      <c r="G39" t="s">
        <v>9</v>
      </c>
    </row>
    <row r="40" spans="1:8" x14ac:dyDescent="0.3">
      <c r="A40" t="s">
        <v>1768</v>
      </c>
      <c r="B40" t="s">
        <v>718</v>
      </c>
      <c r="C40" t="b">
        <v>1</v>
      </c>
      <c r="D40" t="s">
        <v>118</v>
      </c>
      <c r="F40" s="148"/>
      <c r="G40" t="s">
        <v>14</v>
      </c>
    </row>
    <row r="41" spans="1:8" x14ac:dyDescent="0.3">
      <c r="A41" t="s">
        <v>2106</v>
      </c>
      <c r="B41" t="s">
        <v>704</v>
      </c>
      <c r="C41" t="b">
        <v>0</v>
      </c>
      <c r="D41" t="s">
        <v>396</v>
      </c>
      <c r="E41" s="148" t="s">
        <v>505</v>
      </c>
      <c r="G41" t="s">
        <v>9</v>
      </c>
    </row>
    <row r="42" spans="1:8" x14ac:dyDescent="0.3">
      <c r="A42" t="s">
        <v>1507</v>
      </c>
      <c r="B42" t="s">
        <v>704</v>
      </c>
      <c r="C42" t="b">
        <v>1</v>
      </c>
      <c r="D42" t="s">
        <v>2107</v>
      </c>
      <c r="E42" s="148">
        <v>1</v>
      </c>
      <c r="F42" s="148">
        <v>2005</v>
      </c>
      <c r="G42" t="s">
        <v>9</v>
      </c>
      <c r="H42" t="s">
        <v>2087</v>
      </c>
    </row>
    <row r="43" spans="1:8" x14ac:dyDescent="0.3">
      <c r="A43" t="s">
        <v>1776</v>
      </c>
      <c r="B43" t="s">
        <v>720</v>
      </c>
      <c r="C43" t="b">
        <v>1</v>
      </c>
      <c r="D43" t="s">
        <v>119</v>
      </c>
      <c r="F43" s="148"/>
      <c r="G43" t="s">
        <v>14</v>
      </c>
    </row>
    <row r="44" spans="1:8" x14ac:dyDescent="0.3">
      <c r="A44" t="s">
        <v>1894</v>
      </c>
      <c r="B44" t="s">
        <v>660</v>
      </c>
      <c r="C44" t="b">
        <v>0</v>
      </c>
      <c r="D44" t="s">
        <v>120</v>
      </c>
      <c r="F44" s="148"/>
      <c r="G44" t="s">
        <v>9</v>
      </c>
    </row>
    <row r="45" spans="1:8" x14ac:dyDescent="0.3">
      <c r="A45" t="s">
        <v>1553</v>
      </c>
      <c r="B45" t="s">
        <v>660</v>
      </c>
      <c r="C45" t="b">
        <v>1</v>
      </c>
      <c r="D45" t="s">
        <v>1398</v>
      </c>
      <c r="E45" s="148">
        <v>10</v>
      </c>
      <c r="F45" s="148">
        <v>2006</v>
      </c>
      <c r="G45" t="s">
        <v>9</v>
      </c>
    </row>
    <row r="46" spans="1:8" x14ac:dyDescent="0.3">
      <c r="A46" t="s">
        <v>1779</v>
      </c>
      <c r="B46" t="s">
        <v>662</v>
      </c>
      <c r="C46" t="b">
        <v>1</v>
      </c>
      <c r="D46" t="s">
        <v>121</v>
      </c>
      <c r="F46" s="148"/>
      <c r="G46" t="s">
        <v>11</v>
      </c>
    </row>
    <row r="47" spans="1:8" x14ac:dyDescent="0.3">
      <c r="A47" t="s">
        <v>1788</v>
      </c>
      <c r="B47" t="s">
        <v>664</v>
      </c>
      <c r="C47" t="b">
        <v>1</v>
      </c>
      <c r="D47" t="s">
        <v>122</v>
      </c>
      <c r="F47" s="148"/>
      <c r="G47" t="s">
        <v>11</v>
      </c>
    </row>
    <row r="48" spans="1:8" x14ac:dyDescent="0.3">
      <c r="A48" t="s">
        <v>1797</v>
      </c>
      <c r="B48" t="s">
        <v>666</v>
      </c>
      <c r="C48" t="b">
        <v>1</v>
      </c>
      <c r="D48" t="s">
        <v>123</v>
      </c>
      <c r="F48" s="148"/>
      <c r="G48" t="s">
        <v>9</v>
      </c>
    </row>
    <row r="49" spans="1:7" x14ac:dyDescent="0.3">
      <c r="A49" t="s">
        <v>1493</v>
      </c>
      <c r="B49" t="s">
        <v>668</v>
      </c>
      <c r="C49" t="b">
        <v>1</v>
      </c>
      <c r="D49" t="s">
        <v>124</v>
      </c>
      <c r="F49" s="148"/>
      <c r="G49" t="s">
        <v>5</v>
      </c>
    </row>
    <row r="50" spans="1:7" x14ac:dyDescent="0.3">
      <c r="A50" t="s">
        <v>1514</v>
      </c>
      <c r="B50" t="s">
        <v>670</v>
      </c>
      <c r="C50" t="b">
        <v>1</v>
      </c>
      <c r="D50" t="s">
        <v>125</v>
      </c>
      <c r="F50" s="148"/>
      <c r="G50" t="s">
        <v>9</v>
      </c>
    </row>
    <row r="51" spans="1:7" x14ac:dyDescent="0.3">
      <c r="A51" t="s">
        <v>1517</v>
      </c>
      <c r="B51" t="s">
        <v>722</v>
      </c>
      <c r="C51" t="b">
        <v>1</v>
      </c>
      <c r="D51" t="s">
        <v>126</v>
      </c>
      <c r="F51" s="148"/>
      <c r="G51" t="s">
        <v>9</v>
      </c>
    </row>
    <row r="52" spans="1:7" x14ac:dyDescent="0.3">
      <c r="A52" t="s">
        <v>1520</v>
      </c>
      <c r="B52" t="s">
        <v>724</v>
      </c>
      <c r="C52" t="b">
        <v>1</v>
      </c>
      <c r="D52" t="s">
        <v>127</v>
      </c>
      <c r="F52" s="148"/>
      <c r="G52" t="s">
        <v>14</v>
      </c>
    </row>
    <row r="53" spans="1:7" x14ac:dyDescent="0.3">
      <c r="A53" t="s">
        <v>1896</v>
      </c>
      <c r="B53" t="s">
        <v>674</v>
      </c>
      <c r="C53" t="b">
        <v>1</v>
      </c>
      <c r="D53" t="s">
        <v>129</v>
      </c>
      <c r="E53" s="148" t="s">
        <v>505</v>
      </c>
      <c r="G53" t="s">
        <v>6</v>
      </c>
    </row>
    <row r="54" spans="1:7" x14ac:dyDescent="0.3">
      <c r="A54" t="s">
        <v>1533</v>
      </c>
      <c r="B54" t="s">
        <v>1117</v>
      </c>
      <c r="C54" t="b">
        <v>1</v>
      </c>
      <c r="D54" t="s">
        <v>1439</v>
      </c>
      <c r="F54" s="148">
        <v>2016</v>
      </c>
      <c r="G54" t="s">
        <v>6</v>
      </c>
    </row>
    <row r="55" spans="1:7" x14ac:dyDescent="0.3">
      <c r="A55" t="s">
        <v>1541</v>
      </c>
      <c r="B55" t="s">
        <v>676</v>
      </c>
      <c r="C55" t="b">
        <v>1</v>
      </c>
      <c r="D55" t="s">
        <v>131</v>
      </c>
      <c r="F55" s="148"/>
      <c r="G55" t="s">
        <v>11</v>
      </c>
    </row>
    <row r="56" spans="1:7" x14ac:dyDescent="0.3">
      <c r="A56" t="s">
        <v>1544</v>
      </c>
      <c r="B56" t="s">
        <v>678</v>
      </c>
      <c r="C56" t="b">
        <v>1</v>
      </c>
      <c r="D56" t="s">
        <v>132</v>
      </c>
      <c r="F56" s="148"/>
      <c r="G56" t="s">
        <v>11</v>
      </c>
    </row>
    <row r="57" spans="1:7" x14ac:dyDescent="0.3">
      <c r="A57" t="s">
        <v>1550</v>
      </c>
      <c r="B57" t="s">
        <v>726</v>
      </c>
      <c r="C57" t="b">
        <v>1</v>
      </c>
      <c r="D57" t="s">
        <v>133</v>
      </c>
      <c r="F57" s="148"/>
      <c r="G57" t="s">
        <v>14</v>
      </c>
    </row>
    <row r="58" spans="1:7" x14ac:dyDescent="0.3">
      <c r="A58" t="s">
        <v>1554</v>
      </c>
      <c r="B58" t="s">
        <v>728</v>
      </c>
      <c r="C58" t="b">
        <v>1</v>
      </c>
      <c r="D58" t="s">
        <v>135</v>
      </c>
      <c r="F58" s="148"/>
      <c r="G58" t="s">
        <v>8</v>
      </c>
    </row>
    <row r="59" spans="1:7" x14ac:dyDescent="0.3">
      <c r="A59" t="s">
        <v>1567</v>
      </c>
      <c r="B59" t="s">
        <v>680</v>
      </c>
      <c r="C59" t="b">
        <v>1</v>
      </c>
      <c r="D59" t="s">
        <v>136</v>
      </c>
      <c r="F59" s="148"/>
      <c r="G59" t="s">
        <v>9</v>
      </c>
    </row>
    <row r="60" spans="1:7" x14ac:dyDescent="0.3">
      <c r="A60" t="s">
        <v>1577</v>
      </c>
      <c r="B60" t="s">
        <v>682</v>
      </c>
      <c r="C60" t="b">
        <v>1</v>
      </c>
      <c r="D60" t="s">
        <v>137</v>
      </c>
      <c r="F60" s="148"/>
      <c r="G60" t="s">
        <v>9</v>
      </c>
    </row>
    <row r="61" spans="1:7" x14ac:dyDescent="0.3">
      <c r="A61" t="s">
        <v>1586</v>
      </c>
      <c r="B61" t="s">
        <v>730</v>
      </c>
      <c r="C61" t="b">
        <v>1</v>
      </c>
      <c r="D61" t="s">
        <v>138</v>
      </c>
      <c r="F61" s="148"/>
      <c r="G61" t="s">
        <v>9</v>
      </c>
    </row>
    <row r="62" spans="1:7" x14ac:dyDescent="0.3">
      <c r="A62" t="s">
        <v>1568</v>
      </c>
      <c r="B62" t="s">
        <v>684</v>
      </c>
      <c r="C62" t="b">
        <v>0</v>
      </c>
      <c r="D62" t="s">
        <v>685</v>
      </c>
      <c r="F62" s="148" t="s">
        <v>2108</v>
      </c>
      <c r="G62" t="s">
        <v>9</v>
      </c>
    </row>
    <row r="63" spans="1:7" s="136" customFormat="1" ht="13.5" customHeight="1" x14ac:dyDescent="0.3">
      <c r="A63" s="136" t="s">
        <v>1521</v>
      </c>
      <c r="B63" s="136" t="s">
        <v>684</v>
      </c>
      <c r="C63" s="136" t="b">
        <v>1</v>
      </c>
      <c r="D63" s="136" t="s">
        <v>1399</v>
      </c>
      <c r="E63" s="172"/>
      <c r="F63" s="172">
        <v>2020</v>
      </c>
      <c r="G63" t="s">
        <v>9</v>
      </c>
    </row>
    <row r="64" spans="1:7" s="136" customFormat="1" x14ac:dyDescent="0.3">
      <c r="A64" s="136" t="s">
        <v>2109</v>
      </c>
      <c r="B64" s="136" t="s">
        <v>672</v>
      </c>
      <c r="C64" s="136" t="b">
        <v>0</v>
      </c>
      <c r="D64" s="136" t="s">
        <v>128</v>
      </c>
      <c r="E64" s="172" t="s">
        <v>505</v>
      </c>
      <c r="G64" s="136" t="s">
        <v>9</v>
      </c>
    </row>
    <row r="65" spans="1:8" x14ac:dyDescent="0.3">
      <c r="A65" t="s">
        <v>1594</v>
      </c>
      <c r="B65" t="s">
        <v>687</v>
      </c>
      <c r="C65" t="b">
        <v>1</v>
      </c>
      <c r="D65" t="s">
        <v>141</v>
      </c>
      <c r="F65" s="148"/>
      <c r="G65" t="s">
        <v>5</v>
      </c>
    </row>
    <row r="66" spans="1:8" x14ac:dyDescent="0.3">
      <c r="A66" t="s">
        <v>1595</v>
      </c>
      <c r="B66" t="s">
        <v>689</v>
      </c>
      <c r="C66" t="b">
        <v>1</v>
      </c>
      <c r="D66" t="s">
        <v>142</v>
      </c>
      <c r="F66" s="148"/>
      <c r="G66" t="s">
        <v>9</v>
      </c>
    </row>
    <row r="67" spans="1:8" x14ac:dyDescent="0.3">
      <c r="A67" t="s">
        <v>1596</v>
      </c>
      <c r="B67" t="s">
        <v>691</v>
      </c>
      <c r="C67" t="b">
        <v>1</v>
      </c>
      <c r="D67" t="s">
        <v>143</v>
      </c>
      <c r="F67" s="148"/>
      <c r="G67" t="s">
        <v>11</v>
      </c>
    </row>
    <row r="68" spans="1:8" x14ac:dyDescent="0.3">
      <c r="A68" t="s">
        <v>1598</v>
      </c>
      <c r="B68" t="s">
        <v>732</v>
      </c>
      <c r="C68" t="b">
        <v>1</v>
      </c>
      <c r="D68" t="s">
        <v>144</v>
      </c>
      <c r="F68" s="148"/>
      <c r="G68" t="s">
        <v>14</v>
      </c>
    </row>
    <row r="69" spans="1:8" x14ac:dyDescent="0.3">
      <c r="A69" t="s">
        <v>1599</v>
      </c>
      <c r="B69" t="s">
        <v>734</v>
      </c>
      <c r="C69" t="b">
        <v>1</v>
      </c>
      <c r="D69" t="s">
        <v>145</v>
      </c>
      <c r="F69" s="148"/>
      <c r="G69" t="s">
        <v>5</v>
      </c>
    </row>
    <row r="70" spans="1:8" x14ac:dyDescent="0.3">
      <c r="A70" t="s">
        <v>1600</v>
      </c>
      <c r="B70" t="s">
        <v>693</v>
      </c>
      <c r="C70" t="b">
        <v>1</v>
      </c>
      <c r="D70" t="s">
        <v>146</v>
      </c>
      <c r="F70" s="148"/>
      <c r="G70" t="s">
        <v>5</v>
      </c>
    </row>
    <row r="71" spans="1:8" x14ac:dyDescent="0.3">
      <c r="A71" t="s">
        <v>1898</v>
      </c>
      <c r="B71" t="s">
        <v>698</v>
      </c>
      <c r="C71" t="b">
        <v>0</v>
      </c>
      <c r="D71" t="s">
        <v>148</v>
      </c>
      <c r="E71" s="148" t="s">
        <v>505</v>
      </c>
      <c r="G71" t="s">
        <v>5</v>
      </c>
    </row>
    <row r="72" spans="1:8" x14ac:dyDescent="0.3">
      <c r="A72" t="s">
        <v>1589</v>
      </c>
      <c r="B72" t="s">
        <v>698</v>
      </c>
      <c r="C72" t="b">
        <v>1</v>
      </c>
      <c r="D72" t="s">
        <v>1402</v>
      </c>
      <c r="E72" s="148">
        <v>9</v>
      </c>
      <c r="F72" s="148">
        <v>2015</v>
      </c>
      <c r="G72" t="s">
        <v>5</v>
      </c>
      <c r="H72" t="s">
        <v>2081</v>
      </c>
    </row>
    <row r="73" spans="1:8" x14ac:dyDescent="0.3">
      <c r="A73" t="s">
        <v>1616</v>
      </c>
      <c r="B73" t="s">
        <v>736</v>
      </c>
      <c r="C73" t="b">
        <v>1</v>
      </c>
      <c r="D73" t="s">
        <v>149</v>
      </c>
      <c r="F73" s="148"/>
      <c r="G73" t="s">
        <v>5</v>
      </c>
    </row>
    <row r="74" spans="1:8" x14ac:dyDescent="0.3">
      <c r="A74" t="s">
        <v>1623</v>
      </c>
      <c r="B74" t="s">
        <v>700</v>
      </c>
      <c r="C74" t="b">
        <v>0</v>
      </c>
      <c r="D74" t="s">
        <v>150</v>
      </c>
      <c r="E74" s="148" t="s">
        <v>505</v>
      </c>
      <c r="G74" t="s">
        <v>6</v>
      </c>
    </row>
    <row r="75" spans="1:8" s="136" customFormat="1" x14ac:dyDescent="0.3">
      <c r="A75" s="136" t="s">
        <v>2110</v>
      </c>
      <c r="B75" s="136" t="s">
        <v>700</v>
      </c>
      <c r="C75" s="136" t="b">
        <v>1</v>
      </c>
      <c r="D75" s="136" t="s">
        <v>1403</v>
      </c>
      <c r="E75" s="172"/>
      <c r="F75" s="172" t="s">
        <v>2111</v>
      </c>
      <c r="G75" t="s">
        <v>6</v>
      </c>
    </row>
    <row r="76" spans="1:8" s="136" customFormat="1" x14ac:dyDescent="0.3">
      <c r="A76" s="136" t="s">
        <v>1630</v>
      </c>
      <c r="B76" s="136" t="s">
        <v>1025</v>
      </c>
      <c r="C76" s="136" t="b">
        <v>0</v>
      </c>
      <c r="D76" s="136" t="s">
        <v>370</v>
      </c>
      <c r="E76" s="172"/>
      <c r="F76" s="172"/>
      <c r="G76" t="s">
        <v>6</v>
      </c>
    </row>
    <row r="77" spans="1:8" x14ac:dyDescent="0.3">
      <c r="A77" t="s">
        <v>2112</v>
      </c>
      <c r="B77" t="s">
        <v>702</v>
      </c>
      <c r="C77" t="b">
        <v>0</v>
      </c>
      <c r="D77" t="s">
        <v>151</v>
      </c>
      <c r="E77" s="148" t="s">
        <v>505</v>
      </c>
      <c r="G77" t="s">
        <v>9</v>
      </c>
    </row>
    <row r="78" spans="1:8" x14ac:dyDescent="0.3">
      <c r="A78" t="s">
        <v>2113</v>
      </c>
      <c r="B78" t="s">
        <v>702</v>
      </c>
      <c r="C78" t="b">
        <v>0</v>
      </c>
      <c r="D78" t="s">
        <v>2114</v>
      </c>
      <c r="E78" s="148">
        <v>4</v>
      </c>
      <c r="F78" s="148" t="s">
        <v>2093</v>
      </c>
      <c r="G78" t="s">
        <v>9</v>
      </c>
      <c r="H78" t="s">
        <v>2081</v>
      </c>
    </row>
    <row r="79" spans="1:8" x14ac:dyDescent="0.3">
      <c r="A79" t="s">
        <v>1536</v>
      </c>
      <c r="B79" t="s">
        <v>702</v>
      </c>
      <c r="C79" t="b">
        <v>1</v>
      </c>
      <c r="D79" t="s">
        <v>1400</v>
      </c>
      <c r="E79" s="148">
        <v>5</v>
      </c>
      <c r="F79" s="148">
        <v>2008</v>
      </c>
      <c r="G79" t="s">
        <v>9</v>
      </c>
      <c r="H79" t="s">
        <v>2087</v>
      </c>
    </row>
    <row r="80" spans="1:8" x14ac:dyDescent="0.3">
      <c r="A80" t="s">
        <v>1638</v>
      </c>
      <c r="B80" t="s">
        <v>738</v>
      </c>
      <c r="C80" t="b">
        <v>1</v>
      </c>
      <c r="D80" t="s">
        <v>153</v>
      </c>
      <c r="F80" s="148"/>
      <c r="G80" t="s">
        <v>5</v>
      </c>
    </row>
    <row r="81" spans="1:7" x14ac:dyDescent="0.3">
      <c r="A81" t="s">
        <v>1644</v>
      </c>
      <c r="B81" t="s">
        <v>706</v>
      </c>
      <c r="C81" t="b">
        <v>1</v>
      </c>
      <c r="D81" t="s">
        <v>384</v>
      </c>
      <c r="F81" s="148"/>
      <c r="G81" t="s">
        <v>13</v>
      </c>
    </row>
    <row r="82" spans="1:7" x14ac:dyDescent="0.3">
      <c r="A82" t="s">
        <v>1778</v>
      </c>
      <c r="B82" t="s">
        <v>740</v>
      </c>
      <c r="C82" t="b">
        <v>1</v>
      </c>
      <c r="D82" t="s">
        <v>155</v>
      </c>
      <c r="F82" s="148"/>
      <c r="G82" t="s">
        <v>8</v>
      </c>
    </row>
    <row r="83" spans="1:7" x14ac:dyDescent="0.3">
      <c r="A83" t="s">
        <v>1677</v>
      </c>
      <c r="B83" t="s">
        <v>746</v>
      </c>
      <c r="C83" t="b">
        <v>1</v>
      </c>
      <c r="D83" t="s">
        <v>160</v>
      </c>
      <c r="F83" s="148"/>
      <c r="G83" t="s">
        <v>9</v>
      </c>
    </row>
    <row r="84" spans="1:7" x14ac:dyDescent="0.3">
      <c r="A84" t="s">
        <v>1683</v>
      </c>
      <c r="B84" t="s">
        <v>748</v>
      </c>
      <c r="C84" t="b">
        <v>1</v>
      </c>
      <c r="D84" t="s">
        <v>162</v>
      </c>
      <c r="F84" s="148"/>
      <c r="G84" t="s">
        <v>14</v>
      </c>
    </row>
    <row r="85" spans="1:7" x14ac:dyDescent="0.3">
      <c r="A85" t="s">
        <v>1685</v>
      </c>
      <c r="B85" t="s">
        <v>750</v>
      </c>
      <c r="C85" t="b">
        <v>1</v>
      </c>
      <c r="D85" t="s">
        <v>164</v>
      </c>
      <c r="F85" s="148"/>
      <c r="G85" t="s">
        <v>4</v>
      </c>
    </row>
    <row r="86" spans="1:7" x14ac:dyDescent="0.3">
      <c r="A86" t="s">
        <v>1689</v>
      </c>
      <c r="B86" t="s">
        <v>752</v>
      </c>
      <c r="C86" t="b">
        <v>1</v>
      </c>
      <c r="D86" t="s">
        <v>166</v>
      </c>
      <c r="F86" s="148"/>
      <c r="G86" t="s">
        <v>9</v>
      </c>
    </row>
    <row r="87" spans="1:7" x14ac:dyDescent="0.3">
      <c r="A87" t="s">
        <v>1692</v>
      </c>
      <c r="B87" t="s">
        <v>759</v>
      </c>
      <c r="C87" t="b">
        <v>1</v>
      </c>
      <c r="D87" t="s">
        <v>172</v>
      </c>
      <c r="F87" s="148"/>
      <c r="G87" t="s">
        <v>14</v>
      </c>
    </row>
    <row r="88" spans="1:7" x14ac:dyDescent="0.3">
      <c r="A88" t="s">
        <v>1697</v>
      </c>
      <c r="B88" t="s">
        <v>762</v>
      </c>
      <c r="C88" t="b">
        <v>1</v>
      </c>
      <c r="D88" t="s">
        <v>174</v>
      </c>
      <c r="F88" s="148"/>
      <c r="G88" t="s">
        <v>14</v>
      </c>
    </row>
    <row r="89" spans="1:7" x14ac:dyDescent="0.3">
      <c r="A89" t="s">
        <v>1700</v>
      </c>
      <c r="B89" t="s">
        <v>764</v>
      </c>
      <c r="C89" t="b">
        <v>1</v>
      </c>
      <c r="D89" t="s">
        <v>176</v>
      </c>
      <c r="F89" s="148"/>
      <c r="G89" t="s">
        <v>11</v>
      </c>
    </row>
    <row r="90" spans="1:7" x14ac:dyDescent="0.3">
      <c r="A90" t="s">
        <v>1706</v>
      </c>
      <c r="B90" t="s">
        <v>766</v>
      </c>
      <c r="C90" t="b">
        <v>1</v>
      </c>
      <c r="D90" t="s">
        <v>178</v>
      </c>
      <c r="F90" s="148"/>
      <c r="G90" t="s">
        <v>14</v>
      </c>
    </row>
    <row r="91" spans="1:7" x14ac:dyDescent="0.3">
      <c r="A91" t="s">
        <v>1710</v>
      </c>
      <c r="B91" t="s">
        <v>768</v>
      </c>
      <c r="C91" t="b">
        <v>1</v>
      </c>
      <c r="D91" t="s">
        <v>180</v>
      </c>
      <c r="F91" s="148"/>
      <c r="G91" t="s">
        <v>7</v>
      </c>
    </row>
    <row r="92" spans="1:7" x14ac:dyDescent="0.3">
      <c r="A92" t="s">
        <v>1715</v>
      </c>
      <c r="B92" t="s">
        <v>770</v>
      </c>
      <c r="C92" t="b">
        <v>1</v>
      </c>
      <c r="D92" t="s">
        <v>184</v>
      </c>
      <c r="F92" s="148"/>
      <c r="G92" t="s">
        <v>6</v>
      </c>
    </row>
    <row r="93" spans="1:7" x14ac:dyDescent="0.3">
      <c r="A93" t="s">
        <v>1718</v>
      </c>
      <c r="B93" t="s">
        <v>772</v>
      </c>
      <c r="C93" t="b">
        <v>1</v>
      </c>
      <c r="D93" t="s">
        <v>186</v>
      </c>
      <c r="F93" s="148"/>
      <c r="G93" t="s">
        <v>6</v>
      </c>
    </row>
    <row r="94" spans="1:7" x14ac:dyDescent="0.3">
      <c r="A94" t="s">
        <v>1713</v>
      </c>
      <c r="B94" t="s">
        <v>774</v>
      </c>
      <c r="C94" t="b">
        <v>1</v>
      </c>
      <c r="D94" t="s">
        <v>182</v>
      </c>
      <c r="F94" s="148"/>
      <c r="G94" t="s">
        <v>6</v>
      </c>
    </row>
    <row r="95" spans="1:7" x14ac:dyDescent="0.3">
      <c r="A95" t="s">
        <v>1720</v>
      </c>
      <c r="B95" t="s">
        <v>776</v>
      </c>
      <c r="C95" t="b">
        <v>1</v>
      </c>
      <c r="D95" t="s">
        <v>188</v>
      </c>
      <c r="F95" s="148"/>
      <c r="G95" t="s">
        <v>7</v>
      </c>
    </row>
    <row r="96" spans="1:7" x14ac:dyDescent="0.3">
      <c r="A96" t="s">
        <v>1723</v>
      </c>
      <c r="B96" t="s">
        <v>782</v>
      </c>
      <c r="C96" t="b">
        <v>1</v>
      </c>
      <c r="D96" t="s">
        <v>194</v>
      </c>
      <c r="F96" s="148"/>
      <c r="G96" t="s">
        <v>14</v>
      </c>
    </row>
    <row r="97" spans="1:8" x14ac:dyDescent="0.3">
      <c r="A97" t="s">
        <v>1725</v>
      </c>
      <c r="B97" t="s">
        <v>786</v>
      </c>
      <c r="C97" t="b">
        <v>1</v>
      </c>
      <c r="D97" t="s">
        <v>196</v>
      </c>
      <c r="F97" s="148"/>
      <c r="G97" t="s">
        <v>6</v>
      </c>
    </row>
    <row r="98" spans="1:8" x14ac:dyDescent="0.3">
      <c r="A98" t="s">
        <v>1737</v>
      </c>
      <c r="B98" t="s">
        <v>801</v>
      </c>
      <c r="C98" t="b">
        <v>1</v>
      </c>
      <c r="D98" t="s">
        <v>400</v>
      </c>
      <c r="F98" s="148"/>
      <c r="G98" t="s">
        <v>5</v>
      </c>
    </row>
    <row r="99" spans="1:8" x14ac:dyDescent="0.3">
      <c r="A99" t="s">
        <v>1741</v>
      </c>
      <c r="B99" t="s">
        <v>812</v>
      </c>
      <c r="C99" t="b">
        <v>1</v>
      </c>
      <c r="D99" t="s">
        <v>207</v>
      </c>
      <c r="F99" s="148"/>
      <c r="G99" t="s">
        <v>6</v>
      </c>
    </row>
    <row r="100" spans="1:8" x14ac:dyDescent="0.3">
      <c r="A100" t="s">
        <v>1745</v>
      </c>
      <c r="B100" t="s">
        <v>814</v>
      </c>
      <c r="C100" t="b">
        <v>1</v>
      </c>
      <c r="D100" t="s">
        <v>209</v>
      </c>
      <c r="F100" s="148"/>
      <c r="G100" t="s">
        <v>13</v>
      </c>
    </row>
    <row r="101" spans="1:8" x14ac:dyDescent="0.3">
      <c r="A101" t="s">
        <v>1748</v>
      </c>
      <c r="B101" t="s">
        <v>816</v>
      </c>
      <c r="C101" t="b">
        <v>1</v>
      </c>
      <c r="D101" t="s">
        <v>212</v>
      </c>
      <c r="F101" s="148"/>
      <c r="G101" t="s">
        <v>4</v>
      </c>
    </row>
    <row r="102" spans="1:8" x14ac:dyDescent="0.3">
      <c r="A102" t="s">
        <v>1727</v>
      </c>
      <c r="B102" t="s">
        <v>820</v>
      </c>
      <c r="C102" t="b">
        <v>1</v>
      </c>
      <c r="D102" t="s">
        <v>217</v>
      </c>
      <c r="F102" s="148"/>
      <c r="G102" t="s">
        <v>4</v>
      </c>
    </row>
    <row r="103" spans="1:8" x14ac:dyDescent="0.3">
      <c r="A103" t="s">
        <v>1752</v>
      </c>
      <c r="B103" t="s">
        <v>823</v>
      </c>
      <c r="C103" t="b">
        <v>1</v>
      </c>
      <c r="D103" t="s">
        <v>215</v>
      </c>
      <c r="F103" s="148"/>
      <c r="G103" t="s">
        <v>14</v>
      </c>
    </row>
    <row r="104" spans="1:8" x14ac:dyDescent="0.3">
      <c r="A104" t="s">
        <v>1702</v>
      </c>
      <c r="B104" t="s">
        <v>825</v>
      </c>
      <c r="C104" t="b">
        <v>1</v>
      </c>
      <c r="D104" t="s">
        <v>219</v>
      </c>
      <c r="F104" s="148"/>
      <c r="G104" t="s">
        <v>14</v>
      </c>
    </row>
    <row r="105" spans="1:8" x14ac:dyDescent="0.3">
      <c r="A105" t="s">
        <v>1755</v>
      </c>
      <c r="B105" t="s">
        <v>834</v>
      </c>
      <c r="C105" t="b">
        <v>1</v>
      </c>
      <c r="D105" t="s">
        <v>225</v>
      </c>
      <c r="F105" s="148"/>
      <c r="G105" t="s">
        <v>5</v>
      </c>
    </row>
    <row r="106" spans="1:8" x14ac:dyDescent="0.3">
      <c r="A106" t="s">
        <v>1761</v>
      </c>
      <c r="B106" t="s">
        <v>836</v>
      </c>
      <c r="C106" t="b">
        <v>1</v>
      </c>
      <c r="D106" t="s">
        <v>226</v>
      </c>
      <c r="F106" s="148"/>
      <c r="G106" t="s">
        <v>13</v>
      </c>
    </row>
    <row r="107" spans="1:8" x14ac:dyDescent="0.3">
      <c r="A107" t="s">
        <v>1750</v>
      </c>
      <c r="B107" t="s">
        <v>839</v>
      </c>
      <c r="C107" t="b">
        <v>1</v>
      </c>
      <c r="D107" t="s">
        <v>228</v>
      </c>
      <c r="F107" s="148"/>
      <c r="G107" t="s">
        <v>14</v>
      </c>
    </row>
    <row r="108" spans="1:8" x14ac:dyDescent="0.3">
      <c r="A108" t="s">
        <v>1767</v>
      </c>
      <c r="B108" t="s">
        <v>848</v>
      </c>
      <c r="C108" t="b">
        <v>1</v>
      </c>
      <c r="D108" t="s">
        <v>235</v>
      </c>
      <c r="F108" s="148"/>
      <c r="G108" t="s">
        <v>14</v>
      </c>
    </row>
    <row r="109" spans="1:8" x14ac:dyDescent="0.3">
      <c r="A109" t="s">
        <v>1771</v>
      </c>
      <c r="B109" t="s">
        <v>850</v>
      </c>
      <c r="C109" t="b">
        <v>1</v>
      </c>
      <c r="D109" t="s">
        <v>237</v>
      </c>
      <c r="F109" s="148"/>
      <c r="G109" t="s">
        <v>6</v>
      </c>
    </row>
    <row r="110" spans="1:8" x14ac:dyDescent="0.3">
      <c r="A110" t="s">
        <v>1773</v>
      </c>
      <c r="B110" t="s">
        <v>852</v>
      </c>
      <c r="C110" t="b">
        <v>1</v>
      </c>
      <c r="D110" t="s">
        <v>853</v>
      </c>
      <c r="F110" s="148">
        <v>1983</v>
      </c>
      <c r="G110" t="s">
        <v>6</v>
      </c>
      <c r="H110" t="s">
        <v>2115</v>
      </c>
    </row>
    <row r="111" spans="1:8" x14ac:dyDescent="0.3">
      <c r="A111" t="s">
        <v>1663</v>
      </c>
      <c r="B111" t="s">
        <v>855</v>
      </c>
      <c r="C111" t="b">
        <v>1</v>
      </c>
      <c r="D111" t="s">
        <v>241</v>
      </c>
      <c r="F111" s="148"/>
      <c r="G111" t="s">
        <v>13</v>
      </c>
    </row>
    <row r="112" spans="1:8" x14ac:dyDescent="0.3">
      <c r="A112" t="s">
        <v>1764</v>
      </c>
      <c r="B112" t="s">
        <v>857</v>
      </c>
      <c r="C112" t="b">
        <v>1</v>
      </c>
      <c r="D112" t="s">
        <v>243</v>
      </c>
      <c r="F112" s="148"/>
      <c r="G112" t="s">
        <v>13</v>
      </c>
    </row>
    <row r="113" spans="1:7" x14ac:dyDescent="0.3">
      <c r="A113" t="s">
        <v>1774</v>
      </c>
      <c r="B113" t="s">
        <v>859</v>
      </c>
      <c r="C113" t="b">
        <v>1</v>
      </c>
      <c r="D113" t="s">
        <v>244</v>
      </c>
      <c r="F113" s="148"/>
      <c r="G113" t="s">
        <v>13</v>
      </c>
    </row>
    <row r="114" spans="1:7" x14ac:dyDescent="0.3">
      <c r="A114" t="s">
        <v>1733</v>
      </c>
      <c r="B114" t="s">
        <v>862</v>
      </c>
      <c r="C114" t="b">
        <v>1</v>
      </c>
      <c r="D114" t="s">
        <v>246</v>
      </c>
      <c r="F114" s="148"/>
      <c r="G114" t="s">
        <v>11</v>
      </c>
    </row>
    <row r="115" spans="1:7" x14ac:dyDescent="0.3">
      <c r="A115" t="s">
        <v>1781</v>
      </c>
      <c r="B115" t="s">
        <v>871</v>
      </c>
      <c r="C115" t="b">
        <v>1</v>
      </c>
      <c r="D115" t="s">
        <v>254</v>
      </c>
      <c r="F115" s="148"/>
      <c r="G115" t="s">
        <v>4</v>
      </c>
    </row>
    <row r="116" spans="1:7" x14ac:dyDescent="0.3">
      <c r="A116" t="s">
        <v>1787</v>
      </c>
      <c r="B116" t="s">
        <v>873</v>
      </c>
      <c r="C116" t="b">
        <v>1</v>
      </c>
      <c r="D116" t="s">
        <v>403</v>
      </c>
      <c r="F116" s="148"/>
      <c r="G116" t="s">
        <v>9</v>
      </c>
    </row>
    <row r="117" spans="1:7" x14ac:dyDescent="0.3">
      <c r="A117" t="s">
        <v>1791</v>
      </c>
      <c r="B117" t="s">
        <v>891</v>
      </c>
      <c r="C117" t="b">
        <v>1</v>
      </c>
      <c r="D117" t="s">
        <v>259</v>
      </c>
      <c r="F117" s="148"/>
      <c r="G117" t="s">
        <v>6</v>
      </c>
    </row>
    <row r="118" spans="1:7" x14ac:dyDescent="0.3">
      <c r="A118" t="s">
        <v>1799</v>
      </c>
      <c r="B118" t="s">
        <v>893</v>
      </c>
      <c r="C118" t="b">
        <v>1</v>
      </c>
      <c r="D118" t="s">
        <v>261</v>
      </c>
      <c r="F118" s="148"/>
      <c r="G118" t="s">
        <v>11</v>
      </c>
    </row>
    <row r="119" spans="1:7" x14ac:dyDescent="0.3">
      <c r="A119" t="s">
        <v>1496</v>
      </c>
      <c r="B119" t="s">
        <v>895</v>
      </c>
      <c r="C119" t="b">
        <v>1</v>
      </c>
      <c r="D119" t="s">
        <v>263</v>
      </c>
      <c r="F119" s="148"/>
      <c r="G119" t="s">
        <v>14</v>
      </c>
    </row>
    <row r="120" spans="1:7" x14ac:dyDescent="0.3">
      <c r="A120" t="s">
        <v>1498</v>
      </c>
      <c r="B120" t="s">
        <v>897</v>
      </c>
      <c r="C120" t="b">
        <v>1</v>
      </c>
      <c r="D120" t="s">
        <v>265</v>
      </c>
      <c r="F120" s="148"/>
      <c r="G120" t="s">
        <v>9</v>
      </c>
    </row>
    <row r="121" spans="1:7" x14ac:dyDescent="0.3">
      <c r="A121" t="s">
        <v>1500</v>
      </c>
      <c r="B121" t="s">
        <v>899</v>
      </c>
      <c r="C121" t="b">
        <v>1</v>
      </c>
      <c r="D121" t="s">
        <v>267</v>
      </c>
      <c r="F121" s="148"/>
      <c r="G121" t="s">
        <v>9</v>
      </c>
    </row>
    <row r="122" spans="1:7" x14ac:dyDescent="0.3">
      <c r="A122" t="s">
        <v>1502</v>
      </c>
      <c r="B122" t="s">
        <v>901</v>
      </c>
      <c r="C122" t="b">
        <v>1</v>
      </c>
      <c r="D122" t="s">
        <v>269</v>
      </c>
      <c r="F122" s="148"/>
      <c r="G122" t="s">
        <v>8</v>
      </c>
    </row>
    <row r="123" spans="1:7" x14ac:dyDescent="0.3">
      <c r="A123" t="s">
        <v>1504</v>
      </c>
      <c r="B123" t="s">
        <v>903</v>
      </c>
      <c r="C123" t="b">
        <v>1</v>
      </c>
      <c r="D123" t="s">
        <v>271</v>
      </c>
      <c r="F123" s="148"/>
      <c r="G123" t="s">
        <v>6</v>
      </c>
    </row>
    <row r="124" spans="1:7" x14ac:dyDescent="0.3">
      <c r="A124" t="s">
        <v>1506</v>
      </c>
      <c r="B124" t="s">
        <v>905</v>
      </c>
      <c r="C124" t="b">
        <v>1</v>
      </c>
      <c r="D124" t="s">
        <v>405</v>
      </c>
      <c r="F124" s="148"/>
      <c r="G124" t="s">
        <v>9</v>
      </c>
    </row>
    <row r="125" spans="1:7" x14ac:dyDescent="0.3">
      <c r="A125" t="s">
        <v>1511</v>
      </c>
      <c r="B125" t="s">
        <v>907</v>
      </c>
      <c r="C125" t="b">
        <v>1</v>
      </c>
      <c r="D125" t="s">
        <v>273</v>
      </c>
      <c r="F125" s="148"/>
      <c r="G125" t="s">
        <v>6</v>
      </c>
    </row>
    <row r="126" spans="1:7" x14ac:dyDescent="0.3">
      <c r="A126" t="s">
        <v>1516</v>
      </c>
      <c r="B126" t="s">
        <v>912</v>
      </c>
      <c r="C126" t="b">
        <v>1</v>
      </c>
      <c r="D126" t="s">
        <v>275</v>
      </c>
      <c r="F126" s="148"/>
      <c r="G126" t="s">
        <v>14</v>
      </c>
    </row>
    <row r="127" spans="1:7" x14ac:dyDescent="0.3">
      <c r="A127" t="s">
        <v>1721</v>
      </c>
      <c r="B127" t="s">
        <v>918</v>
      </c>
      <c r="C127" t="b">
        <v>1</v>
      </c>
      <c r="D127" t="s">
        <v>282</v>
      </c>
      <c r="F127" s="148"/>
      <c r="G127" t="s">
        <v>9</v>
      </c>
    </row>
    <row r="128" spans="1:7" x14ac:dyDescent="0.3">
      <c r="A128" t="s">
        <v>1731</v>
      </c>
      <c r="B128" t="s">
        <v>920</v>
      </c>
      <c r="C128" t="b">
        <v>1</v>
      </c>
      <c r="D128" t="s">
        <v>283</v>
      </c>
      <c r="F128" s="148"/>
      <c r="G128" t="s">
        <v>9</v>
      </c>
    </row>
    <row r="129" spans="1:7" x14ac:dyDescent="0.3">
      <c r="A129" t="s">
        <v>1581</v>
      </c>
      <c r="B129" t="s">
        <v>922</v>
      </c>
      <c r="C129" t="b">
        <v>1</v>
      </c>
      <c r="D129" t="s">
        <v>284</v>
      </c>
      <c r="F129" s="148"/>
      <c r="G129" t="s">
        <v>9</v>
      </c>
    </row>
    <row r="130" spans="1:7" x14ac:dyDescent="0.3">
      <c r="A130" t="s">
        <v>1604</v>
      </c>
      <c r="B130" t="s">
        <v>924</v>
      </c>
      <c r="C130" t="b">
        <v>1</v>
      </c>
      <c r="D130" t="s">
        <v>285</v>
      </c>
      <c r="F130" s="148"/>
      <c r="G130" t="s">
        <v>9</v>
      </c>
    </row>
    <row r="131" spans="1:7" x14ac:dyDescent="0.3">
      <c r="A131" t="s">
        <v>1607</v>
      </c>
      <c r="B131" t="s">
        <v>926</v>
      </c>
      <c r="C131" t="b">
        <v>1</v>
      </c>
      <c r="D131" t="s">
        <v>286</v>
      </c>
      <c r="F131" s="148"/>
      <c r="G131" t="s">
        <v>9</v>
      </c>
    </row>
    <row r="132" spans="1:7" x14ac:dyDescent="0.3">
      <c r="A132" t="s">
        <v>1601</v>
      </c>
      <c r="B132" t="s">
        <v>695</v>
      </c>
      <c r="C132" t="b">
        <v>1</v>
      </c>
      <c r="D132" t="s">
        <v>696</v>
      </c>
      <c r="F132" s="148">
        <v>1980</v>
      </c>
      <c r="G132" t="s">
        <v>11</v>
      </c>
    </row>
    <row r="133" spans="1:7" x14ac:dyDescent="0.3">
      <c r="A133" t="s">
        <v>1523</v>
      </c>
      <c r="B133" t="s">
        <v>928</v>
      </c>
      <c r="C133" t="b">
        <v>1</v>
      </c>
      <c r="D133" t="s">
        <v>929</v>
      </c>
      <c r="F133" s="148"/>
      <c r="G133" t="s">
        <v>6</v>
      </c>
    </row>
    <row r="134" spans="1:7" x14ac:dyDescent="0.3">
      <c r="A134" t="s">
        <v>1527</v>
      </c>
      <c r="B134" t="s">
        <v>931</v>
      </c>
      <c r="C134" t="b">
        <v>1</v>
      </c>
      <c r="D134" t="s">
        <v>408</v>
      </c>
      <c r="F134" s="148"/>
      <c r="G134" t="s">
        <v>9</v>
      </c>
    </row>
    <row r="135" spans="1:7" x14ac:dyDescent="0.3">
      <c r="A135" t="s">
        <v>1708</v>
      </c>
      <c r="B135" t="s">
        <v>933</v>
      </c>
      <c r="C135" t="b">
        <v>1</v>
      </c>
      <c r="D135" t="s">
        <v>292</v>
      </c>
      <c r="F135" s="148"/>
      <c r="G135" t="s">
        <v>9</v>
      </c>
    </row>
    <row r="136" spans="1:7" x14ac:dyDescent="0.3">
      <c r="A136" t="s">
        <v>1562</v>
      </c>
      <c r="B136" t="s">
        <v>1053</v>
      </c>
      <c r="C136" t="b">
        <v>1</v>
      </c>
      <c r="D136" t="s">
        <v>294</v>
      </c>
      <c r="F136" s="148"/>
      <c r="G136" t="s">
        <v>6</v>
      </c>
    </row>
    <row r="137" spans="1:7" x14ac:dyDescent="0.3">
      <c r="A137" t="s">
        <v>1532</v>
      </c>
      <c r="B137" t="s">
        <v>935</v>
      </c>
      <c r="C137" t="b">
        <v>1</v>
      </c>
      <c r="D137" t="s">
        <v>296</v>
      </c>
      <c r="F137" s="148"/>
      <c r="G137" t="s">
        <v>4</v>
      </c>
    </row>
    <row r="138" spans="1:7" x14ac:dyDescent="0.3">
      <c r="A138" t="s">
        <v>1793</v>
      </c>
      <c r="B138" t="s">
        <v>937</v>
      </c>
      <c r="C138" t="b">
        <v>1</v>
      </c>
      <c r="D138" t="s">
        <v>298</v>
      </c>
      <c r="F138" s="148"/>
      <c r="G138" t="s">
        <v>6</v>
      </c>
    </row>
    <row r="139" spans="1:7" x14ac:dyDescent="0.3">
      <c r="A139" t="s">
        <v>1538</v>
      </c>
      <c r="B139" t="s">
        <v>939</v>
      </c>
      <c r="C139" t="b">
        <v>1</v>
      </c>
      <c r="D139" t="s">
        <v>300</v>
      </c>
      <c r="F139" s="148"/>
      <c r="G139" t="s">
        <v>14</v>
      </c>
    </row>
    <row r="140" spans="1:7" x14ac:dyDescent="0.3">
      <c r="A140" t="s">
        <v>1543</v>
      </c>
      <c r="B140" t="s">
        <v>941</v>
      </c>
      <c r="C140" t="b">
        <v>1</v>
      </c>
      <c r="D140" t="s">
        <v>168</v>
      </c>
      <c r="F140" s="148"/>
      <c r="G140" t="s">
        <v>5</v>
      </c>
    </row>
    <row r="141" spans="1:7" x14ac:dyDescent="0.3">
      <c r="A141" t="s">
        <v>1640</v>
      </c>
      <c r="B141" t="s">
        <v>943</v>
      </c>
      <c r="C141" t="b">
        <v>1</v>
      </c>
      <c r="D141" t="s">
        <v>304</v>
      </c>
      <c r="F141" s="148"/>
      <c r="G141" t="s">
        <v>10</v>
      </c>
    </row>
    <row r="142" spans="1:7" x14ac:dyDescent="0.3">
      <c r="A142" t="s">
        <v>1690</v>
      </c>
      <c r="B142" t="s">
        <v>945</v>
      </c>
      <c r="C142" t="b">
        <v>1</v>
      </c>
      <c r="D142" t="s">
        <v>305</v>
      </c>
      <c r="F142" s="148"/>
      <c r="G142" t="s">
        <v>10</v>
      </c>
    </row>
    <row r="143" spans="1:7" x14ac:dyDescent="0.3">
      <c r="A143" t="s">
        <v>1775</v>
      </c>
      <c r="B143" t="s">
        <v>947</v>
      </c>
      <c r="C143" t="b">
        <v>1</v>
      </c>
      <c r="D143" t="s">
        <v>306</v>
      </c>
      <c r="F143" s="148"/>
      <c r="G143" t="s">
        <v>10</v>
      </c>
    </row>
    <row r="144" spans="1:7" x14ac:dyDescent="0.3">
      <c r="A144" t="s">
        <v>1549</v>
      </c>
      <c r="B144" t="s">
        <v>949</v>
      </c>
      <c r="C144" t="b">
        <v>1</v>
      </c>
      <c r="D144" t="s">
        <v>307</v>
      </c>
      <c r="F144" s="148"/>
      <c r="G144" t="s">
        <v>10</v>
      </c>
    </row>
    <row r="145" spans="1:7" x14ac:dyDescent="0.3">
      <c r="A145" t="s">
        <v>1571</v>
      </c>
      <c r="B145" t="s">
        <v>951</v>
      </c>
      <c r="C145" t="b">
        <v>1</v>
      </c>
      <c r="D145" t="s">
        <v>308</v>
      </c>
      <c r="F145" s="148"/>
      <c r="G145" t="s">
        <v>10</v>
      </c>
    </row>
    <row r="146" spans="1:7" x14ac:dyDescent="0.3">
      <c r="A146" t="s">
        <v>1572</v>
      </c>
      <c r="B146" t="s">
        <v>953</v>
      </c>
      <c r="C146" t="b">
        <v>1</v>
      </c>
      <c r="D146" t="s">
        <v>309</v>
      </c>
      <c r="F146" s="148"/>
      <c r="G146" t="s">
        <v>10</v>
      </c>
    </row>
    <row r="147" spans="1:7" x14ac:dyDescent="0.3">
      <c r="A147" t="s">
        <v>1637</v>
      </c>
      <c r="B147" t="s">
        <v>955</v>
      </c>
      <c r="C147" t="b">
        <v>1</v>
      </c>
      <c r="D147" t="s">
        <v>310</v>
      </c>
      <c r="F147" s="148"/>
      <c r="G147" t="s">
        <v>10</v>
      </c>
    </row>
    <row r="148" spans="1:7" x14ac:dyDescent="0.3">
      <c r="A148" t="s">
        <v>1552</v>
      </c>
      <c r="B148" t="s">
        <v>957</v>
      </c>
      <c r="C148" t="b">
        <v>1</v>
      </c>
      <c r="D148" t="s">
        <v>312</v>
      </c>
      <c r="F148" s="148"/>
      <c r="G148" t="s">
        <v>9</v>
      </c>
    </row>
    <row r="149" spans="1:7" x14ac:dyDescent="0.3">
      <c r="A149" t="s">
        <v>1735</v>
      </c>
      <c r="B149" t="s">
        <v>959</v>
      </c>
      <c r="C149" t="b">
        <v>1</v>
      </c>
      <c r="D149" t="s">
        <v>960</v>
      </c>
      <c r="F149" s="148"/>
      <c r="G149" t="s">
        <v>6</v>
      </c>
    </row>
    <row r="150" spans="1:7" x14ac:dyDescent="0.3">
      <c r="A150" t="s">
        <v>1556</v>
      </c>
      <c r="B150" t="s">
        <v>962</v>
      </c>
      <c r="C150" t="b">
        <v>1</v>
      </c>
      <c r="D150" t="s">
        <v>316</v>
      </c>
      <c r="F150" s="148"/>
      <c r="G150" t="s">
        <v>8</v>
      </c>
    </row>
    <row r="151" spans="1:7" x14ac:dyDescent="0.3">
      <c r="A151" t="s">
        <v>1558</v>
      </c>
      <c r="B151" t="s">
        <v>964</v>
      </c>
      <c r="C151" t="b">
        <v>1</v>
      </c>
      <c r="D151" t="s">
        <v>318</v>
      </c>
      <c r="F151" s="148"/>
      <c r="G151" t="s">
        <v>6</v>
      </c>
    </row>
    <row r="152" spans="1:7" x14ac:dyDescent="0.3">
      <c r="A152" t="s">
        <v>1560</v>
      </c>
      <c r="B152" t="s">
        <v>966</v>
      </c>
      <c r="C152" t="b">
        <v>1</v>
      </c>
      <c r="D152" t="s">
        <v>320</v>
      </c>
      <c r="F152" s="148"/>
      <c r="G152" t="s">
        <v>13</v>
      </c>
    </row>
    <row r="153" spans="1:7" x14ac:dyDescent="0.3">
      <c r="A153" t="s">
        <v>1564</v>
      </c>
      <c r="B153" t="s">
        <v>971</v>
      </c>
      <c r="C153" t="b">
        <v>1</v>
      </c>
      <c r="D153" t="s">
        <v>325</v>
      </c>
      <c r="F153" s="148"/>
      <c r="G153" t="s">
        <v>6</v>
      </c>
    </row>
    <row r="154" spans="1:7" x14ac:dyDescent="0.3">
      <c r="A154" t="s">
        <v>1570</v>
      </c>
      <c r="B154" t="s">
        <v>1316</v>
      </c>
      <c r="C154" t="b">
        <v>1</v>
      </c>
      <c r="D154" t="s">
        <v>327</v>
      </c>
      <c r="F154" s="148"/>
      <c r="G154" t="s">
        <v>9</v>
      </c>
    </row>
    <row r="155" spans="1:7" x14ac:dyDescent="0.3">
      <c r="A155" t="s">
        <v>1576</v>
      </c>
      <c r="B155" t="s">
        <v>973</v>
      </c>
      <c r="C155" t="b">
        <v>1</v>
      </c>
      <c r="D155" t="s">
        <v>329</v>
      </c>
      <c r="F155" s="148"/>
      <c r="G155" t="s">
        <v>6</v>
      </c>
    </row>
    <row r="156" spans="1:7" x14ac:dyDescent="0.3">
      <c r="A156" t="s">
        <v>1795</v>
      </c>
      <c r="B156" t="s">
        <v>975</v>
      </c>
      <c r="C156" t="b">
        <v>1</v>
      </c>
      <c r="D156" t="s">
        <v>331</v>
      </c>
      <c r="F156" s="148"/>
      <c r="G156" t="s">
        <v>9</v>
      </c>
    </row>
    <row r="157" spans="1:7" x14ac:dyDescent="0.3">
      <c r="A157" t="s">
        <v>1579</v>
      </c>
      <c r="B157" t="s">
        <v>977</v>
      </c>
      <c r="C157" t="b">
        <v>1</v>
      </c>
      <c r="D157" t="s">
        <v>333</v>
      </c>
      <c r="F157" s="148"/>
      <c r="G157" t="s">
        <v>14</v>
      </c>
    </row>
    <row r="158" spans="1:7" x14ac:dyDescent="0.3">
      <c r="A158" t="s">
        <v>1585</v>
      </c>
      <c r="B158" t="s">
        <v>979</v>
      </c>
      <c r="C158" t="b">
        <v>1</v>
      </c>
      <c r="D158" t="s">
        <v>335</v>
      </c>
      <c r="F158" s="148"/>
      <c r="G158" t="s">
        <v>14</v>
      </c>
    </row>
    <row r="159" spans="1:7" x14ac:dyDescent="0.3">
      <c r="A159" t="s">
        <v>1588</v>
      </c>
      <c r="B159" t="s">
        <v>981</v>
      </c>
      <c r="C159" t="b">
        <v>1</v>
      </c>
      <c r="D159" t="s">
        <v>337</v>
      </c>
      <c r="F159" s="148"/>
      <c r="G159" t="s">
        <v>4</v>
      </c>
    </row>
    <row r="160" spans="1:7" x14ac:dyDescent="0.3">
      <c r="A160" t="s">
        <v>1591</v>
      </c>
      <c r="B160" t="s">
        <v>983</v>
      </c>
      <c r="C160" t="b">
        <v>1</v>
      </c>
      <c r="D160" t="s">
        <v>339</v>
      </c>
      <c r="F160" s="148"/>
      <c r="G160" t="s">
        <v>4</v>
      </c>
    </row>
    <row r="161" spans="1:7" x14ac:dyDescent="0.3">
      <c r="A161" t="s">
        <v>1606</v>
      </c>
      <c r="B161" t="s">
        <v>993</v>
      </c>
      <c r="C161" t="b">
        <v>1</v>
      </c>
      <c r="D161" t="s">
        <v>348</v>
      </c>
      <c r="F161" s="148"/>
      <c r="G161" t="s">
        <v>14</v>
      </c>
    </row>
    <row r="162" spans="1:7" x14ac:dyDescent="0.3">
      <c r="A162" t="s">
        <v>1610</v>
      </c>
      <c r="B162" t="s">
        <v>995</v>
      </c>
      <c r="C162" t="b">
        <v>1</v>
      </c>
      <c r="D162" t="s">
        <v>350</v>
      </c>
      <c r="F162" s="148"/>
      <c r="G162" t="s">
        <v>14</v>
      </c>
    </row>
    <row r="163" spans="1:7" x14ac:dyDescent="0.3">
      <c r="A163" t="s">
        <v>1574</v>
      </c>
      <c r="B163" t="s">
        <v>997</v>
      </c>
      <c r="C163" t="b">
        <v>1</v>
      </c>
      <c r="D163" t="s">
        <v>352</v>
      </c>
      <c r="F163" s="148"/>
      <c r="G163" t="s">
        <v>6</v>
      </c>
    </row>
    <row r="164" spans="1:7" x14ac:dyDescent="0.3">
      <c r="A164" t="s">
        <v>1612</v>
      </c>
      <c r="B164" t="s">
        <v>999</v>
      </c>
      <c r="C164" t="b">
        <v>1</v>
      </c>
      <c r="D164" t="s">
        <v>354</v>
      </c>
      <c r="F164" s="148"/>
      <c r="G164" t="s">
        <v>14</v>
      </c>
    </row>
    <row r="165" spans="1:7" x14ac:dyDescent="0.3">
      <c r="A165" t="s">
        <v>1614</v>
      </c>
      <c r="B165" t="s">
        <v>1001</v>
      </c>
      <c r="C165" t="b">
        <v>1</v>
      </c>
      <c r="D165" t="s">
        <v>356</v>
      </c>
      <c r="F165" s="148"/>
      <c r="G165" t="s">
        <v>7</v>
      </c>
    </row>
    <row r="166" spans="1:7" x14ac:dyDescent="0.3">
      <c r="A166" t="s">
        <v>1513</v>
      </c>
      <c r="B166" t="s">
        <v>1003</v>
      </c>
      <c r="C166" t="b">
        <v>1</v>
      </c>
      <c r="D166" t="s">
        <v>358</v>
      </c>
      <c r="F166" s="148"/>
      <c r="G166" t="s">
        <v>4</v>
      </c>
    </row>
    <row r="167" spans="1:7" x14ac:dyDescent="0.3">
      <c r="A167" t="s">
        <v>1593</v>
      </c>
      <c r="B167" t="s">
        <v>1005</v>
      </c>
      <c r="C167" t="b">
        <v>1</v>
      </c>
      <c r="D167" t="s">
        <v>360</v>
      </c>
      <c r="F167" s="148"/>
      <c r="G167" t="s">
        <v>4</v>
      </c>
    </row>
    <row r="168" spans="1:7" x14ac:dyDescent="0.3">
      <c r="A168" t="s">
        <v>1509</v>
      </c>
      <c r="B168" t="s">
        <v>1007</v>
      </c>
      <c r="C168" t="b">
        <v>1</v>
      </c>
      <c r="D168" t="s">
        <v>362</v>
      </c>
      <c r="F168" s="148"/>
      <c r="G168" t="s">
        <v>14</v>
      </c>
    </row>
    <row r="169" spans="1:7" x14ac:dyDescent="0.3">
      <c r="A169" t="s">
        <v>1618</v>
      </c>
      <c r="B169" t="s">
        <v>1016</v>
      </c>
      <c r="C169" t="b">
        <v>1</v>
      </c>
      <c r="D169" t="s">
        <v>364</v>
      </c>
      <c r="F169" s="148"/>
      <c r="G169" t="s">
        <v>13</v>
      </c>
    </row>
    <row r="170" spans="1:7" x14ac:dyDescent="0.3">
      <c r="A170" t="s">
        <v>1626</v>
      </c>
      <c r="B170" t="s">
        <v>1021</v>
      </c>
      <c r="C170" t="b">
        <v>1</v>
      </c>
      <c r="D170" t="s">
        <v>366</v>
      </c>
      <c r="F170" s="148"/>
      <c r="G170" t="s">
        <v>9</v>
      </c>
    </row>
    <row r="171" spans="1:7" x14ac:dyDescent="0.3">
      <c r="A171" t="s">
        <v>1628</v>
      </c>
      <c r="B171" t="s">
        <v>1023</v>
      </c>
      <c r="C171" t="b">
        <v>1</v>
      </c>
      <c r="D171" t="s">
        <v>368</v>
      </c>
      <c r="F171" s="148"/>
      <c r="G171" t="s">
        <v>9</v>
      </c>
    </row>
    <row r="172" spans="1:7" x14ac:dyDescent="0.3">
      <c r="A172" t="s">
        <v>1540</v>
      </c>
      <c r="B172" t="s">
        <v>1030</v>
      </c>
      <c r="C172" t="b">
        <v>1</v>
      </c>
      <c r="D172" t="s">
        <v>372</v>
      </c>
      <c r="F172" s="148"/>
      <c r="G172" t="s">
        <v>4</v>
      </c>
    </row>
    <row r="173" spans="1:7" x14ac:dyDescent="0.3">
      <c r="A173" t="s">
        <v>1632</v>
      </c>
      <c r="B173" t="s">
        <v>1032</v>
      </c>
      <c r="C173" t="b">
        <v>1</v>
      </c>
      <c r="D173" t="s">
        <v>374</v>
      </c>
      <c r="F173" s="148"/>
      <c r="G173" t="s">
        <v>5</v>
      </c>
    </row>
    <row r="174" spans="1:7" x14ac:dyDescent="0.3">
      <c r="A174" t="s">
        <v>1634</v>
      </c>
      <c r="B174" t="s">
        <v>1034</v>
      </c>
      <c r="C174" t="b">
        <v>1</v>
      </c>
      <c r="D174" t="s">
        <v>409</v>
      </c>
      <c r="F174" s="148"/>
      <c r="G174" t="s">
        <v>4</v>
      </c>
    </row>
    <row r="175" spans="1:7" x14ac:dyDescent="0.3">
      <c r="A175" t="s">
        <v>1535</v>
      </c>
      <c r="B175" t="s">
        <v>1037</v>
      </c>
      <c r="C175" t="b">
        <v>1</v>
      </c>
      <c r="D175" t="s">
        <v>411</v>
      </c>
      <c r="F175" s="148"/>
      <c r="G175" t="s">
        <v>9</v>
      </c>
    </row>
    <row r="176" spans="1:7" x14ac:dyDescent="0.3">
      <c r="A176" t="s">
        <v>1636</v>
      </c>
      <c r="B176" t="s">
        <v>1045</v>
      </c>
      <c r="C176" t="b">
        <v>1</v>
      </c>
      <c r="D176" t="s">
        <v>379</v>
      </c>
      <c r="F176" s="148"/>
      <c r="G176" t="s">
        <v>14</v>
      </c>
    </row>
    <row r="177" spans="1:7" x14ac:dyDescent="0.3">
      <c r="A177" t="s">
        <v>1642</v>
      </c>
      <c r="B177" t="s">
        <v>1050</v>
      </c>
      <c r="C177" t="b">
        <v>1</v>
      </c>
      <c r="D177" t="s">
        <v>381</v>
      </c>
      <c r="F177" s="148"/>
      <c r="G177" t="s">
        <v>5</v>
      </c>
    </row>
    <row r="178" spans="1:7" x14ac:dyDescent="0.3">
      <c r="A178" t="s">
        <v>2116</v>
      </c>
      <c r="B178" t="s">
        <v>2117</v>
      </c>
      <c r="C178" t="b">
        <v>0</v>
      </c>
      <c r="D178" t="s">
        <v>256</v>
      </c>
      <c r="E178" s="148" t="s">
        <v>505</v>
      </c>
      <c r="G178" t="s">
        <v>11</v>
      </c>
    </row>
    <row r="179" spans="1:7" x14ac:dyDescent="0.3">
      <c r="A179" t="s">
        <v>2118</v>
      </c>
      <c r="B179" t="s">
        <v>2119</v>
      </c>
      <c r="C179" t="b">
        <v>0</v>
      </c>
      <c r="D179" t="s">
        <v>152</v>
      </c>
      <c r="E179" s="148" t="s">
        <v>505</v>
      </c>
      <c r="G179" t="s">
        <v>9</v>
      </c>
    </row>
    <row r="180" spans="1:7" x14ac:dyDescent="0.3">
      <c r="A180" t="s">
        <v>2120</v>
      </c>
      <c r="B180" t="s">
        <v>2121</v>
      </c>
      <c r="C180" t="b">
        <v>0</v>
      </c>
      <c r="D180" t="s">
        <v>130</v>
      </c>
      <c r="E180" s="148" t="s">
        <v>505</v>
      </c>
      <c r="G180" t="s">
        <v>9</v>
      </c>
    </row>
    <row r="181" spans="1:7" x14ac:dyDescent="0.3">
      <c r="A181" t="s">
        <v>2122</v>
      </c>
      <c r="B181" t="s">
        <v>2123</v>
      </c>
      <c r="C181" t="b">
        <v>0</v>
      </c>
      <c r="D181" t="s">
        <v>140</v>
      </c>
      <c r="E181" s="148" t="s">
        <v>505</v>
      </c>
      <c r="G181" t="s">
        <v>5</v>
      </c>
    </row>
    <row r="182" spans="1:7" x14ac:dyDescent="0.3">
      <c r="A182" t="s">
        <v>2124</v>
      </c>
      <c r="B182" t="s">
        <v>2125</v>
      </c>
      <c r="C182" t="b">
        <v>0</v>
      </c>
      <c r="D182" t="s">
        <v>398</v>
      </c>
      <c r="E182" s="148" t="s">
        <v>505</v>
      </c>
      <c r="G182" t="s">
        <v>9</v>
      </c>
    </row>
    <row r="183" spans="1:7" x14ac:dyDescent="0.3">
      <c r="A183" t="s">
        <v>1897</v>
      </c>
      <c r="B183" t="s">
        <v>1401</v>
      </c>
      <c r="C183" t="b">
        <v>0</v>
      </c>
      <c r="D183" t="s">
        <v>134</v>
      </c>
      <c r="E183" s="148" t="s">
        <v>505</v>
      </c>
      <c r="G183" t="s">
        <v>9</v>
      </c>
    </row>
    <row r="184" spans="1:7" x14ac:dyDescent="0.3">
      <c r="A184" t="s">
        <v>2126</v>
      </c>
      <c r="B184" t="s">
        <v>2127</v>
      </c>
      <c r="C184" t="b">
        <v>0</v>
      </c>
      <c r="D184" t="s">
        <v>397</v>
      </c>
      <c r="E184" s="148" t="s">
        <v>505</v>
      </c>
      <c r="G184" t="s">
        <v>9</v>
      </c>
    </row>
    <row r="185" spans="1:7" x14ac:dyDescent="0.3">
      <c r="A185" t="s">
        <v>2128</v>
      </c>
      <c r="B185" t="s">
        <v>2129</v>
      </c>
      <c r="C185" t="b">
        <v>0</v>
      </c>
      <c r="D185" t="s">
        <v>85</v>
      </c>
      <c r="E185" s="148" t="s">
        <v>505</v>
      </c>
      <c r="G185" t="s">
        <v>7</v>
      </c>
    </row>
    <row r="186" spans="1:7" x14ac:dyDescent="0.3">
      <c r="A186" t="s">
        <v>2130</v>
      </c>
      <c r="B186" t="s">
        <v>2131</v>
      </c>
      <c r="C186" t="b">
        <v>0</v>
      </c>
      <c r="D186" t="s">
        <v>86</v>
      </c>
      <c r="E186" s="148" t="s">
        <v>505</v>
      </c>
      <c r="G186" t="s">
        <v>13</v>
      </c>
    </row>
    <row r="187" spans="1:7" x14ac:dyDescent="0.3">
      <c r="A187" t="s">
        <v>1899</v>
      </c>
      <c r="B187" t="s">
        <v>1342</v>
      </c>
      <c r="C187" t="b">
        <v>1</v>
      </c>
      <c r="D187" t="s">
        <v>110</v>
      </c>
      <c r="E187" s="148" t="s">
        <v>505</v>
      </c>
      <c r="G187" t="s">
        <v>13</v>
      </c>
    </row>
    <row r="188" spans="1:7" x14ac:dyDescent="0.3">
      <c r="A188" t="s">
        <v>2132</v>
      </c>
      <c r="B188" t="s">
        <v>2133</v>
      </c>
      <c r="C188" t="b">
        <v>0</v>
      </c>
      <c r="D188" t="s">
        <v>91</v>
      </c>
      <c r="E188" s="148" t="s">
        <v>505</v>
      </c>
      <c r="G188" t="s">
        <v>13</v>
      </c>
    </row>
    <row r="189" spans="1:7" x14ac:dyDescent="0.3">
      <c r="A189" t="s">
        <v>2134</v>
      </c>
      <c r="B189" t="s">
        <v>2135</v>
      </c>
      <c r="C189" t="b">
        <v>0</v>
      </c>
      <c r="D189" t="s">
        <v>92</v>
      </c>
      <c r="E189" s="148" t="s">
        <v>505</v>
      </c>
      <c r="G189" t="s">
        <v>13</v>
      </c>
    </row>
    <row r="190" spans="1:7" x14ac:dyDescent="0.3">
      <c r="A190" t="s">
        <v>2136</v>
      </c>
      <c r="B190" t="s">
        <v>2137</v>
      </c>
      <c r="C190" t="b">
        <v>0</v>
      </c>
      <c r="D190" t="s">
        <v>93</v>
      </c>
      <c r="E190" s="148" t="s">
        <v>505</v>
      </c>
      <c r="G190" t="s">
        <v>13</v>
      </c>
    </row>
    <row r="191" spans="1:7" x14ac:dyDescent="0.3">
      <c r="A191" t="s">
        <v>2138</v>
      </c>
      <c r="B191" t="s">
        <v>2139</v>
      </c>
      <c r="C191" t="b">
        <v>0</v>
      </c>
      <c r="D191" t="s">
        <v>395</v>
      </c>
      <c r="E191" s="148" t="s">
        <v>505</v>
      </c>
      <c r="G191" t="s">
        <v>14</v>
      </c>
    </row>
    <row r="192" spans="1:7" x14ac:dyDescent="0.3">
      <c r="A192" t="s">
        <v>1639</v>
      </c>
      <c r="B192" t="s">
        <v>640</v>
      </c>
      <c r="C192" t="b">
        <v>1</v>
      </c>
      <c r="D192" t="s">
        <v>102</v>
      </c>
      <c r="E192" s="148" t="s">
        <v>505</v>
      </c>
      <c r="G192" t="s">
        <v>13</v>
      </c>
    </row>
    <row r="193" spans="1:8" x14ac:dyDescent="0.3">
      <c r="A193" t="s">
        <v>2140</v>
      </c>
      <c r="B193" t="s">
        <v>2141</v>
      </c>
      <c r="C193" t="b">
        <v>0</v>
      </c>
      <c r="D193" t="s">
        <v>394</v>
      </c>
      <c r="E193" s="148" t="s">
        <v>505</v>
      </c>
      <c r="G193" t="s">
        <v>7</v>
      </c>
    </row>
    <row r="194" spans="1:8" x14ac:dyDescent="0.3">
      <c r="A194" t="s">
        <v>1660</v>
      </c>
      <c r="B194" t="s">
        <v>600</v>
      </c>
      <c r="C194" t="b">
        <v>1</v>
      </c>
      <c r="F194" s="148">
        <v>1985</v>
      </c>
      <c r="G194" t="s">
        <v>12</v>
      </c>
      <c r="H194" t="s">
        <v>2087</v>
      </c>
    </row>
    <row r="195" spans="1:8" x14ac:dyDescent="0.3">
      <c r="A195" t="s">
        <v>1829</v>
      </c>
      <c r="B195" t="s">
        <v>790</v>
      </c>
      <c r="C195" t="b">
        <v>1</v>
      </c>
      <c r="F195" s="148">
        <v>1982</v>
      </c>
      <c r="G195" t="s">
        <v>7</v>
      </c>
      <c r="H195" t="s">
        <v>2087</v>
      </c>
    </row>
    <row r="196" spans="1:8" x14ac:dyDescent="0.3">
      <c r="A196" t="s">
        <v>1657</v>
      </c>
      <c r="B196" t="s">
        <v>864</v>
      </c>
      <c r="C196" t="b">
        <v>1</v>
      </c>
      <c r="D196" t="s">
        <v>969</v>
      </c>
      <c r="E196" s="148">
        <v>10</v>
      </c>
      <c r="F196" s="148">
        <v>2009</v>
      </c>
      <c r="G196" t="s">
        <v>13</v>
      </c>
      <c r="H196" t="s">
        <v>2142</v>
      </c>
    </row>
    <row r="197" spans="1:8" x14ac:dyDescent="0.3">
      <c r="A197" t="s">
        <v>1892</v>
      </c>
      <c r="B197" t="s">
        <v>1338</v>
      </c>
      <c r="C197" t="b">
        <v>0</v>
      </c>
      <c r="D197" t="s">
        <v>104</v>
      </c>
      <c r="E197" s="148" t="s">
        <v>505</v>
      </c>
      <c r="G197" t="s">
        <v>9</v>
      </c>
    </row>
    <row r="198" spans="1:8" x14ac:dyDescent="0.3">
      <c r="A198" t="s">
        <v>1648</v>
      </c>
      <c r="B198" t="s">
        <v>986</v>
      </c>
      <c r="C198" t="b">
        <v>1</v>
      </c>
      <c r="D198" t="s">
        <v>343</v>
      </c>
      <c r="F198" s="148"/>
      <c r="G198" t="s">
        <v>13</v>
      </c>
    </row>
    <row r="199" spans="1:8" x14ac:dyDescent="0.3">
      <c r="A199" t="s">
        <v>1650</v>
      </c>
      <c r="B199" t="s">
        <v>757</v>
      </c>
      <c r="C199" t="b">
        <v>1</v>
      </c>
      <c r="D199" t="s">
        <v>756</v>
      </c>
      <c r="F199" s="148"/>
      <c r="G199" t="s">
        <v>10</v>
      </c>
    </row>
    <row r="200" spans="1:8" x14ac:dyDescent="0.3">
      <c r="A200" t="s">
        <v>1488</v>
      </c>
      <c r="B200" t="s">
        <v>587</v>
      </c>
      <c r="C200" t="b">
        <v>1</v>
      </c>
      <c r="D200" t="s">
        <v>589</v>
      </c>
      <c r="F200" s="148"/>
      <c r="G200" t="s">
        <v>13</v>
      </c>
    </row>
    <row r="201" spans="1:8" x14ac:dyDescent="0.3">
      <c r="A201" t="s">
        <v>1759</v>
      </c>
      <c r="B201" t="s">
        <v>876</v>
      </c>
      <c r="C201" t="b">
        <v>1</v>
      </c>
      <c r="D201" t="s">
        <v>877</v>
      </c>
      <c r="F201" s="148"/>
      <c r="G201" t="s">
        <v>8</v>
      </c>
    </row>
    <row r="202" spans="1:8" x14ac:dyDescent="0.3">
      <c r="A202" t="s">
        <v>1490</v>
      </c>
      <c r="B202" t="s">
        <v>1012</v>
      </c>
      <c r="C202" t="b">
        <v>1</v>
      </c>
      <c r="D202" t="s">
        <v>1011</v>
      </c>
      <c r="F202" s="148"/>
      <c r="G202" t="s">
        <v>10</v>
      </c>
    </row>
    <row r="203" spans="1:8" x14ac:dyDescent="0.3">
      <c r="A203" t="s">
        <v>1652</v>
      </c>
      <c r="B203" t="s">
        <v>914</v>
      </c>
      <c r="C203" t="b">
        <v>1</v>
      </c>
      <c r="D203" t="s">
        <v>278</v>
      </c>
      <c r="F203" s="148"/>
      <c r="G203" t="s">
        <v>13</v>
      </c>
    </row>
    <row r="204" spans="1:8" x14ac:dyDescent="0.3">
      <c r="A204" t="s">
        <v>1784</v>
      </c>
      <c r="B204" t="s">
        <v>1785</v>
      </c>
      <c r="C204" t="b">
        <v>1</v>
      </c>
      <c r="D204" t="s">
        <v>1410</v>
      </c>
      <c r="F204" s="148"/>
      <c r="G204" t="s">
        <v>7</v>
      </c>
    </row>
    <row r="205" spans="1:8" x14ac:dyDescent="0.3">
      <c r="A205" t="s">
        <v>2143</v>
      </c>
      <c r="B205" t="s">
        <v>2144</v>
      </c>
      <c r="C205" t="b">
        <v>0</v>
      </c>
      <c r="D205" t="s">
        <v>249</v>
      </c>
      <c r="F205" s="148"/>
      <c r="G205" t="s">
        <v>13</v>
      </c>
    </row>
    <row r="206" spans="1:8" x14ac:dyDescent="0.3">
      <c r="A206" t="s">
        <v>2145</v>
      </c>
      <c r="B206" t="s">
        <v>2146</v>
      </c>
      <c r="C206" t="b">
        <v>0</v>
      </c>
      <c r="D206" t="s">
        <v>2147</v>
      </c>
      <c r="F206" s="148">
        <v>1981</v>
      </c>
      <c r="G206" t="s">
        <v>13</v>
      </c>
      <c r="H206" t="s">
        <v>2148</v>
      </c>
    </row>
    <row r="207" spans="1:8" x14ac:dyDescent="0.3">
      <c r="F207" s="148"/>
    </row>
    <row r="208" spans="1:8" x14ac:dyDescent="0.3">
      <c r="F208" s="148"/>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54" t="s">
        <v>1367</v>
      </c>
      <c r="B1" s="354"/>
      <c r="C1" s="354"/>
      <c r="D1" s="200">
        <v>2020</v>
      </c>
      <c r="E1" s="38" t="s">
        <v>1366</v>
      </c>
      <c r="F1" s="37"/>
      <c r="G1" s="37"/>
      <c r="H1" s="37"/>
      <c r="I1" s="37"/>
      <c r="J1" s="37"/>
      <c r="K1" s="37"/>
      <c r="L1" s="37"/>
      <c r="M1" s="37"/>
      <c r="N1" s="37"/>
      <c r="O1" s="37"/>
      <c r="P1" s="37"/>
      <c r="Q1" s="37"/>
      <c r="R1" s="37"/>
      <c r="S1" s="37"/>
    </row>
    <row r="2" spans="1:19" ht="15.6" x14ac:dyDescent="0.3">
      <c r="A2" s="47" t="s">
        <v>512</v>
      </c>
      <c r="B2" s="134"/>
      <c r="C2" s="47"/>
      <c r="D2" s="47"/>
      <c r="E2" s="47"/>
      <c r="F2" s="47"/>
      <c r="G2" s="47"/>
      <c r="H2" s="47"/>
      <c r="I2" s="47"/>
      <c r="J2" s="47"/>
      <c r="K2" s="47"/>
      <c r="L2" s="47"/>
    </row>
    <row r="3" spans="1:19" s="136" customFormat="1" ht="15.6" x14ac:dyDescent="0.3">
      <c r="B3" s="137"/>
      <c r="C3" s="138"/>
      <c r="D3" s="138"/>
      <c r="E3" s="138"/>
      <c r="F3" s="138"/>
      <c r="G3" s="138"/>
      <c r="H3" s="138"/>
      <c r="I3" s="138"/>
      <c r="J3" s="138"/>
      <c r="K3" s="138"/>
      <c r="L3" s="138"/>
    </row>
    <row r="4" spans="1:19" ht="15.6" x14ac:dyDescent="0.3">
      <c r="A4" s="47"/>
      <c r="B4" s="75"/>
      <c r="C4" s="47"/>
      <c r="D4" s="47"/>
      <c r="E4" s="47"/>
      <c r="F4" s="47"/>
      <c r="G4" s="47"/>
      <c r="H4" s="47"/>
      <c r="I4" s="47"/>
      <c r="J4" s="47"/>
      <c r="K4" s="47"/>
      <c r="L4" s="47"/>
    </row>
    <row r="5" spans="1:19" ht="15.6" x14ac:dyDescent="0.3">
      <c r="A5" s="47" t="s">
        <v>513</v>
      </c>
      <c r="B5" s="47"/>
      <c r="C5" s="47"/>
      <c r="D5" s="47"/>
      <c r="E5" s="47"/>
      <c r="F5" s="47"/>
      <c r="G5" s="47"/>
      <c r="H5" s="47"/>
      <c r="I5" s="47"/>
      <c r="J5" s="47"/>
      <c r="K5" s="47"/>
      <c r="L5" s="47"/>
    </row>
    <row r="6" spans="1:19" s="136" customFormat="1" ht="15.6" x14ac:dyDescent="0.3">
      <c r="A6" s="138"/>
      <c r="B6" s="138" t="s">
        <v>1346</v>
      </c>
      <c r="C6" s="138"/>
      <c r="D6" s="138"/>
      <c r="E6" s="138"/>
      <c r="F6" s="138"/>
      <c r="G6" s="138"/>
      <c r="H6" s="138"/>
      <c r="I6" s="138"/>
      <c r="J6" s="138"/>
      <c r="K6" s="138"/>
      <c r="L6" s="138"/>
    </row>
    <row r="7" spans="1:19" ht="15.6" x14ac:dyDescent="0.3">
      <c r="A7" s="47" t="s">
        <v>514</v>
      </c>
      <c r="B7" s="47"/>
      <c r="C7" s="47"/>
      <c r="D7" s="47"/>
      <c r="E7" s="47"/>
      <c r="F7" s="47"/>
      <c r="G7" s="47"/>
      <c r="H7" s="47"/>
      <c r="I7" s="47"/>
      <c r="J7" s="47"/>
      <c r="K7" s="47"/>
      <c r="L7" s="47"/>
    </row>
    <row r="8" spans="1:19" ht="15.6" x14ac:dyDescent="0.3">
      <c r="A8" s="47"/>
      <c r="B8" s="46" t="s">
        <v>1364</v>
      </c>
      <c r="C8" s="47"/>
      <c r="D8" s="47"/>
      <c r="E8" s="47"/>
      <c r="F8" s="47"/>
      <c r="H8" s="47"/>
      <c r="I8" s="47"/>
      <c r="J8" s="47"/>
      <c r="K8" s="47"/>
      <c r="L8" s="47"/>
    </row>
    <row r="9" spans="1:19" ht="15.6" x14ac:dyDescent="0.3">
      <c r="A9" s="47"/>
      <c r="B9" s="47"/>
      <c r="C9" s="47"/>
      <c r="D9" s="47"/>
      <c r="E9" s="47"/>
      <c r="F9" s="47"/>
      <c r="G9" s="47"/>
      <c r="H9" s="47"/>
      <c r="I9" s="47"/>
      <c r="J9" s="47"/>
      <c r="K9" s="47"/>
      <c r="L9" s="47"/>
    </row>
    <row r="10" spans="1:19" s="1" customFormat="1" ht="15.6" x14ac:dyDescent="0.3">
      <c r="A10" s="38" t="s">
        <v>515</v>
      </c>
      <c r="B10" s="37"/>
      <c r="C10" s="37"/>
      <c r="D10" s="37"/>
      <c r="E10" s="37"/>
      <c r="F10" s="37"/>
      <c r="G10" s="37"/>
      <c r="H10" s="37"/>
      <c r="I10" s="37"/>
      <c r="J10" s="37"/>
      <c r="K10" s="37"/>
      <c r="L10" s="37"/>
      <c r="M10" s="37"/>
      <c r="N10" s="37"/>
      <c r="O10" s="37"/>
      <c r="P10" s="37"/>
      <c r="Q10" s="37"/>
      <c r="R10" s="37"/>
      <c r="S10" s="37"/>
    </row>
    <row r="11" spans="1:19" s="48" customFormat="1" ht="15.6" x14ac:dyDescent="0.3">
      <c r="B11" s="77"/>
      <c r="C11" s="77"/>
      <c r="D11" s="77"/>
      <c r="E11" s="77"/>
      <c r="F11" s="77"/>
      <c r="G11" s="77"/>
      <c r="H11" s="77"/>
      <c r="I11" s="77"/>
      <c r="J11" s="77"/>
      <c r="K11" s="77"/>
      <c r="L11" s="77"/>
      <c r="M11" s="77"/>
      <c r="N11" s="77"/>
      <c r="O11" s="77"/>
      <c r="P11" s="77"/>
      <c r="Q11" s="77"/>
      <c r="R11" s="77"/>
      <c r="S11" s="77"/>
    </row>
    <row r="12" spans="1:19" ht="15.6" x14ac:dyDescent="0.3">
      <c r="A12" s="55" t="s">
        <v>521</v>
      </c>
      <c r="B12" s="47"/>
      <c r="C12" s="47"/>
      <c r="D12" s="47"/>
      <c r="E12" s="47"/>
      <c r="F12" s="47"/>
      <c r="G12" s="47"/>
      <c r="H12" s="47"/>
      <c r="I12" s="47"/>
      <c r="J12" s="47"/>
      <c r="K12" s="47"/>
      <c r="L12" s="46"/>
    </row>
    <row r="13" spans="1:19" ht="15.6" x14ac:dyDescent="0.3">
      <c r="A13" s="47" t="s">
        <v>1365</v>
      </c>
      <c r="B13" s="47"/>
      <c r="C13" s="47"/>
      <c r="D13" s="47"/>
      <c r="E13" s="47"/>
      <c r="F13" s="47"/>
      <c r="G13" s="47"/>
      <c r="H13" s="47"/>
      <c r="I13" s="47"/>
      <c r="J13" s="47"/>
      <c r="K13" s="47"/>
      <c r="L13" s="47"/>
    </row>
    <row r="14" spans="1:19" ht="15.6" x14ac:dyDescent="0.3">
      <c r="A14" s="75" t="s">
        <v>522</v>
      </c>
      <c r="B14" s="47"/>
      <c r="C14" s="47"/>
      <c r="D14" s="47"/>
      <c r="E14" s="47"/>
      <c r="F14" s="47"/>
      <c r="G14" s="47"/>
      <c r="H14" s="47"/>
      <c r="I14" s="47"/>
      <c r="J14" s="47"/>
      <c r="K14" s="47"/>
      <c r="L14" s="47"/>
    </row>
    <row r="15" spans="1:19" ht="15.6" x14ac:dyDescent="0.3">
      <c r="A15" s="45" t="s">
        <v>567</v>
      </c>
      <c r="B15" s="47"/>
      <c r="C15" s="47"/>
      <c r="D15" s="47"/>
      <c r="E15" s="47"/>
      <c r="F15" s="47"/>
      <c r="G15" s="47"/>
      <c r="H15" s="47"/>
      <c r="I15" s="47"/>
      <c r="J15" s="47"/>
      <c r="K15" s="47"/>
      <c r="L15" s="47"/>
    </row>
    <row r="16" spans="1:19" ht="15.6" x14ac:dyDescent="0.3">
      <c r="A16" s="75"/>
      <c r="B16" s="47"/>
      <c r="C16" s="47"/>
      <c r="D16" s="47"/>
      <c r="E16" s="47"/>
      <c r="F16" s="47"/>
      <c r="G16" s="47"/>
      <c r="H16" s="47"/>
      <c r="I16" s="47"/>
      <c r="J16" s="47"/>
      <c r="K16" s="47"/>
      <c r="L16" s="47"/>
    </row>
    <row r="17" spans="1:20" ht="15.6" x14ac:dyDescent="0.3">
      <c r="A17" s="55" t="s">
        <v>516</v>
      </c>
      <c r="B17" s="47"/>
      <c r="C17" s="47"/>
      <c r="D17" s="47"/>
      <c r="E17" s="47"/>
      <c r="F17" s="47"/>
      <c r="G17" s="47"/>
      <c r="H17" s="47"/>
      <c r="I17" s="55"/>
      <c r="J17" s="47"/>
      <c r="K17" s="47"/>
      <c r="L17" s="47"/>
    </row>
    <row r="18" spans="1:20" ht="15.6" x14ac:dyDescent="0.3">
      <c r="A18" s="47" t="s">
        <v>517</v>
      </c>
      <c r="C18" s="47"/>
      <c r="D18" s="47"/>
      <c r="E18" s="47"/>
      <c r="F18" s="47"/>
      <c r="G18" s="47"/>
      <c r="H18" s="47"/>
      <c r="I18" s="47"/>
      <c r="J18" s="47"/>
      <c r="K18" s="47"/>
      <c r="L18" s="47"/>
    </row>
    <row r="19" spans="1:20" ht="15.6" x14ac:dyDescent="0.3">
      <c r="A19" s="75" t="s">
        <v>518</v>
      </c>
      <c r="C19" s="47"/>
      <c r="D19" s="47"/>
      <c r="E19" s="47"/>
      <c r="F19" s="47"/>
      <c r="G19" s="47"/>
      <c r="H19" s="47"/>
      <c r="I19" s="47"/>
      <c r="J19" s="47"/>
      <c r="K19" s="47"/>
      <c r="L19" s="47"/>
    </row>
    <row r="20" spans="1:20" ht="15.6" x14ac:dyDescent="0.3">
      <c r="A20" s="75" t="s">
        <v>519</v>
      </c>
      <c r="C20" s="47"/>
      <c r="D20" s="47"/>
      <c r="E20" s="47"/>
      <c r="F20" s="47"/>
      <c r="G20" s="47"/>
      <c r="H20" s="47"/>
      <c r="I20" s="47"/>
      <c r="J20" s="47"/>
      <c r="K20" s="47"/>
      <c r="L20" s="47"/>
    </row>
    <row r="21" spans="1:20" ht="15.6" x14ac:dyDescent="0.3">
      <c r="A21" s="75" t="s">
        <v>520</v>
      </c>
      <c r="C21" s="47"/>
      <c r="D21" s="47"/>
      <c r="E21" s="47"/>
      <c r="F21" s="47"/>
      <c r="G21" s="47"/>
      <c r="H21" s="47"/>
      <c r="I21" s="47"/>
      <c r="J21" s="47"/>
      <c r="K21" s="47"/>
      <c r="L21" s="47"/>
    </row>
    <row r="22" spans="1:20" ht="15.6" x14ac:dyDescent="0.3">
      <c r="A22" s="75"/>
      <c r="C22" s="47"/>
      <c r="D22" s="47"/>
      <c r="E22" s="47"/>
      <c r="F22" s="47"/>
      <c r="G22" s="47"/>
      <c r="H22" s="47"/>
      <c r="I22" s="47"/>
      <c r="J22" s="47"/>
      <c r="K22" s="47"/>
      <c r="L22" s="47"/>
    </row>
    <row r="23" spans="1:20" ht="15.6" x14ac:dyDescent="0.3">
      <c r="A23" s="47"/>
      <c r="B23" s="47"/>
      <c r="C23" s="47"/>
      <c r="D23" s="47"/>
      <c r="E23" s="47"/>
      <c r="F23" s="47"/>
      <c r="G23" s="47"/>
      <c r="H23" s="47"/>
      <c r="I23" s="47"/>
      <c r="J23" s="47"/>
      <c r="K23" s="47"/>
      <c r="L23" s="47"/>
    </row>
    <row r="24" spans="1:20" s="1" customFormat="1" ht="15.6" x14ac:dyDescent="0.3">
      <c r="A24" s="38" t="s">
        <v>523</v>
      </c>
      <c r="B24" s="38"/>
      <c r="C24" s="38"/>
      <c r="D24" s="38"/>
      <c r="E24" s="38"/>
      <c r="F24" s="38"/>
      <c r="G24" s="38"/>
      <c r="H24" s="38"/>
      <c r="I24" s="38"/>
      <c r="J24" s="38"/>
      <c r="K24" s="38"/>
      <c r="L24" s="38"/>
      <c r="M24" s="38"/>
      <c r="N24" s="38"/>
      <c r="O24" s="38"/>
      <c r="P24" s="38"/>
      <c r="Q24" s="38"/>
      <c r="R24" s="38"/>
      <c r="S24" s="38"/>
    </row>
    <row r="25" spans="1:20" ht="15.6" x14ac:dyDescent="0.3">
      <c r="A25" s="34"/>
      <c r="B25" s="34" t="s">
        <v>524</v>
      </c>
      <c r="C25" s="34"/>
      <c r="D25" s="34"/>
      <c r="E25" s="34"/>
      <c r="F25" s="34"/>
      <c r="G25" s="34"/>
      <c r="H25" s="34"/>
      <c r="I25" s="34"/>
      <c r="J25" s="34"/>
      <c r="K25" s="34"/>
      <c r="L25" s="78" t="s">
        <v>525</v>
      </c>
      <c r="M25" s="78"/>
      <c r="N25" s="78"/>
      <c r="O25" s="78"/>
      <c r="P25" s="78"/>
      <c r="Q25" s="78"/>
      <c r="R25" s="78"/>
      <c r="S25" s="78"/>
      <c r="T25" s="135"/>
    </row>
    <row r="26" spans="1:20" ht="15.6" x14ac:dyDescent="0.3">
      <c r="A26" s="34"/>
      <c r="B26" s="36" t="s">
        <v>1368</v>
      </c>
      <c r="C26" s="36"/>
      <c r="D26" s="34"/>
      <c r="E26" s="34"/>
      <c r="F26" s="34"/>
      <c r="G26" s="34"/>
      <c r="H26" s="34"/>
      <c r="I26" s="34"/>
      <c r="J26" s="34"/>
      <c r="K26" s="34"/>
      <c r="L26" s="79" t="str">
        <f>Figures!A2</f>
        <v>Figure A.  PCE Eligible Communities</v>
      </c>
      <c r="M26" s="78"/>
      <c r="N26" s="78"/>
      <c r="O26" s="78"/>
      <c r="P26" s="78"/>
      <c r="Q26" s="78"/>
      <c r="R26" s="78"/>
      <c r="S26" s="78"/>
      <c r="T26" s="135"/>
    </row>
    <row r="27" spans="1:20" ht="15.6" x14ac:dyDescent="0.3">
      <c r="A27" s="34"/>
      <c r="B27" s="36" t="s">
        <v>1369</v>
      </c>
      <c r="C27" s="35"/>
      <c r="D27" s="35"/>
      <c r="E27" s="36"/>
      <c r="F27" s="34"/>
      <c r="G27" s="34"/>
      <c r="H27" s="34"/>
      <c r="I27" s="34"/>
      <c r="J27" s="34"/>
      <c r="K27" s="34"/>
      <c r="L27" s="79" t="str">
        <f>Figures!A44</f>
        <v>Figure B.  Residential Electricity Rates in Power Cost Equalization Communities</v>
      </c>
      <c r="M27" s="78"/>
      <c r="N27" s="78"/>
      <c r="O27" s="78"/>
      <c r="P27" s="78"/>
      <c r="Q27" s="78"/>
      <c r="R27" s="78"/>
      <c r="S27" s="78"/>
      <c r="T27" s="135"/>
    </row>
    <row r="28" spans="1:20" ht="15.6" x14ac:dyDescent="0.3">
      <c r="A28" s="34"/>
      <c r="B28" s="33" t="s">
        <v>1370</v>
      </c>
      <c r="C28" s="32"/>
      <c r="D28" s="34"/>
      <c r="E28" s="34"/>
      <c r="F28" s="34"/>
      <c r="G28" s="34"/>
      <c r="H28" s="34"/>
      <c r="I28" s="34"/>
      <c r="J28" s="34"/>
      <c r="K28" s="34"/>
      <c r="L28" s="79" t="str">
        <f>Figures!A72</f>
        <v>Figure C.  Installed Capacity by Prime Mover by Certified Utilities (MW), 2016</v>
      </c>
      <c r="M28" s="78"/>
      <c r="N28" s="78"/>
      <c r="O28" s="78"/>
      <c r="P28" s="78"/>
      <c r="Q28" s="78"/>
      <c r="R28" s="78"/>
      <c r="S28" s="78"/>
      <c r="T28" s="135"/>
    </row>
    <row r="29" spans="1:20" ht="15.6" x14ac:dyDescent="0.3">
      <c r="A29" s="34"/>
      <c r="B29" s="32" t="s">
        <v>1371</v>
      </c>
      <c r="C29" s="32"/>
      <c r="D29" s="34"/>
      <c r="E29" s="34"/>
      <c r="F29" s="34"/>
      <c r="G29" s="34"/>
      <c r="H29" s="34"/>
      <c r="I29" s="34"/>
      <c r="J29" s="34"/>
      <c r="K29" s="34"/>
      <c r="L29" s="79" t="str">
        <f>Figures!A96</f>
        <v>Figure D.  Installed Capacity by Prime Mover by Certified Utilities (kW), 1962-2016</v>
      </c>
      <c r="M29" s="78"/>
      <c r="N29" s="78"/>
      <c r="O29" s="78"/>
      <c r="P29" s="78"/>
      <c r="Q29" s="78"/>
      <c r="R29" s="78"/>
      <c r="S29" s="78"/>
      <c r="T29" s="135"/>
    </row>
    <row r="30" spans="1:20" ht="15.6" x14ac:dyDescent="0.3">
      <c r="A30" s="34"/>
      <c r="B30" s="32" t="s">
        <v>1372</v>
      </c>
      <c r="C30" s="32"/>
      <c r="D30" s="34"/>
      <c r="E30" s="34"/>
      <c r="F30" s="34"/>
      <c r="G30" s="34"/>
      <c r="H30" s="34"/>
      <c r="I30" s="34"/>
      <c r="J30" s="34"/>
      <c r="K30" s="34"/>
      <c r="L30" s="79" t="str">
        <f>Figures!A117</f>
        <v>Figure E.  Net Generation by Fuel Type by Certified Utilities (MWh), 2016</v>
      </c>
      <c r="M30" s="78"/>
      <c r="N30" s="78"/>
      <c r="O30" s="78"/>
      <c r="P30" s="78"/>
      <c r="Q30" s="78"/>
      <c r="R30" s="78"/>
      <c r="S30" s="78"/>
      <c r="T30" s="135"/>
    </row>
    <row r="31" spans="1:20" ht="15.6" x14ac:dyDescent="0.3">
      <c r="A31" s="34"/>
      <c r="B31" s="32" t="s">
        <v>1373</v>
      </c>
      <c r="C31" s="32"/>
      <c r="D31" s="34"/>
      <c r="E31" s="34"/>
      <c r="F31" s="34"/>
      <c r="G31" s="34"/>
      <c r="H31" s="34"/>
      <c r="I31" s="34"/>
      <c r="J31" s="34"/>
      <c r="K31" s="34"/>
      <c r="L31" s="79" t="str">
        <f>Figures!A138</f>
        <v>Figure F.  Net Generation by Fuel Type by Certified Utilities (GWh), 1971-2016</v>
      </c>
      <c r="M31" s="78"/>
      <c r="N31" s="78"/>
      <c r="O31" s="78"/>
      <c r="P31" s="78"/>
      <c r="Q31" s="78"/>
      <c r="R31" s="78"/>
      <c r="S31" s="78"/>
      <c r="T31" s="135"/>
    </row>
    <row r="32" spans="1:20" ht="15.6" x14ac:dyDescent="0.3">
      <c r="A32" s="34"/>
      <c r="B32" s="32" t="s">
        <v>1374</v>
      </c>
      <c r="C32" s="32"/>
      <c r="D32" s="34"/>
      <c r="E32" s="34"/>
      <c r="F32" s="34"/>
      <c r="G32" s="34"/>
      <c r="H32" s="34"/>
      <c r="I32" s="34"/>
      <c r="J32" s="34"/>
      <c r="K32" s="34"/>
      <c r="L32" s="79" t="str">
        <f>Figures!A160</f>
        <v>Figure G.  Distribution of Fuel Used for Power Generation by Certified Utilities (MMBtu), 2016</v>
      </c>
      <c r="M32" s="78"/>
      <c r="N32" s="78"/>
      <c r="O32" s="78"/>
      <c r="P32" s="78"/>
      <c r="Q32" s="78"/>
      <c r="R32" s="78"/>
      <c r="S32" s="78"/>
      <c r="T32" s="135"/>
    </row>
    <row r="33" spans="1:20" ht="15.6" x14ac:dyDescent="0.3">
      <c r="A33" s="34"/>
      <c r="B33" s="32" t="s">
        <v>1375</v>
      </c>
      <c r="C33" s="32"/>
      <c r="D33" s="34"/>
      <c r="E33" s="34"/>
      <c r="F33" s="34"/>
      <c r="G33" s="34"/>
      <c r="H33" s="34"/>
      <c r="I33" s="34"/>
      <c r="J33" s="34"/>
      <c r="K33" s="34"/>
      <c r="L33" s="79" t="str">
        <f>Figures!A179</f>
        <v>Figure H.  Fuel Oil Used for Electricity Generation by Certified Utilities, by Energy Regions (%), 2016</v>
      </c>
      <c r="M33" s="78"/>
      <c r="N33" s="78"/>
      <c r="O33" s="78"/>
      <c r="P33" s="78"/>
      <c r="Q33" s="78"/>
      <c r="R33" s="78"/>
      <c r="S33" s="78"/>
      <c r="T33" s="135"/>
    </row>
    <row r="34" spans="1:20" ht="15.6" x14ac:dyDescent="0.3">
      <c r="A34" s="34"/>
      <c r="B34" s="32" t="s">
        <v>1376</v>
      </c>
      <c r="C34" s="32"/>
      <c r="D34" s="34"/>
      <c r="E34" s="34"/>
      <c r="F34" s="34"/>
      <c r="G34" s="34"/>
      <c r="H34" s="34"/>
      <c r="I34" s="34"/>
      <c r="J34" s="34"/>
      <c r="K34" s="34"/>
      <c r="L34" s="79" t="str">
        <f>Figures!A204</f>
        <v>Figure I.  Distribution of Sales, Revenue and Customer by Customer Type by Certified Utilities (%), 2016</v>
      </c>
      <c r="M34" s="78"/>
      <c r="N34" s="78"/>
      <c r="O34" s="78"/>
      <c r="P34" s="78"/>
      <c r="Q34" s="78"/>
      <c r="R34" s="78"/>
      <c r="S34" s="78"/>
      <c r="T34" s="135"/>
    </row>
    <row r="35" spans="1:20" ht="15.6" x14ac:dyDescent="0.3">
      <c r="A35" s="36"/>
      <c r="B35" s="32" t="s">
        <v>1377</v>
      </c>
      <c r="C35" s="32"/>
      <c r="D35" s="36"/>
      <c r="E35" s="36"/>
      <c r="F35" s="36"/>
      <c r="G35" s="36"/>
      <c r="H35" s="36"/>
      <c r="I35" s="36"/>
      <c r="J35" s="36"/>
      <c r="K35" s="36"/>
      <c r="L35" s="79" t="str">
        <f>Figures!A227</f>
        <v>Figure J.  Wind Net Generation in Alaska, 2008-2016</v>
      </c>
      <c r="M35" s="79"/>
      <c r="N35" s="79"/>
      <c r="O35" s="79"/>
      <c r="P35" s="79"/>
      <c r="Q35" s="79"/>
      <c r="R35" s="79"/>
      <c r="S35" s="79"/>
      <c r="T35" s="135"/>
    </row>
    <row r="36" spans="1:20" ht="15.6" x14ac:dyDescent="0.3">
      <c r="A36" s="44"/>
      <c r="B36" s="353" t="s">
        <v>526</v>
      </c>
      <c r="C36" s="353"/>
      <c r="D36" s="44"/>
      <c r="E36" s="44"/>
      <c r="F36" s="44"/>
      <c r="G36" s="44"/>
      <c r="H36" s="44"/>
      <c r="I36" s="44"/>
      <c r="J36" s="44"/>
      <c r="K36" s="44"/>
      <c r="L36" s="80"/>
      <c r="M36" s="81"/>
      <c r="N36" s="81"/>
      <c r="O36" s="81"/>
      <c r="P36" s="81"/>
      <c r="Q36" s="81"/>
      <c r="R36" s="81"/>
      <c r="S36" s="81"/>
      <c r="T36" s="135"/>
    </row>
    <row r="37" spans="1:20" ht="15.6" x14ac:dyDescent="0.3">
      <c r="A37" s="41"/>
      <c r="B37" s="43"/>
      <c r="C37" s="42" t="s">
        <v>527</v>
      </c>
      <c r="D37" s="41"/>
      <c r="E37" s="41"/>
      <c r="F37" s="41"/>
      <c r="G37" s="41"/>
      <c r="H37" s="41"/>
      <c r="I37" s="41"/>
      <c r="J37" s="41"/>
      <c r="K37" s="41"/>
      <c r="L37" s="82"/>
      <c r="M37" s="82"/>
      <c r="N37" s="82"/>
      <c r="O37" s="82"/>
      <c r="P37" s="82"/>
      <c r="Q37" s="82"/>
      <c r="R37" s="82"/>
      <c r="S37" s="82"/>
      <c r="T37" s="135"/>
    </row>
    <row r="38" spans="1:20" ht="15.6" x14ac:dyDescent="0.3">
      <c r="A38" s="41"/>
      <c r="B38" s="40" t="s">
        <v>1378</v>
      </c>
      <c r="C38" s="40"/>
      <c r="D38" s="41"/>
      <c r="E38" s="41"/>
      <c r="F38" s="41"/>
      <c r="G38" s="41"/>
      <c r="H38" s="41"/>
      <c r="I38" s="41"/>
      <c r="J38" s="41"/>
      <c r="K38" s="41"/>
      <c r="L38" s="82"/>
      <c r="M38" s="82"/>
      <c r="N38" s="82"/>
      <c r="O38" s="82"/>
      <c r="P38" s="82"/>
      <c r="Q38" s="82"/>
      <c r="R38" s="82"/>
      <c r="S38" s="82"/>
      <c r="T38" s="135"/>
    </row>
    <row r="39" spans="1:20" ht="15.6" x14ac:dyDescent="0.3">
      <c r="A39" s="41"/>
      <c r="B39" s="43"/>
      <c r="C39" s="42" t="s">
        <v>528</v>
      </c>
      <c r="D39" s="41"/>
      <c r="E39" s="41"/>
      <c r="F39" s="41"/>
      <c r="G39" s="41"/>
      <c r="H39" s="41"/>
      <c r="I39" s="41"/>
      <c r="J39" s="41"/>
      <c r="K39" s="41"/>
      <c r="L39" s="82"/>
      <c r="M39" s="82"/>
      <c r="N39" s="82"/>
      <c r="O39" s="82"/>
      <c r="P39" s="82"/>
      <c r="Q39" s="82"/>
      <c r="R39" s="82"/>
      <c r="S39" s="82"/>
      <c r="T39" s="135"/>
    </row>
    <row r="40" spans="1:20" ht="15.6" x14ac:dyDescent="0.3">
      <c r="A40" s="41"/>
      <c r="B40" s="40" t="s">
        <v>1379</v>
      </c>
      <c r="C40" s="40"/>
      <c r="D40" s="41"/>
      <c r="E40" s="41"/>
      <c r="F40" s="41"/>
      <c r="G40" s="41"/>
      <c r="H40" s="41"/>
      <c r="I40" s="41"/>
      <c r="J40" s="41"/>
      <c r="K40" s="41"/>
      <c r="L40" s="82"/>
      <c r="M40" s="82"/>
      <c r="N40" s="82"/>
      <c r="O40" s="82"/>
      <c r="P40" s="82"/>
      <c r="Q40" s="82"/>
      <c r="R40" s="82"/>
      <c r="S40" s="82"/>
      <c r="T40" s="135"/>
    </row>
    <row r="41" spans="1:20" ht="15.6" x14ac:dyDescent="0.3">
      <c r="A41" s="41"/>
      <c r="B41" s="40" t="s">
        <v>1380</v>
      </c>
      <c r="C41" s="40"/>
      <c r="D41" s="41"/>
      <c r="E41" s="41"/>
      <c r="F41" s="41"/>
      <c r="G41" s="41"/>
      <c r="H41" s="41"/>
      <c r="I41" s="41"/>
      <c r="J41" s="41"/>
      <c r="K41" s="41"/>
      <c r="L41" s="82"/>
      <c r="M41" s="82"/>
      <c r="N41" s="82"/>
      <c r="O41" s="82"/>
      <c r="P41" s="82"/>
      <c r="Q41" s="82"/>
      <c r="R41" s="82"/>
      <c r="S41" s="82"/>
      <c r="T41" s="135"/>
    </row>
    <row r="42" spans="1:20" ht="15.6" x14ac:dyDescent="0.3">
      <c r="A42" s="41"/>
      <c r="B42" s="39" t="s">
        <v>1381</v>
      </c>
      <c r="C42" s="40"/>
      <c r="D42" s="41"/>
      <c r="E42" s="41"/>
      <c r="F42" s="41"/>
      <c r="G42" s="41"/>
      <c r="H42" s="41"/>
      <c r="I42" s="41"/>
      <c r="J42" s="41"/>
      <c r="K42" s="41"/>
      <c r="L42" s="82"/>
      <c r="M42" s="82"/>
      <c r="N42" s="82"/>
      <c r="O42" s="82"/>
      <c r="P42" s="82"/>
      <c r="Q42" s="82"/>
      <c r="R42" s="82"/>
      <c r="S42" s="82"/>
      <c r="T42" s="135"/>
    </row>
    <row r="43" spans="1:20" ht="15.6" x14ac:dyDescent="0.3">
      <c r="A43" s="41"/>
      <c r="B43" s="40" t="s">
        <v>1382</v>
      </c>
      <c r="C43" s="40"/>
      <c r="D43" s="41"/>
      <c r="E43" s="41"/>
      <c r="F43" s="41"/>
      <c r="G43" s="41"/>
      <c r="H43" s="41"/>
      <c r="I43" s="41"/>
      <c r="J43" s="41"/>
      <c r="K43" s="41"/>
      <c r="L43" s="82"/>
      <c r="M43" s="82"/>
      <c r="N43" s="82"/>
      <c r="O43" s="82"/>
      <c r="P43" s="82"/>
      <c r="Q43" s="82"/>
      <c r="R43" s="82"/>
      <c r="S43" s="82"/>
      <c r="T43" s="135"/>
    </row>
    <row r="44" spans="1:20" ht="15.6" x14ac:dyDescent="0.3">
      <c r="A44" s="41"/>
      <c r="B44" s="40" t="s">
        <v>1383</v>
      </c>
      <c r="C44" s="40"/>
      <c r="D44" s="41"/>
      <c r="E44" s="41"/>
      <c r="F44" s="41"/>
      <c r="G44" s="41"/>
      <c r="H44" s="41"/>
      <c r="I44" s="41"/>
      <c r="J44" s="41"/>
      <c r="K44" s="41"/>
      <c r="L44" s="82"/>
      <c r="M44" s="82"/>
      <c r="N44" s="82"/>
      <c r="O44" s="82"/>
      <c r="P44" s="82"/>
      <c r="Q44" s="82"/>
      <c r="R44" s="82"/>
      <c r="S44" s="82"/>
      <c r="T44" s="135"/>
    </row>
    <row r="45" spans="1:20" ht="15.6" x14ac:dyDescent="0.3">
      <c r="A45" s="41"/>
      <c r="B45" s="40"/>
      <c r="C45" s="42" t="s">
        <v>529</v>
      </c>
      <c r="D45" s="41"/>
      <c r="E45" s="41"/>
      <c r="F45" s="41"/>
      <c r="G45" s="41"/>
      <c r="H45" s="41"/>
      <c r="I45" s="41"/>
      <c r="J45" s="41"/>
      <c r="K45" s="41"/>
      <c r="L45" s="82"/>
      <c r="M45" s="82"/>
      <c r="N45" s="82"/>
      <c r="O45" s="82"/>
      <c r="P45" s="82"/>
      <c r="Q45" s="82"/>
      <c r="R45" s="82"/>
      <c r="S45" s="82"/>
      <c r="T45" s="135"/>
    </row>
    <row r="46" spans="1:20" ht="15.6" x14ac:dyDescent="0.3">
      <c r="A46" s="41"/>
      <c r="B46" s="40" t="s">
        <v>1384</v>
      </c>
      <c r="C46" s="40"/>
      <c r="D46" s="41"/>
      <c r="E46" s="41"/>
      <c r="F46" s="41"/>
      <c r="G46" s="41"/>
      <c r="H46" s="41"/>
      <c r="I46" s="41"/>
      <c r="J46" s="41"/>
      <c r="K46" s="41"/>
      <c r="L46" s="82"/>
      <c r="M46" s="82"/>
      <c r="N46" s="82"/>
      <c r="O46" s="82"/>
      <c r="P46" s="82"/>
      <c r="Q46" s="82"/>
      <c r="R46" s="82"/>
      <c r="S46" s="82"/>
      <c r="T46" s="135"/>
    </row>
    <row r="47" spans="1:20" ht="15.6" x14ac:dyDescent="0.3">
      <c r="A47" s="41"/>
      <c r="B47" s="40" t="s">
        <v>1385</v>
      </c>
      <c r="C47" s="40"/>
      <c r="D47" s="41"/>
      <c r="E47" s="41"/>
      <c r="F47" s="41"/>
      <c r="G47" s="41"/>
      <c r="H47" s="41"/>
      <c r="I47" s="41"/>
      <c r="J47" s="41"/>
      <c r="K47" s="41"/>
      <c r="L47" s="79"/>
      <c r="M47" s="79"/>
      <c r="N47" s="79"/>
      <c r="O47" s="79"/>
      <c r="P47" s="79"/>
      <c r="Q47" s="79"/>
      <c r="R47" s="79"/>
      <c r="S47" s="79"/>
      <c r="T47" s="135"/>
    </row>
    <row r="48" spans="1:20" ht="15.6" x14ac:dyDescent="0.3">
      <c r="A48" s="41"/>
      <c r="B48" s="40" t="s">
        <v>1386</v>
      </c>
      <c r="C48" s="40"/>
      <c r="D48" s="41"/>
      <c r="E48" s="41"/>
      <c r="F48" s="41"/>
      <c r="G48" s="41"/>
      <c r="H48" s="41"/>
      <c r="I48" s="41"/>
      <c r="J48" s="41"/>
      <c r="K48" s="41"/>
      <c r="L48" s="79"/>
      <c r="M48" s="79"/>
      <c r="N48" s="79"/>
      <c r="O48" s="79"/>
      <c r="P48" s="79"/>
      <c r="Q48" s="79"/>
      <c r="R48" s="79"/>
      <c r="S48" s="79"/>
      <c r="T48" s="135"/>
    </row>
    <row r="49" spans="1:20" ht="15.6" x14ac:dyDescent="0.3">
      <c r="A49" s="30"/>
      <c r="B49" s="27" t="s">
        <v>530</v>
      </c>
      <c r="C49" s="31"/>
      <c r="D49" s="30"/>
      <c r="E49" s="30"/>
      <c r="F49" s="30"/>
      <c r="G49" s="30"/>
      <c r="H49" s="30"/>
      <c r="I49" s="30"/>
      <c r="J49" s="30"/>
      <c r="K49" s="30"/>
      <c r="L49" s="79"/>
      <c r="M49" s="79"/>
      <c r="N49" s="79"/>
      <c r="O49" s="79"/>
      <c r="P49" s="79"/>
      <c r="Q49" s="79"/>
      <c r="R49" s="79"/>
      <c r="S49" s="79"/>
      <c r="T49" s="135"/>
    </row>
    <row r="50" spans="1:20" ht="15.6" x14ac:dyDescent="0.3">
      <c r="A50" s="30"/>
      <c r="B50" s="27"/>
      <c r="C50" s="31" t="s">
        <v>527</v>
      </c>
      <c r="D50" s="30"/>
      <c r="E50" s="30"/>
      <c r="F50" s="30"/>
      <c r="G50" s="30"/>
      <c r="H50" s="30"/>
      <c r="I50" s="30"/>
      <c r="J50" s="30"/>
      <c r="K50" s="30"/>
      <c r="L50" s="79"/>
      <c r="M50" s="79"/>
      <c r="N50" s="79"/>
      <c r="O50" s="79"/>
      <c r="P50" s="79"/>
      <c r="Q50" s="79"/>
      <c r="R50" s="79"/>
      <c r="S50" s="79"/>
      <c r="T50" s="135"/>
    </row>
    <row r="51" spans="1:20" ht="15.6" x14ac:dyDescent="0.3">
      <c r="A51" s="30"/>
      <c r="B51" s="29" t="s">
        <v>1387</v>
      </c>
      <c r="C51" s="28"/>
      <c r="D51" s="30"/>
      <c r="E51" s="30"/>
      <c r="F51" s="30"/>
      <c r="G51" s="30"/>
      <c r="H51" s="30"/>
      <c r="I51" s="30"/>
      <c r="J51" s="30"/>
      <c r="K51" s="30"/>
      <c r="L51" s="79"/>
      <c r="M51" s="79"/>
      <c r="N51" s="79"/>
      <c r="O51" s="79"/>
      <c r="P51" s="79"/>
      <c r="Q51" s="79"/>
      <c r="R51" s="79"/>
      <c r="S51" s="79"/>
      <c r="T51" s="135"/>
    </row>
    <row r="52" spans="1:20" ht="15.6" x14ac:dyDescent="0.3">
      <c r="A52" s="30"/>
      <c r="B52" s="29"/>
      <c r="C52" s="31" t="s">
        <v>386</v>
      </c>
      <c r="D52" s="30"/>
      <c r="E52" s="30"/>
      <c r="F52" s="30"/>
      <c r="G52" s="30"/>
      <c r="H52" s="30"/>
      <c r="I52" s="30"/>
      <c r="J52" s="30"/>
      <c r="K52" s="30"/>
      <c r="L52" s="79"/>
      <c r="M52" s="79"/>
      <c r="N52" s="79"/>
      <c r="O52" s="79"/>
      <c r="P52" s="79"/>
      <c r="Q52" s="79"/>
      <c r="R52" s="79"/>
      <c r="S52" s="79"/>
      <c r="T52" s="135"/>
    </row>
    <row r="53" spans="1:20" ht="15.6" x14ac:dyDescent="0.3">
      <c r="A53" s="30"/>
      <c r="B53" s="29" t="s">
        <v>1390</v>
      </c>
      <c r="C53" s="28"/>
      <c r="D53" s="30"/>
      <c r="E53" s="30"/>
      <c r="F53" s="30"/>
      <c r="G53" s="30"/>
      <c r="H53" s="30"/>
      <c r="I53" s="30"/>
      <c r="J53" s="30"/>
      <c r="K53" s="30"/>
      <c r="L53" s="79"/>
      <c r="M53" s="79"/>
      <c r="N53" s="79"/>
      <c r="O53" s="79"/>
      <c r="P53" s="79"/>
      <c r="Q53" s="79"/>
      <c r="R53" s="79"/>
      <c r="S53" s="79"/>
      <c r="T53" s="135"/>
    </row>
    <row r="54" spans="1:20" ht="15.6" x14ac:dyDescent="0.3">
      <c r="A54" s="30"/>
      <c r="B54" s="29"/>
      <c r="C54" s="31" t="s">
        <v>529</v>
      </c>
      <c r="D54" s="30"/>
      <c r="E54" s="30"/>
      <c r="F54" s="30"/>
      <c r="G54" s="30"/>
      <c r="H54" s="30"/>
      <c r="I54" s="30"/>
      <c r="J54" s="30"/>
      <c r="K54" s="30"/>
      <c r="L54" s="79"/>
      <c r="M54" s="79"/>
      <c r="N54" s="79"/>
      <c r="O54" s="79"/>
      <c r="P54" s="79"/>
      <c r="Q54" s="79"/>
      <c r="R54" s="79"/>
      <c r="S54" s="79"/>
      <c r="T54" s="135"/>
    </row>
    <row r="55" spans="1:20" ht="15.6" x14ac:dyDescent="0.3">
      <c r="A55" s="30"/>
      <c r="B55" s="29" t="s">
        <v>1388</v>
      </c>
      <c r="C55" s="28"/>
      <c r="D55" s="30"/>
      <c r="E55" s="30"/>
      <c r="F55" s="30"/>
      <c r="G55" s="30"/>
      <c r="H55" s="30"/>
      <c r="I55" s="30"/>
      <c r="J55" s="30"/>
      <c r="K55" s="30"/>
      <c r="L55" s="79"/>
      <c r="M55" s="79"/>
      <c r="N55" s="79"/>
      <c r="O55" s="79"/>
      <c r="P55" s="79"/>
      <c r="Q55" s="79"/>
      <c r="R55" s="79"/>
      <c r="S55" s="79"/>
      <c r="T55" s="135"/>
    </row>
    <row r="56" spans="1:20" ht="15.6" x14ac:dyDescent="0.3">
      <c r="A56" s="30"/>
      <c r="B56" s="29" t="s">
        <v>1389</v>
      </c>
      <c r="C56" s="28"/>
      <c r="D56" s="30"/>
      <c r="E56" s="30"/>
      <c r="F56" s="30"/>
      <c r="G56" s="30"/>
      <c r="H56" s="30"/>
      <c r="I56" s="30"/>
      <c r="J56" s="30"/>
      <c r="K56" s="30"/>
      <c r="L56" s="79"/>
      <c r="M56" s="79"/>
      <c r="N56" s="79"/>
      <c r="O56" s="79"/>
      <c r="P56" s="79"/>
      <c r="Q56" s="79"/>
      <c r="R56" s="79"/>
      <c r="S56" s="79"/>
      <c r="T56" s="135"/>
    </row>
    <row r="57" spans="1:20" ht="15.6" x14ac:dyDescent="0.3">
      <c r="A57" s="47"/>
      <c r="B57" s="55"/>
      <c r="C57" s="47"/>
      <c r="D57" s="47"/>
      <c r="E57" s="47"/>
      <c r="F57" s="47"/>
      <c r="G57" s="47"/>
      <c r="H57" s="47"/>
      <c r="I57" s="47"/>
      <c r="J57" s="47"/>
      <c r="K57" s="47"/>
      <c r="L57" s="47"/>
      <c r="M57" s="47"/>
      <c r="N57" s="47"/>
      <c r="O57" s="47"/>
      <c r="P57" s="47"/>
      <c r="Q57" s="47"/>
      <c r="R57" s="47"/>
      <c r="S57" s="47"/>
    </row>
    <row r="58" spans="1:20" ht="15.6" x14ac:dyDescent="0.3">
      <c r="A58" s="47"/>
      <c r="B58" s="55"/>
      <c r="C58" s="47"/>
      <c r="D58" s="47"/>
      <c r="E58" s="47"/>
      <c r="F58" s="47"/>
      <c r="G58" s="47"/>
      <c r="H58" s="47"/>
      <c r="I58" s="47"/>
      <c r="J58" s="47"/>
      <c r="K58" s="47"/>
      <c r="L58" s="47"/>
      <c r="M58" s="47"/>
      <c r="N58" s="47"/>
      <c r="O58" s="47"/>
      <c r="P58" s="47"/>
      <c r="Q58" s="47"/>
      <c r="R58" s="47"/>
      <c r="S58" s="47"/>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374" t="s">
        <v>2205</v>
      </c>
      <c r="B1" s="375"/>
      <c r="C1" s="375"/>
      <c r="D1" s="375"/>
    </row>
    <row r="2" spans="1:5" x14ac:dyDescent="0.3">
      <c r="A2" s="3" t="s">
        <v>2187</v>
      </c>
    </row>
    <row r="3" spans="1:5" ht="43.2" x14ac:dyDescent="0.3">
      <c r="A3" s="10" t="s">
        <v>16</v>
      </c>
      <c r="B3" s="10" t="s">
        <v>17</v>
      </c>
      <c r="C3" s="10" t="s">
        <v>18</v>
      </c>
      <c r="D3" s="10" t="s">
        <v>19</v>
      </c>
      <c r="E3" s="10" t="s">
        <v>20</v>
      </c>
    </row>
    <row r="4" spans="1:5" x14ac:dyDescent="0.3">
      <c r="A4" s="4" t="s">
        <v>1391</v>
      </c>
      <c r="B4" s="4">
        <v>22</v>
      </c>
      <c r="C4" s="11">
        <v>0.32992771879111732</v>
      </c>
      <c r="D4" s="11">
        <v>0.15351897848906029</v>
      </c>
      <c r="E4" s="11">
        <v>0.17640874030205703</v>
      </c>
    </row>
    <row r="5" spans="1:5" x14ac:dyDescent="0.3">
      <c r="A5" s="5" t="s">
        <v>22</v>
      </c>
      <c r="B5" s="5">
        <v>108</v>
      </c>
      <c r="C5" s="12">
        <v>0.40982795432728036</v>
      </c>
      <c r="D5" s="12">
        <v>0.17230825208451284</v>
      </c>
      <c r="E5" s="12">
        <v>0.23744337312742192</v>
      </c>
    </row>
    <row r="6" spans="1:5" x14ac:dyDescent="0.3">
      <c r="A6" s="5" t="s">
        <v>23</v>
      </c>
      <c r="B6" s="5">
        <v>37</v>
      </c>
      <c r="C6" s="12">
        <v>0.64867703017531098</v>
      </c>
      <c r="D6" s="12">
        <v>0.31204955426785597</v>
      </c>
      <c r="E6" s="12">
        <v>0.33856712354785512</v>
      </c>
    </row>
    <row r="7" spans="1:5" x14ac:dyDescent="0.3">
      <c r="A7" s="5" t="s">
        <v>24</v>
      </c>
      <c r="B7" s="5">
        <v>15</v>
      </c>
      <c r="C7" s="12">
        <v>0.70997820304757064</v>
      </c>
      <c r="D7" s="12">
        <v>0.27614225673333326</v>
      </c>
      <c r="E7" s="12">
        <v>0.43383594631423733</v>
      </c>
    </row>
    <row r="8" spans="1:5" x14ac:dyDescent="0.3">
      <c r="A8" s="5" t="s">
        <v>25</v>
      </c>
      <c r="B8" s="5">
        <v>11</v>
      </c>
      <c r="C8" s="12">
        <v>1.010196892517931</v>
      </c>
      <c r="D8" s="12">
        <v>0.46265125899117909</v>
      </c>
      <c r="E8" s="12">
        <v>0.54754563352675156</v>
      </c>
    </row>
    <row r="9" spans="1:5" x14ac:dyDescent="0.3">
      <c r="A9" s="6" t="s">
        <v>26</v>
      </c>
      <c r="B9" s="6">
        <v>2</v>
      </c>
      <c r="C9" s="13">
        <v>1.0678822063154101</v>
      </c>
      <c r="D9" s="13">
        <v>0.35520989973941774</v>
      </c>
      <c r="E9" s="13">
        <v>0.71267230657599256</v>
      </c>
    </row>
    <row r="10" spans="1:5" x14ac:dyDescent="0.3">
      <c r="A10" s="2" t="s">
        <v>15</v>
      </c>
      <c r="B10" s="2">
        <v>195</v>
      </c>
      <c r="C10" s="2"/>
      <c r="D10" s="2"/>
      <c r="E10" s="2"/>
    </row>
    <row r="11" spans="1:5" x14ac:dyDescent="0.3">
      <c r="A11" s="71" t="s">
        <v>563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5"/>
  <sheetViews>
    <sheetView workbookViewId="0"/>
  </sheetViews>
  <sheetFormatPr defaultRowHeight="14.4" x14ac:dyDescent="0.3"/>
  <cols>
    <col min="1" max="1" width="15.44140625" customWidth="1"/>
    <col min="4" max="4" width="9.109375" customWidth="1"/>
    <col min="5" max="5" width="23.5546875" customWidth="1"/>
  </cols>
  <sheetData>
    <row r="1" spans="1:5" ht="15.6" x14ac:dyDescent="0.3">
      <c r="A1" s="374" t="s">
        <v>2205</v>
      </c>
      <c r="B1" s="375"/>
      <c r="C1" s="375"/>
      <c r="D1" s="375"/>
    </row>
    <row r="2" spans="1:5" x14ac:dyDescent="0.3">
      <c r="A2" s="3" t="s">
        <v>2188</v>
      </c>
      <c r="B2" s="3"/>
      <c r="C2" s="3"/>
      <c r="D2" s="3"/>
      <c r="E2" s="3"/>
    </row>
    <row r="3" spans="1:5" ht="15" customHeight="1" x14ac:dyDescent="0.3">
      <c r="A3" s="355" t="s">
        <v>2189</v>
      </c>
      <c r="B3" s="355"/>
      <c r="C3" s="355"/>
      <c r="D3" s="355"/>
      <c r="E3" s="355"/>
    </row>
    <row r="4" spans="1:5" ht="15" customHeight="1" x14ac:dyDescent="0.3">
      <c r="A4" s="356" t="s">
        <v>27</v>
      </c>
      <c r="B4" s="356"/>
      <c r="C4" s="356"/>
      <c r="D4" s="356"/>
      <c r="E4" s="356"/>
    </row>
    <row r="5" spans="1:5" ht="45" customHeight="1" x14ac:dyDescent="0.3">
      <c r="A5" s="10" t="s">
        <v>16</v>
      </c>
      <c r="B5" s="10" t="s">
        <v>28</v>
      </c>
      <c r="C5" s="10" t="s">
        <v>29</v>
      </c>
      <c r="D5" s="10" t="s">
        <v>30</v>
      </c>
      <c r="E5" s="10" t="s">
        <v>31</v>
      </c>
    </row>
    <row r="6" spans="1:5" x14ac:dyDescent="0.3">
      <c r="A6" s="4" t="s">
        <v>21</v>
      </c>
      <c r="B6" s="191">
        <v>192.786355475763</v>
      </c>
      <c r="C6" s="191">
        <v>479.86131386861314</v>
      </c>
      <c r="D6" s="191">
        <v>742.80216802168025</v>
      </c>
      <c r="E6" s="190">
        <v>0.60327591739261732</v>
      </c>
    </row>
    <row r="7" spans="1:5" x14ac:dyDescent="0.3">
      <c r="A7" s="5" t="s">
        <v>22</v>
      </c>
      <c r="B7" s="191">
        <v>92.685868213841687</v>
      </c>
      <c r="C7" s="191">
        <v>375.21759827736548</v>
      </c>
      <c r="D7" s="191">
        <v>584.65988372093022</v>
      </c>
      <c r="E7" s="190">
        <v>0.76688865725592881</v>
      </c>
    </row>
    <row r="8" spans="1:5" x14ac:dyDescent="0.3">
      <c r="A8" s="5" t="s">
        <v>23</v>
      </c>
      <c r="B8" s="191">
        <v>137.14792899408283</v>
      </c>
      <c r="C8" s="191">
        <v>267.19932706810533</v>
      </c>
      <c r="D8" s="191">
        <v>533.9795918367347</v>
      </c>
      <c r="E8" s="190">
        <v>0.87041373587651882</v>
      </c>
    </row>
    <row r="9" spans="1:5" x14ac:dyDescent="0.3">
      <c r="A9" s="5" t="s">
        <v>24</v>
      </c>
      <c r="B9" s="191">
        <v>151.89068825910931</v>
      </c>
      <c r="C9" s="191">
        <v>281.16204262163251</v>
      </c>
      <c r="D9" s="191">
        <v>430.91843393148451</v>
      </c>
      <c r="E9" s="190">
        <v>0.88131784054343942</v>
      </c>
    </row>
    <row r="10" spans="1:5" x14ac:dyDescent="0.3">
      <c r="A10" s="5" t="s">
        <v>25</v>
      </c>
      <c r="B10" s="191">
        <v>113.54333333333334</v>
      </c>
      <c r="C10" s="191">
        <v>214.67104870032864</v>
      </c>
      <c r="D10" s="191">
        <v>425.23333333333335</v>
      </c>
      <c r="E10" s="190">
        <v>0.91897887833609837</v>
      </c>
    </row>
    <row r="11" spans="1:5" x14ac:dyDescent="0.3">
      <c r="A11" s="6" t="s">
        <v>26</v>
      </c>
      <c r="B11" s="191">
        <v>96.960784313725483</v>
      </c>
      <c r="C11" s="191">
        <v>165.49606299212599</v>
      </c>
      <c r="D11" s="191">
        <v>190.55197132616487</v>
      </c>
      <c r="E11" s="190">
        <v>0.93735528277349578</v>
      </c>
    </row>
    <row r="12" spans="1:5" ht="15" customHeight="1" x14ac:dyDescent="0.3">
      <c r="A12" s="355" t="s">
        <v>2190</v>
      </c>
      <c r="B12" s="355"/>
      <c r="C12" s="355"/>
      <c r="D12" s="355"/>
      <c r="E12" s="355"/>
    </row>
    <row r="13" spans="1:5" ht="15" customHeight="1" x14ac:dyDescent="0.3">
      <c r="A13" s="356" t="s">
        <v>27</v>
      </c>
      <c r="B13" s="356"/>
      <c r="C13" s="356"/>
      <c r="D13" s="356"/>
      <c r="E13" s="356"/>
    </row>
    <row r="14" spans="1:5" ht="45" customHeight="1" x14ac:dyDescent="0.3">
      <c r="A14" s="10" t="s">
        <v>16</v>
      </c>
      <c r="B14" s="10" t="s">
        <v>28</v>
      </c>
      <c r="C14" s="10" t="s">
        <v>29</v>
      </c>
      <c r="D14" s="10" t="s">
        <v>30</v>
      </c>
      <c r="E14" s="10" t="s">
        <v>31</v>
      </c>
    </row>
    <row r="15" spans="1:5" x14ac:dyDescent="0.3">
      <c r="A15" s="4" t="s">
        <v>21</v>
      </c>
      <c r="B15" s="191">
        <v>179.28961748633878</v>
      </c>
      <c r="C15" s="191">
        <v>599.7657360781991</v>
      </c>
      <c r="D15" s="191">
        <v>957.29380053908358</v>
      </c>
      <c r="E15" s="190">
        <v>0.5488309916619919</v>
      </c>
    </row>
    <row r="16" spans="1:5" x14ac:dyDescent="0.3">
      <c r="A16" s="5" t="s">
        <v>22</v>
      </c>
      <c r="B16" s="191">
        <v>59.330957472083632</v>
      </c>
      <c r="C16" s="191">
        <v>428.95454505405428</v>
      </c>
      <c r="D16" s="191">
        <v>809.06476683937819</v>
      </c>
      <c r="E16" s="190">
        <v>0.70821926170606697</v>
      </c>
    </row>
    <row r="17" spans="1:5" x14ac:dyDescent="0.3">
      <c r="A17" s="5" t="s">
        <v>23</v>
      </c>
      <c r="B17" s="191">
        <v>156.71246819338421</v>
      </c>
      <c r="C17" s="191">
        <v>303.40847557386701</v>
      </c>
      <c r="D17" s="191">
        <v>703.60034013605446</v>
      </c>
      <c r="E17" s="190">
        <v>0.82017765586596081</v>
      </c>
    </row>
    <row r="18" spans="1:5" x14ac:dyDescent="0.3">
      <c r="A18" s="5" t="s">
        <v>24</v>
      </c>
      <c r="B18" s="191">
        <v>167.04761904761904</v>
      </c>
      <c r="C18" s="191">
        <v>326.84295759642021</v>
      </c>
      <c r="D18" s="191">
        <v>517.84</v>
      </c>
      <c r="E18" s="190">
        <v>0.83738494817696896</v>
      </c>
    </row>
    <row r="19" spans="1:5" x14ac:dyDescent="0.3">
      <c r="A19" s="5" t="s">
        <v>25</v>
      </c>
      <c r="B19" s="191">
        <v>137.30000000000001</v>
      </c>
      <c r="C19" s="191">
        <v>226.58271678011246</v>
      </c>
      <c r="D19" s="191">
        <v>389.54166666666669</v>
      </c>
      <c r="E19" s="190">
        <v>0.90591061135833173</v>
      </c>
    </row>
    <row r="20" spans="1:5" x14ac:dyDescent="0.3">
      <c r="A20" s="5" t="s">
        <v>26</v>
      </c>
      <c r="B20" s="191">
        <v>102.78431372549019</v>
      </c>
      <c r="C20" s="191">
        <v>177.32394366197184</v>
      </c>
      <c r="D20" s="191">
        <v>219.09890109890111</v>
      </c>
      <c r="E20" s="190">
        <v>0.92652899126290711</v>
      </c>
    </row>
    <row r="21" spans="1:5" ht="15" customHeight="1" x14ac:dyDescent="0.3">
      <c r="A21" s="198"/>
      <c r="B21" s="198"/>
      <c r="C21" s="198"/>
      <c r="D21" s="198"/>
      <c r="E21" s="198"/>
    </row>
    <row r="22" spans="1:5" x14ac:dyDescent="0.3">
      <c r="A22" s="199"/>
      <c r="B22" s="199"/>
      <c r="C22" s="199"/>
      <c r="D22" s="199"/>
      <c r="E22" s="199"/>
    </row>
    <row r="23" spans="1:5" x14ac:dyDescent="0.3">
      <c r="A23" s="199"/>
      <c r="B23" s="199"/>
      <c r="C23" s="199"/>
      <c r="D23" s="199"/>
      <c r="E23" s="199"/>
    </row>
    <row r="24" spans="1:5" x14ac:dyDescent="0.3">
      <c r="A24" s="199"/>
      <c r="B24" s="199"/>
      <c r="C24" s="199"/>
      <c r="D24" s="199"/>
      <c r="E24" s="199"/>
    </row>
    <row r="25" spans="1:5" x14ac:dyDescent="0.3">
      <c r="A25" s="199"/>
      <c r="B25" s="199"/>
      <c r="C25" s="199"/>
      <c r="D25" s="199"/>
      <c r="E25" s="199"/>
    </row>
  </sheetData>
  <mergeCells count="4">
    <mergeCell ref="A3:E3"/>
    <mergeCell ref="A12:E12"/>
    <mergeCell ref="A4:E4"/>
    <mergeCell ref="A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workbookViewId="0"/>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374" t="s">
        <v>2205</v>
      </c>
      <c r="B1" s="375"/>
      <c r="C1" s="375"/>
      <c r="D1" s="375"/>
    </row>
    <row r="2" spans="1:9" x14ac:dyDescent="0.3">
      <c r="A2" s="3" t="s">
        <v>2167</v>
      </c>
    </row>
    <row r="3" spans="1:9" s="147" customFormat="1" ht="57.6" x14ac:dyDescent="0.3">
      <c r="A3" s="150" t="s">
        <v>0</v>
      </c>
      <c r="B3" s="150" t="s">
        <v>32</v>
      </c>
      <c r="C3" s="150" t="s">
        <v>33</v>
      </c>
      <c r="D3" s="150" t="s">
        <v>34</v>
      </c>
      <c r="E3" s="150" t="s">
        <v>35</v>
      </c>
      <c r="F3" s="150" t="s">
        <v>1055</v>
      </c>
      <c r="G3" s="150" t="s">
        <v>1392</v>
      </c>
      <c r="H3" s="150" t="s">
        <v>36</v>
      </c>
      <c r="I3" s="150" t="s">
        <v>37</v>
      </c>
    </row>
    <row r="4" spans="1:9" x14ac:dyDescent="0.3">
      <c r="A4" t="s">
        <v>4</v>
      </c>
      <c r="B4" s="15">
        <v>0</v>
      </c>
      <c r="C4" s="15">
        <v>56.067</v>
      </c>
      <c r="D4" s="15">
        <v>1.5890000000000002</v>
      </c>
      <c r="E4" s="15">
        <v>1.385</v>
      </c>
      <c r="F4" s="15">
        <v>0</v>
      </c>
      <c r="G4" s="15">
        <v>0</v>
      </c>
      <c r="H4" s="15">
        <v>59.040999999999997</v>
      </c>
      <c r="I4" s="90">
        <v>1.8637450558638964</v>
      </c>
    </row>
    <row r="5" spans="1:9" x14ac:dyDescent="0.3">
      <c r="A5" t="s">
        <v>5</v>
      </c>
      <c r="B5" s="15">
        <v>0</v>
      </c>
      <c r="C5" s="15">
        <v>33.466999999999999</v>
      </c>
      <c r="D5" s="15">
        <v>0</v>
      </c>
      <c r="E5" s="15">
        <v>3.1000000000000005</v>
      </c>
      <c r="F5" s="15">
        <v>0</v>
      </c>
      <c r="G5" s="15">
        <v>0</v>
      </c>
      <c r="H5" s="15">
        <v>36.567</v>
      </c>
      <c r="I5" s="90">
        <v>1.1543091319214631</v>
      </c>
    </row>
    <row r="6" spans="1:9" x14ac:dyDescent="0.3">
      <c r="A6" t="s">
        <v>6</v>
      </c>
      <c r="B6" s="15">
        <v>0</v>
      </c>
      <c r="C6" s="15">
        <v>40.284800000000011</v>
      </c>
      <c r="D6" s="15">
        <v>1.0270000000000001</v>
      </c>
      <c r="E6" s="15">
        <v>0.41400000000000003</v>
      </c>
      <c r="F6" s="15">
        <v>0</v>
      </c>
      <c r="G6" s="15">
        <v>0.125</v>
      </c>
      <c r="H6" s="15">
        <v>41.850800000000014</v>
      </c>
      <c r="I6" s="90">
        <v>1.3211026504284951</v>
      </c>
    </row>
    <row r="7" spans="1:9" x14ac:dyDescent="0.3">
      <c r="A7" t="s">
        <v>7</v>
      </c>
      <c r="B7" s="15">
        <v>5.3</v>
      </c>
      <c r="C7" s="15">
        <v>30.409999999999997</v>
      </c>
      <c r="D7" s="15">
        <v>25.7</v>
      </c>
      <c r="E7" s="15">
        <v>0</v>
      </c>
      <c r="F7" s="15">
        <v>0</v>
      </c>
      <c r="G7" s="15">
        <v>1</v>
      </c>
      <c r="H7" s="15">
        <v>62.41</v>
      </c>
      <c r="I7" s="90">
        <v>1.9700941538331969</v>
      </c>
    </row>
    <row r="8" spans="1:9" x14ac:dyDescent="0.3">
      <c r="A8" t="s">
        <v>8</v>
      </c>
      <c r="B8" s="15">
        <v>0</v>
      </c>
      <c r="C8" s="15">
        <v>39.076000000000008</v>
      </c>
      <c r="D8" s="15">
        <v>34.199999999999996</v>
      </c>
      <c r="E8" s="15">
        <v>9</v>
      </c>
      <c r="F8" s="15">
        <v>0</v>
      </c>
      <c r="G8" s="15">
        <v>5</v>
      </c>
      <c r="H8" s="15">
        <v>87.27600000000001</v>
      </c>
      <c r="I8" s="90">
        <v>2.7550382530034629</v>
      </c>
    </row>
    <row r="9" spans="1:9" x14ac:dyDescent="0.3">
      <c r="A9" t="s">
        <v>9</v>
      </c>
      <c r="B9" s="15">
        <v>0</v>
      </c>
      <c r="C9" s="15">
        <v>60.3</v>
      </c>
      <c r="D9" s="15">
        <v>0</v>
      </c>
      <c r="E9" s="15">
        <v>6.08</v>
      </c>
      <c r="F9" s="15">
        <v>1.2E-2</v>
      </c>
      <c r="G9" s="15">
        <v>0.88500000000000001</v>
      </c>
      <c r="H9" s="15">
        <v>67.277000000000001</v>
      </c>
      <c r="I9" s="90">
        <v>2.1237305622085563</v>
      </c>
    </row>
    <row r="10" spans="1:9" x14ac:dyDescent="0.3">
      <c r="A10" t="s">
        <v>10</v>
      </c>
      <c r="B10" s="15">
        <v>42.7</v>
      </c>
      <c r="C10" s="15">
        <v>32.5</v>
      </c>
      <c r="D10" s="15">
        <v>0</v>
      </c>
      <c r="E10" s="15">
        <v>0</v>
      </c>
      <c r="F10" s="15">
        <v>0</v>
      </c>
      <c r="G10" s="15">
        <v>0</v>
      </c>
      <c r="H10" s="15">
        <v>75.2</v>
      </c>
      <c r="I10" s="90">
        <v>2.3738356091693067</v>
      </c>
    </row>
    <row r="11" spans="1:9" x14ac:dyDescent="0.3">
      <c r="A11" t="s">
        <v>11</v>
      </c>
      <c r="B11" s="15">
        <v>0</v>
      </c>
      <c r="C11" s="15">
        <v>23.53</v>
      </c>
      <c r="D11" s="15">
        <v>0</v>
      </c>
      <c r="E11" s="15">
        <v>3.8600000000000008</v>
      </c>
      <c r="F11" s="15">
        <v>1.1415</v>
      </c>
      <c r="G11" s="15">
        <v>1.9890000000000003</v>
      </c>
      <c r="H11" s="15">
        <v>30.520500000000002</v>
      </c>
      <c r="I11" s="90">
        <v>0.96343949081983804</v>
      </c>
    </row>
    <row r="12" spans="1:9" x14ac:dyDescent="0.3">
      <c r="A12" t="s">
        <v>12</v>
      </c>
      <c r="B12" s="15">
        <v>1616.1</v>
      </c>
      <c r="C12" s="15">
        <v>233.49999999999997</v>
      </c>
      <c r="D12" s="15">
        <v>191.45999999999998</v>
      </c>
      <c r="E12" s="15">
        <v>44.5</v>
      </c>
      <c r="F12" s="15">
        <v>1.903</v>
      </c>
      <c r="G12" s="15">
        <v>89.5</v>
      </c>
      <c r="H12" s="15">
        <v>2176.9629999999997</v>
      </c>
      <c r="I12" s="90">
        <v>68.720110229309043</v>
      </c>
    </row>
    <row r="13" spans="1:9" x14ac:dyDescent="0.3">
      <c r="A13" t="s">
        <v>13</v>
      </c>
      <c r="B13" s="15">
        <v>112.60000000000001</v>
      </c>
      <c r="C13" s="15">
        <v>155.61199999999999</v>
      </c>
      <c r="D13" s="15">
        <v>234.208</v>
      </c>
      <c r="E13" s="15">
        <v>0</v>
      </c>
      <c r="F13" s="15">
        <v>0</v>
      </c>
      <c r="G13" s="15">
        <v>1</v>
      </c>
      <c r="H13" s="15">
        <v>503.41999999999996</v>
      </c>
      <c r="I13" s="90">
        <v>15.891440457021435</v>
      </c>
    </row>
    <row r="14" spans="1:9" x14ac:dyDescent="0.3">
      <c r="A14" t="s">
        <v>14</v>
      </c>
      <c r="B14" s="15">
        <v>0</v>
      </c>
      <c r="C14" s="15">
        <v>26.940000000000005</v>
      </c>
      <c r="D14" s="15">
        <v>0</v>
      </c>
      <c r="E14" s="15">
        <v>0</v>
      </c>
      <c r="F14" s="15">
        <v>0.15359999999999999</v>
      </c>
      <c r="G14" s="15">
        <v>0.25</v>
      </c>
      <c r="H14" s="15">
        <v>27.343600000000006</v>
      </c>
      <c r="I14" s="90">
        <v>0.86315440642130126</v>
      </c>
    </row>
    <row r="15" spans="1:9" x14ac:dyDescent="0.3">
      <c r="A15" s="2" t="s">
        <v>15</v>
      </c>
      <c r="B15" s="17">
        <v>1776.6999999999998</v>
      </c>
      <c r="C15" s="17">
        <v>731.68679999999983</v>
      </c>
      <c r="D15" s="17">
        <v>488.18400000000003</v>
      </c>
      <c r="E15" s="17">
        <v>68.338999999999999</v>
      </c>
      <c r="F15" s="17">
        <v>3.2100999999999997</v>
      </c>
      <c r="G15" s="17">
        <v>99.748999999999995</v>
      </c>
      <c r="H15" s="17">
        <v>3167.8688999999999</v>
      </c>
      <c r="I15" s="17">
        <v>100</v>
      </c>
    </row>
    <row r="16" spans="1:9" x14ac:dyDescent="0.3">
      <c r="A16" s="71" t="s">
        <v>555</v>
      </c>
      <c r="B16" s="16"/>
      <c r="C16" s="16"/>
      <c r="D16" s="16"/>
      <c r="E16" s="16"/>
      <c r="F16" s="16"/>
      <c r="G16" s="16"/>
    </row>
    <row r="18" spans="2:9" x14ac:dyDescent="0.3">
      <c r="B18" s="74"/>
      <c r="C18" s="74"/>
      <c r="D18" s="74"/>
      <c r="E18" s="74"/>
      <c r="F18" s="74"/>
      <c r="G18" s="74"/>
      <c r="H18" s="74"/>
      <c r="I18" s="15"/>
    </row>
    <row r="29" spans="2:9" x14ac:dyDescent="0.3">
      <c r="C29"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J27"/>
  <sheetViews>
    <sheetView workbookViewId="0"/>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s>
  <sheetData>
    <row r="1" spans="1:10" ht="15.6" x14ac:dyDescent="0.3">
      <c r="A1" s="374" t="s">
        <v>2205</v>
      </c>
      <c r="B1" s="375"/>
      <c r="C1" s="375"/>
      <c r="D1" s="375"/>
    </row>
    <row r="2" spans="1:10" x14ac:dyDescent="0.3">
      <c r="A2" s="3" t="s">
        <v>2191</v>
      </c>
    </row>
    <row r="3" spans="1:10" ht="43.2" x14ac:dyDescent="0.3">
      <c r="A3" s="2" t="s">
        <v>0</v>
      </c>
      <c r="B3" s="2" t="s">
        <v>38</v>
      </c>
      <c r="C3" s="2" t="s">
        <v>39</v>
      </c>
      <c r="D3" s="2" t="s">
        <v>40</v>
      </c>
      <c r="E3" s="2" t="s">
        <v>41</v>
      </c>
      <c r="F3" s="2" t="s">
        <v>35</v>
      </c>
      <c r="G3" s="10" t="s">
        <v>1055</v>
      </c>
      <c r="H3" s="2" t="s">
        <v>1392</v>
      </c>
      <c r="I3" s="2" t="s">
        <v>36</v>
      </c>
      <c r="J3" s="150" t="s">
        <v>37</v>
      </c>
    </row>
    <row r="4" spans="1:10" x14ac:dyDescent="0.3">
      <c r="A4" s="4" t="s">
        <v>4</v>
      </c>
      <c r="B4" s="14">
        <v>67645.862393999982</v>
      </c>
      <c r="C4" s="14">
        <v>0</v>
      </c>
      <c r="D4" s="14">
        <v>0</v>
      </c>
      <c r="E4" s="14">
        <v>0</v>
      </c>
      <c r="F4" s="14">
        <v>0</v>
      </c>
      <c r="G4" s="14">
        <v>0</v>
      </c>
      <c r="H4" s="14">
        <v>0</v>
      </c>
      <c r="I4" s="14">
        <v>67645.862393999982</v>
      </c>
      <c r="J4" s="264">
        <v>2.4103738382478573E-2</v>
      </c>
    </row>
    <row r="5" spans="1:10" x14ac:dyDescent="0.3">
      <c r="A5" s="5" t="s">
        <v>5</v>
      </c>
      <c r="B5" s="14">
        <v>33564.401310000001</v>
      </c>
      <c r="C5" s="14">
        <v>0</v>
      </c>
      <c r="D5" s="14">
        <v>0</v>
      </c>
      <c r="E5" s="14">
        <v>0</v>
      </c>
      <c r="F5" s="14">
        <v>0</v>
      </c>
      <c r="G5" s="14">
        <v>0</v>
      </c>
      <c r="H5" s="14">
        <v>0</v>
      </c>
      <c r="I5" s="14">
        <v>33564.401310000001</v>
      </c>
      <c r="J5" s="264">
        <v>1.1959749192472707E-2</v>
      </c>
    </row>
    <row r="6" spans="1:10" x14ac:dyDescent="0.3">
      <c r="A6" s="15" t="s">
        <v>6</v>
      </c>
      <c r="B6" s="14">
        <v>37843.421065999988</v>
      </c>
      <c r="C6" s="14">
        <v>0</v>
      </c>
      <c r="D6" s="14">
        <v>0</v>
      </c>
      <c r="E6" s="14">
        <v>0</v>
      </c>
      <c r="F6" s="14">
        <v>0</v>
      </c>
      <c r="G6" s="14">
        <v>0</v>
      </c>
      <c r="H6" s="14">
        <v>0</v>
      </c>
      <c r="I6" s="14">
        <v>37843.421065999988</v>
      </c>
      <c r="J6" s="264">
        <v>1.348445992986186E-2</v>
      </c>
    </row>
    <row r="7" spans="1:10" x14ac:dyDescent="0.3">
      <c r="A7" s="5" t="s">
        <v>7</v>
      </c>
      <c r="B7" s="14">
        <v>30301.398950000003</v>
      </c>
      <c r="C7" s="14">
        <v>0</v>
      </c>
      <c r="D7" s="14">
        <v>0</v>
      </c>
      <c r="E7" s="14">
        <v>0</v>
      </c>
      <c r="F7" s="14">
        <v>0</v>
      </c>
      <c r="G7" s="14">
        <v>0</v>
      </c>
      <c r="H7" s="14">
        <v>0</v>
      </c>
      <c r="I7" s="14">
        <v>30301.398950000003</v>
      </c>
      <c r="J7" s="264">
        <v>1.079706824727677E-2</v>
      </c>
    </row>
    <row r="8" spans="1:10" x14ac:dyDescent="0.3">
      <c r="A8" s="5" t="s">
        <v>8</v>
      </c>
      <c r="B8" s="14">
        <v>1901.3054720000005</v>
      </c>
      <c r="C8" s="14">
        <v>0</v>
      </c>
      <c r="D8" s="14">
        <v>0</v>
      </c>
      <c r="E8" s="14">
        <v>0</v>
      </c>
      <c r="F8" s="14">
        <v>0</v>
      </c>
      <c r="G8" s="14">
        <v>0</v>
      </c>
      <c r="H8" s="14">
        <v>0</v>
      </c>
      <c r="I8" s="14">
        <v>1901.3054720000005</v>
      </c>
      <c r="J8" s="264">
        <v>6.774777948034236E-4</v>
      </c>
    </row>
    <row r="9" spans="1:10" x14ac:dyDescent="0.3">
      <c r="A9" s="5" t="s">
        <v>9</v>
      </c>
      <c r="B9" s="14">
        <v>70089.791112000006</v>
      </c>
      <c r="C9" s="14">
        <v>0</v>
      </c>
      <c r="D9" s="14">
        <v>0</v>
      </c>
      <c r="E9" s="14">
        <v>0</v>
      </c>
      <c r="F9" s="14">
        <v>0</v>
      </c>
      <c r="G9" s="14">
        <v>0</v>
      </c>
      <c r="H9" s="14">
        <v>0</v>
      </c>
      <c r="I9" s="14">
        <v>70089.791112000006</v>
      </c>
      <c r="J9" s="264">
        <v>2.4974565013396413E-2</v>
      </c>
    </row>
    <row r="10" spans="1:10" x14ac:dyDescent="0.3">
      <c r="A10" s="5" t="s">
        <v>10</v>
      </c>
      <c r="B10" s="14">
        <v>23282.858873999998</v>
      </c>
      <c r="C10" s="14">
        <v>94741.915839999972</v>
      </c>
      <c r="D10" s="14">
        <v>0</v>
      </c>
      <c r="E10" s="14">
        <v>0</v>
      </c>
      <c r="F10" s="14">
        <v>0</v>
      </c>
      <c r="G10" s="14">
        <v>0</v>
      </c>
      <c r="H10" s="14">
        <v>0</v>
      </c>
      <c r="I10" s="14">
        <v>118024.77471399997</v>
      </c>
      <c r="J10" s="264">
        <v>4.2054875075545749E-2</v>
      </c>
    </row>
    <row r="11" spans="1:10" x14ac:dyDescent="0.3">
      <c r="A11" s="5" t="s">
        <v>11</v>
      </c>
      <c r="B11" s="14">
        <v>22491.710933999999</v>
      </c>
      <c r="C11" s="14">
        <v>0</v>
      </c>
      <c r="D11" s="14">
        <v>0</v>
      </c>
      <c r="E11" s="14">
        <v>0</v>
      </c>
      <c r="F11" s="14">
        <v>0</v>
      </c>
      <c r="G11" s="14">
        <v>0</v>
      </c>
      <c r="H11" s="14">
        <v>0</v>
      </c>
      <c r="I11" s="14">
        <v>22491.710933999999</v>
      </c>
      <c r="J11" s="264">
        <v>8.0143011995299027E-3</v>
      </c>
    </row>
    <row r="12" spans="1:10" x14ac:dyDescent="0.3">
      <c r="A12" s="5" t="s">
        <v>12</v>
      </c>
      <c r="B12" s="14">
        <v>307518.12469800003</v>
      </c>
      <c r="C12" s="14">
        <v>1433305.2799999996</v>
      </c>
      <c r="D12" s="14">
        <v>636577.25091666658</v>
      </c>
      <c r="E12" s="14">
        <v>0</v>
      </c>
      <c r="F12" s="14">
        <v>0</v>
      </c>
      <c r="G12" s="14">
        <v>0</v>
      </c>
      <c r="H12" s="14">
        <v>0</v>
      </c>
      <c r="I12" s="191">
        <v>2377400.6556146662</v>
      </c>
      <c r="J12" s="264">
        <v>0.8471211897558969</v>
      </c>
    </row>
    <row r="13" spans="1:10" x14ac:dyDescent="0.3">
      <c r="A13" t="s">
        <v>13</v>
      </c>
      <c r="B13" s="14">
        <v>18941.183404000003</v>
      </c>
      <c r="C13" s="14">
        <v>0</v>
      </c>
      <c r="D13" s="14">
        <v>0</v>
      </c>
      <c r="E13" s="14">
        <v>0</v>
      </c>
      <c r="F13" s="14">
        <v>0</v>
      </c>
      <c r="G13" s="14">
        <v>0</v>
      </c>
      <c r="H13" s="14">
        <v>0</v>
      </c>
      <c r="I13" s="14">
        <v>18941.183404000003</v>
      </c>
      <c r="J13" s="264">
        <v>6.7491685857353507E-3</v>
      </c>
    </row>
    <row r="14" spans="1:10" x14ac:dyDescent="0.3">
      <c r="A14" s="6" t="s">
        <v>14</v>
      </c>
      <c r="B14" s="14">
        <v>28242.417103999996</v>
      </c>
      <c r="C14" s="14">
        <v>0</v>
      </c>
      <c r="D14" s="14">
        <v>0</v>
      </c>
      <c r="E14" s="14">
        <v>0</v>
      </c>
      <c r="F14" s="14">
        <v>0</v>
      </c>
      <c r="G14" s="14">
        <v>0</v>
      </c>
      <c r="H14" s="14">
        <v>0</v>
      </c>
      <c r="I14" s="14">
        <v>28242.417103999996</v>
      </c>
      <c r="J14" s="264">
        <v>1.0063406823002299E-2</v>
      </c>
    </row>
    <row r="15" spans="1:10" x14ac:dyDescent="0.3">
      <c r="A15" s="18" t="s">
        <v>15</v>
      </c>
      <c r="B15" s="19">
        <v>641822.47531799995</v>
      </c>
      <c r="C15" s="19">
        <v>1528047.1958399995</v>
      </c>
      <c r="D15" s="19">
        <v>636577.25091666658</v>
      </c>
      <c r="E15" s="19">
        <v>0</v>
      </c>
      <c r="F15" s="19">
        <v>0</v>
      </c>
      <c r="G15" s="19">
        <v>0</v>
      </c>
      <c r="H15" s="19">
        <v>0</v>
      </c>
      <c r="I15" s="19">
        <v>2806446.9220746662</v>
      </c>
      <c r="J15" s="282">
        <v>1</v>
      </c>
    </row>
    <row r="16" spans="1:10" x14ac:dyDescent="0.3">
      <c r="A16" s="2" t="s">
        <v>42</v>
      </c>
      <c r="B16" s="283">
        <v>0.22869574702076767</v>
      </c>
      <c r="C16" s="283">
        <v>0.54447749708745263</v>
      </c>
      <c r="D16" s="283">
        <v>0.22682675589177961</v>
      </c>
      <c r="E16" s="283">
        <v>0</v>
      </c>
      <c r="F16" s="283">
        <v>0</v>
      </c>
      <c r="G16" s="283">
        <v>0</v>
      </c>
      <c r="H16" s="283">
        <v>0</v>
      </c>
      <c r="I16" s="283">
        <v>1</v>
      </c>
    </row>
    <row r="17" spans="2:5" x14ac:dyDescent="0.3">
      <c r="B17" s="15"/>
    </row>
    <row r="18" spans="2:5" x14ac:dyDescent="0.3">
      <c r="C18" s="87"/>
    </row>
    <row r="19" spans="2:5" x14ac:dyDescent="0.3">
      <c r="C19" s="87"/>
    </row>
    <row r="20" spans="2:5" x14ac:dyDescent="0.3">
      <c r="C20" s="87"/>
    </row>
    <row r="21" spans="2:5" x14ac:dyDescent="0.3">
      <c r="C21" s="87"/>
    </row>
    <row r="22" spans="2:5" x14ac:dyDescent="0.3">
      <c r="C22" s="87"/>
    </row>
    <row r="23" spans="2:5" x14ac:dyDescent="0.3">
      <c r="C23" s="87"/>
    </row>
    <row r="24" spans="2:5" x14ac:dyDescent="0.3">
      <c r="C24" s="87"/>
    </row>
    <row r="25" spans="2:5" x14ac:dyDescent="0.3">
      <c r="C25" s="87"/>
    </row>
    <row r="26" spans="2:5" x14ac:dyDescent="0.3">
      <c r="C26" s="87"/>
      <c r="E26" s="15"/>
    </row>
    <row r="27" spans="2:5" x14ac:dyDescent="0.3">
      <c r="C27" s="8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16"/>
  <sheetViews>
    <sheetView workbookViewId="0">
      <selection activeCell="I16" sqref="I16"/>
    </sheetView>
  </sheetViews>
  <sheetFormatPr defaultRowHeight="14.4" x14ac:dyDescent="0.3"/>
  <cols>
    <col min="1" max="1" width="28.5546875" customWidth="1"/>
    <col min="2" max="2" width="9.44140625" customWidth="1"/>
    <col min="4" max="4" width="7.5546875" bestFit="1" customWidth="1"/>
    <col min="6" max="6" width="7.5546875" bestFit="1" customWidth="1"/>
    <col min="7" max="7" width="7.5546875" customWidth="1"/>
    <col min="8" max="8" width="6.109375" bestFit="1" customWidth="1"/>
    <col min="9" max="9" width="6.109375" customWidth="1"/>
    <col min="10" max="10" width="12" bestFit="1" customWidth="1"/>
    <col min="11" max="11" width="12" customWidth="1"/>
  </cols>
  <sheetData>
    <row r="1" spans="1:11" ht="15.6" x14ac:dyDescent="0.3">
      <c r="A1" s="374" t="s">
        <v>2205</v>
      </c>
      <c r="B1" s="375"/>
      <c r="C1" s="375"/>
      <c r="D1" s="375"/>
    </row>
    <row r="2" spans="1:11" x14ac:dyDescent="0.3">
      <c r="A2" s="3" t="s">
        <v>2192</v>
      </c>
    </row>
    <row r="3" spans="1:11" ht="43.2" x14ac:dyDescent="0.3">
      <c r="A3" s="2" t="s">
        <v>0</v>
      </c>
      <c r="B3" s="2" t="s">
        <v>38</v>
      </c>
      <c r="C3" s="2" t="s">
        <v>39</v>
      </c>
      <c r="D3" s="2" t="s">
        <v>40</v>
      </c>
      <c r="E3" s="2" t="s">
        <v>41</v>
      </c>
      <c r="F3" s="2" t="s">
        <v>35</v>
      </c>
      <c r="G3" s="10" t="s">
        <v>1055</v>
      </c>
      <c r="H3" s="2" t="s">
        <v>1392</v>
      </c>
      <c r="I3" s="2" t="s">
        <v>51</v>
      </c>
      <c r="J3" s="2" t="s">
        <v>36</v>
      </c>
      <c r="K3" s="150" t="s">
        <v>37</v>
      </c>
    </row>
    <row r="4" spans="1:11" x14ac:dyDescent="0.3">
      <c r="A4" s="4" t="s">
        <v>4</v>
      </c>
      <c r="B4" s="14">
        <v>103974.40899999999</v>
      </c>
      <c r="C4" s="14">
        <v>0</v>
      </c>
      <c r="D4" s="14">
        <v>0</v>
      </c>
      <c r="E4" s="14">
        <v>2476.19</v>
      </c>
      <c r="F4" s="14">
        <v>1385.8590000000002</v>
      </c>
      <c r="G4" s="14">
        <v>0</v>
      </c>
      <c r="H4" s="14">
        <v>0</v>
      </c>
      <c r="I4" s="14">
        <v>501.78000000000009</v>
      </c>
      <c r="J4" s="14">
        <v>108338.23799999998</v>
      </c>
      <c r="K4" s="264">
        <v>1.6909474097347214E-2</v>
      </c>
    </row>
    <row r="5" spans="1:11" x14ac:dyDescent="0.3">
      <c r="A5" s="5" t="s">
        <v>5</v>
      </c>
      <c r="B5" s="14">
        <v>49251.771000000001</v>
      </c>
      <c r="C5" s="14">
        <v>0</v>
      </c>
      <c r="D5" s="14">
        <v>0</v>
      </c>
      <c r="E5" s="14">
        <v>0</v>
      </c>
      <c r="F5" s="14">
        <v>3992.6890000000003</v>
      </c>
      <c r="G5" s="14">
        <v>0</v>
      </c>
      <c r="H5" s="14">
        <v>0</v>
      </c>
      <c r="I5" s="14">
        <v>0</v>
      </c>
      <c r="J5" s="14">
        <v>53244.46</v>
      </c>
      <c r="K5" s="264">
        <v>8.3104159142521773E-3</v>
      </c>
    </row>
    <row r="6" spans="1:11" x14ac:dyDescent="0.3">
      <c r="A6" s="15" t="s">
        <v>6</v>
      </c>
      <c r="B6" s="14">
        <v>53147.740000000005</v>
      </c>
      <c r="C6" s="14">
        <v>0</v>
      </c>
      <c r="D6" s="14">
        <v>0</v>
      </c>
      <c r="E6" s="14">
        <v>4205.9430000000002</v>
      </c>
      <c r="F6" s="14">
        <v>8.0289999999999999</v>
      </c>
      <c r="G6" s="14">
        <v>0.83499999999999996</v>
      </c>
      <c r="H6" s="14">
        <v>0</v>
      </c>
      <c r="I6" s="14">
        <v>0</v>
      </c>
      <c r="J6" s="14">
        <v>57362.547000000006</v>
      </c>
      <c r="K6" s="264">
        <v>8.9531685262812036E-3</v>
      </c>
    </row>
    <row r="7" spans="1:11" x14ac:dyDescent="0.3">
      <c r="A7" s="5" t="s">
        <v>7</v>
      </c>
      <c r="B7" s="14">
        <v>41114.621000000006</v>
      </c>
      <c r="C7" s="14">
        <v>0</v>
      </c>
      <c r="D7" s="14">
        <v>0</v>
      </c>
      <c r="E7" s="14">
        <v>75013</v>
      </c>
      <c r="F7" s="14">
        <v>0</v>
      </c>
      <c r="G7" s="14">
        <v>0</v>
      </c>
      <c r="H7" s="14">
        <v>0</v>
      </c>
      <c r="I7" s="14">
        <v>0</v>
      </c>
      <c r="J7" s="14">
        <v>116127.62100000001</v>
      </c>
      <c r="K7" s="264">
        <v>1.8125244009285574E-2</v>
      </c>
    </row>
    <row r="8" spans="1:11" x14ac:dyDescent="0.3">
      <c r="A8" s="5" t="s">
        <v>8</v>
      </c>
      <c r="B8" s="14">
        <v>1746.4499999999998</v>
      </c>
      <c r="C8" s="14">
        <v>0</v>
      </c>
      <c r="D8" s="14">
        <v>0</v>
      </c>
      <c r="E8" s="14">
        <v>125730.73599999998</v>
      </c>
      <c r="F8" s="14">
        <v>29308.999999999996</v>
      </c>
      <c r="G8" s="14">
        <v>0</v>
      </c>
      <c r="H8" s="14">
        <v>0</v>
      </c>
      <c r="I8" s="14">
        <v>0</v>
      </c>
      <c r="J8" s="14">
        <v>156786.18599999996</v>
      </c>
      <c r="K8" s="264">
        <v>2.4471248563123781E-2</v>
      </c>
    </row>
    <row r="9" spans="1:11" x14ac:dyDescent="0.3">
      <c r="A9" s="5" t="s">
        <v>9</v>
      </c>
      <c r="B9" s="14">
        <v>92425.541232888878</v>
      </c>
      <c r="C9" s="14">
        <v>0</v>
      </c>
      <c r="D9" s="14">
        <v>0</v>
      </c>
      <c r="E9" s="14">
        <v>0</v>
      </c>
      <c r="F9" s="14">
        <v>4763.7250000000004</v>
      </c>
      <c r="G9" s="14">
        <v>0</v>
      </c>
      <c r="H9" s="14">
        <v>0</v>
      </c>
      <c r="I9" s="14">
        <v>0</v>
      </c>
      <c r="J9" s="14">
        <v>97189.266232888884</v>
      </c>
      <c r="K9" s="264">
        <v>1.5169338270991791E-2</v>
      </c>
    </row>
    <row r="10" spans="1:11" x14ac:dyDescent="0.3">
      <c r="A10" s="5" t="s">
        <v>10</v>
      </c>
      <c r="B10" s="14">
        <v>30608.957999999995</v>
      </c>
      <c r="C10" s="14">
        <v>128797.939</v>
      </c>
      <c r="D10" s="14">
        <v>0</v>
      </c>
      <c r="E10" s="14">
        <v>0</v>
      </c>
      <c r="F10" s="14">
        <v>0</v>
      </c>
      <c r="G10" s="14">
        <v>0</v>
      </c>
      <c r="H10" s="14">
        <v>0</v>
      </c>
      <c r="I10" s="14">
        <v>0</v>
      </c>
      <c r="J10" s="14">
        <v>159406.897</v>
      </c>
      <c r="K10" s="264">
        <v>2.4880290149817609E-2</v>
      </c>
    </row>
    <row r="11" spans="1:11" x14ac:dyDescent="0.3">
      <c r="A11" s="5" t="s">
        <v>11</v>
      </c>
      <c r="B11" s="14">
        <v>31558.306</v>
      </c>
      <c r="C11" s="14">
        <v>0</v>
      </c>
      <c r="D11" s="14">
        <v>0</v>
      </c>
      <c r="E11" s="14">
        <v>0</v>
      </c>
      <c r="F11" s="14">
        <v>4296.8719999999994</v>
      </c>
      <c r="G11" s="14">
        <v>0</v>
      </c>
      <c r="H11" s="14">
        <v>0</v>
      </c>
      <c r="I11" s="14">
        <v>0</v>
      </c>
      <c r="J11" s="14">
        <v>35855.178</v>
      </c>
      <c r="K11" s="264">
        <v>5.5962900527030332E-3</v>
      </c>
    </row>
    <row r="12" spans="1:11" x14ac:dyDescent="0.3">
      <c r="A12" s="5" t="s">
        <v>12</v>
      </c>
      <c r="B12" s="14">
        <v>430960.62199999992</v>
      </c>
      <c r="C12" s="14">
        <v>2954204.21</v>
      </c>
      <c r="D12" s="14">
        <v>594138.93499999994</v>
      </c>
      <c r="E12" s="14">
        <v>594091</v>
      </c>
      <c r="F12" s="14">
        <v>134313</v>
      </c>
      <c r="G12" s="14">
        <v>0</v>
      </c>
      <c r="H12" s="14">
        <v>-2392</v>
      </c>
      <c r="I12" s="14">
        <v>0</v>
      </c>
      <c r="J12" s="14">
        <v>4705315.767</v>
      </c>
      <c r="K12" s="264">
        <v>0.73440750514999098</v>
      </c>
    </row>
    <row r="13" spans="1:11" x14ac:dyDescent="0.3">
      <c r="A13" t="s">
        <v>13</v>
      </c>
      <c r="B13" s="14">
        <v>19847.931</v>
      </c>
      <c r="C13" s="14">
        <v>0</v>
      </c>
      <c r="D13" s="14">
        <v>0</v>
      </c>
      <c r="E13" s="14">
        <v>862175.19599999988</v>
      </c>
      <c r="F13" s="14">
        <v>0</v>
      </c>
      <c r="G13" s="14">
        <v>0</v>
      </c>
      <c r="H13" s="14">
        <v>0</v>
      </c>
      <c r="I13" s="14">
        <v>0</v>
      </c>
      <c r="J13" s="14">
        <v>882023.12699999986</v>
      </c>
      <c r="K13" s="264">
        <v>0.13766651087003734</v>
      </c>
    </row>
    <row r="14" spans="1:11" x14ac:dyDescent="0.3">
      <c r="A14" s="6" t="s">
        <v>14</v>
      </c>
      <c r="B14" s="14">
        <v>35274.350236686863</v>
      </c>
      <c r="C14" s="14">
        <v>0</v>
      </c>
      <c r="D14" s="14">
        <v>0</v>
      </c>
      <c r="E14" s="14">
        <v>0</v>
      </c>
      <c r="F14" s="14">
        <v>0</v>
      </c>
      <c r="G14" s="14">
        <v>31.266999999999996</v>
      </c>
      <c r="H14" s="14">
        <v>0</v>
      </c>
      <c r="I14" s="14">
        <v>0</v>
      </c>
      <c r="J14" s="14">
        <v>35305.617236686863</v>
      </c>
      <c r="K14" s="264">
        <v>5.5105143961692634E-3</v>
      </c>
    </row>
    <row r="15" spans="1:11" x14ac:dyDescent="0.3">
      <c r="A15" s="18" t="s">
        <v>15</v>
      </c>
      <c r="B15" s="19">
        <v>889910.69946957554</v>
      </c>
      <c r="C15" s="19">
        <v>3083002.1489999997</v>
      </c>
      <c r="D15" s="19">
        <v>594138.93499999994</v>
      </c>
      <c r="E15" s="19">
        <v>1663692.0649999999</v>
      </c>
      <c r="F15" s="19">
        <v>178069.174</v>
      </c>
      <c r="G15" s="19">
        <v>32.101999999999997</v>
      </c>
      <c r="H15" s="19">
        <v>-2392</v>
      </c>
      <c r="I15" s="19">
        <v>501.78000000000009</v>
      </c>
      <c r="J15" s="19">
        <v>6406954.9044695757</v>
      </c>
      <c r="K15" s="264">
        <v>1</v>
      </c>
    </row>
    <row r="16" spans="1:11" x14ac:dyDescent="0.3">
      <c r="A16" s="2" t="s">
        <v>42</v>
      </c>
      <c r="B16" s="266">
        <v>0.13889760623237135</v>
      </c>
      <c r="C16" s="266">
        <v>0.48119616806562149</v>
      </c>
      <c r="D16" s="266">
        <v>9.273343481558155E-2</v>
      </c>
      <c r="E16" s="266">
        <v>0.25966970109925175</v>
      </c>
      <c r="F16" s="266">
        <v>2.7793105563420871E-2</v>
      </c>
      <c r="G16" s="266">
        <v>5.0104925785579073E-6</v>
      </c>
      <c r="H16" s="266">
        <v>-3.7334428533768974E-4</v>
      </c>
      <c r="I16" s="266">
        <v>7.8318016512017561E-5</v>
      </c>
      <c r="J16" s="266">
        <v>1</v>
      </c>
      <c r="K16" s="26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0"/>
  <sheetViews>
    <sheetView workbookViewId="0"/>
  </sheetViews>
  <sheetFormatPr defaultRowHeight="14.4" x14ac:dyDescent="0.3"/>
  <cols>
    <col min="1" max="1" width="28.5546875" customWidth="1"/>
    <col min="2" max="2" width="12.88671875" customWidth="1"/>
    <col min="3" max="3" width="10.109375" bestFit="1" customWidth="1"/>
    <col min="4" max="4" width="11.6640625" bestFit="1" customWidth="1"/>
  </cols>
  <sheetData>
    <row r="1" spans="1:4" ht="15.6" x14ac:dyDescent="0.3">
      <c r="A1" s="374" t="s">
        <v>2205</v>
      </c>
      <c r="B1" s="375"/>
      <c r="C1" s="375"/>
      <c r="D1" s="375"/>
    </row>
    <row r="2" spans="1:4" x14ac:dyDescent="0.3">
      <c r="A2" s="3" t="s">
        <v>2193</v>
      </c>
    </row>
    <row r="3" spans="1:4" x14ac:dyDescent="0.3">
      <c r="A3" s="2"/>
      <c r="B3" s="2" t="s">
        <v>38</v>
      </c>
      <c r="C3" s="2" t="s">
        <v>39</v>
      </c>
      <c r="D3" s="2" t="s">
        <v>40</v>
      </c>
    </row>
    <row r="4" spans="1:4" x14ac:dyDescent="0.3">
      <c r="A4" s="2" t="s">
        <v>0</v>
      </c>
      <c r="B4" s="2" t="s">
        <v>43</v>
      </c>
      <c r="C4" s="2" t="s">
        <v>44</v>
      </c>
      <c r="D4" s="2" t="s">
        <v>45</v>
      </c>
    </row>
    <row r="5" spans="1:4" x14ac:dyDescent="0.3">
      <c r="A5" t="s">
        <v>4</v>
      </c>
      <c r="B5" s="14">
        <v>6667633</v>
      </c>
      <c r="C5" s="14">
        <v>0</v>
      </c>
      <c r="D5" s="14">
        <v>0</v>
      </c>
    </row>
    <row r="6" spans="1:4" x14ac:dyDescent="0.3">
      <c r="A6" t="s">
        <v>5</v>
      </c>
      <c r="B6" s="14">
        <v>3280552</v>
      </c>
      <c r="C6" s="14">
        <v>0</v>
      </c>
      <c r="D6" s="14">
        <v>0</v>
      </c>
    </row>
    <row r="7" spans="1:4" x14ac:dyDescent="0.3">
      <c r="A7" t="s">
        <v>6</v>
      </c>
      <c r="B7" s="14">
        <v>3698788</v>
      </c>
      <c r="C7" s="14">
        <v>0</v>
      </c>
      <c r="D7" s="14">
        <v>0</v>
      </c>
    </row>
    <row r="8" spans="1:4" x14ac:dyDescent="0.3">
      <c r="A8" t="s">
        <v>7</v>
      </c>
      <c r="B8" s="14">
        <v>3277896</v>
      </c>
      <c r="C8" s="14">
        <v>0</v>
      </c>
      <c r="D8" s="14">
        <v>0</v>
      </c>
    </row>
    <row r="9" spans="1:4" x14ac:dyDescent="0.3">
      <c r="A9" t="s">
        <v>8</v>
      </c>
      <c r="B9" s="14">
        <v>185829</v>
      </c>
      <c r="C9" s="14">
        <v>0</v>
      </c>
      <c r="D9" s="14">
        <v>0</v>
      </c>
    </row>
    <row r="10" spans="1:4" x14ac:dyDescent="0.3">
      <c r="A10" t="s">
        <v>9</v>
      </c>
      <c r="B10" s="14">
        <v>6850509</v>
      </c>
      <c r="C10" s="14">
        <v>0</v>
      </c>
      <c r="D10" s="14">
        <v>0</v>
      </c>
    </row>
    <row r="11" spans="1:4" x14ac:dyDescent="0.3">
      <c r="A11" t="s">
        <v>10</v>
      </c>
      <c r="B11" s="14">
        <v>2275648</v>
      </c>
      <c r="C11" s="14">
        <v>1853904</v>
      </c>
      <c r="D11" s="14">
        <v>0</v>
      </c>
    </row>
    <row r="12" spans="1:4" x14ac:dyDescent="0.3">
      <c r="A12" t="s">
        <v>11</v>
      </c>
      <c r="B12" s="14">
        <v>2198317</v>
      </c>
      <c r="C12" s="14">
        <v>0</v>
      </c>
      <c r="D12" s="14">
        <v>0</v>
      </c>
    </row>
    <row r="13" spans="1:4" x14ac:dyDescent="0.3">
      <c r="A13" t="s">
        <v>12</v>
      </c>
      <c r="B13" s="14">
        <v>33429522</v>
      </c>
      <c r="C13" s="14">
        <v>27401953</v>
      </c>
      <c r="D13" s="14">
        <v>443129</v>
      </c>
    </row>
    <row r="14" spans="1:4" x14ac:dyDescent="0.3">
      <c r="A14" t="s">
        <v>13</v>
      </c>
      <c r="B14" s="14">
        <v>1851285</v>
      </c>
      <c r="C14" s="14">
        <v>0</v>
      </c>
      <c r="D14" s="14">
        <v>0</v>
      </c>
    </row>
    <row r="15" spans="1:4" x14ac:dyDescent="0.3">
      <c r="A15" t="s">
        <v>14</v>
      </c>
      <c r="B15" s="14">
        <v>2760390</v>
      </c>
      <c r="C15" s="14">
        <v>0</v>
      </c>
      <c r="D15" s="14">
        <v>0</v>
      </c>
    </row>
    <row r="16" spans="1:4" x14ac:dyDescent="0.3">
      <c r="A16" s="2" t="s">
        <v>46</v>
      </c>
      <c r="B16" s="17">
        <v>66476369</v>
      </c>
      <c r="C16" s="17">
        <v>29255857</v>
      </c>
      <c r="D16" s="17">
        <v>443129</v>
      </c>
    </row>
    <row r="17" spans="1:4" x14ac:dyDescent="0.3">
      <c r="A17" s="88" t="s">
        <v>47</v>
      </c>
      <c r="B17" s="89">
        <v>0.13900000000000001</v>
      </c>
      <c r="C17" s="89">
        <v>1.0249999999999999</v>
      </c>
      <c r="D17" s="89">
        <v>19.536000000000001</v>
      </c>
    </row>
    <row r="18" spans="1:4" x14ac:dyDescent="0.3">
      <c r="A18" s="2" t="s">
        <v>48</v>
      </c>
      <c r="B18" s="17">
        <v>9240215.2910000011</v>
      </c>
      <c r="C18" s="17">
        <v>29987253.424999997</v>
      </c>
      <c r="D18" s="17">
        <v>8656968.1440000013</v>
      </c>
    </row>
    <row r="19" spans="1:4" ht="28.8" x14ac:dyDescent="0.3">
      <c r="A19" s="10" t="s">
        <v>2159</v>
      </c>
      <c r="B19" s="273">
        <v>0.19296907089072951</v>
      </c>
      <c r="C19" s="273">
        <v>0.62624216533388288</v>
      </c>
      <c r="D19" s="273">
        <v>0.18078876377538758</v>
      </c>
    </row>
    <row r="20" spans="1:4" x14ac:dyDescent="0.3">
      <c r="B20" s="15"/>
      <c r="C20" s="15"/>
      <c r="D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Admin</cp:lastModifiedBy>
  <dcterms:created xsi:type="dcterms:W3CDTF">2015-04-20T20:35:02Z</dcterms:created>
  <dcterms:modified xsi:type="dcterms:W3CDTF">2023-08-25T18:32:35Z</dcterms:modified>
</cp:coreProperties>
</file>